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fileserver\banpara\CPL\PUBLICAÇÕES PORTAL INSTITUCIONAL\2018\014-2018\"/>
    </mc:Choice>
  </mc:AlternateContent>
  <bookViews>
    <workbookView xWindow="0" yWindow="0" windowWidth="21720" windowHeight="13275" tabRatio="928" firstSheet="1" activeTab="2"/>
  </bookViews>
  <sheets>
    <sheet name="CAPA" sheetId="7" state="hidden" r:id="rId1"/>
    <sheet name="Anexo VI Resumo Financeiro" sheetId="6" r:id="rId2"/>
    <sheet name="Anexo VI Estimativa de custo" sheetId="1" r:id="rId3"/>
    <sheet name="Anexo VI CRONOGRAMA" sheetId="8" r:id="rId4"/>
    <sheet name="AdiçãoSupresão" sheetId="11" state="hidden" r:id="rId5"/>
    <sheet name="Anexo VIComposição Leis Sociais" sheetId="12" r:id="rId6"/>
    <sheet name="Anexo VI Composição B.D.I" sheetId="13" r:id="rId7"/>
    <sheet name="Anexo VI Composição de preços" sheetId="15" r:id="rId8"/>
  </sheets>
  <definedNames>
    <definedName name="_BD2">#REF!</definedName>
    <definedName name="_xlnm._FilterDatabase" localSheetId="4" hidden="1">AdiçãoSupresão!$M$1:$M$1574</definedName>
    <definedName name="_xlnm._FilterDatabase" localSheetId="2" hidden="1">'Anexo VI Estimativa de custo'!$P$3:$P$163</definedName>
    <definedName name="_xlnm._FilterDatabase" localSheetId="1" hidden="1">'Anexo VI Resumo Financeiro'!$A$5:$E$37</definedName>
    <definedName name="_xlnm.Print_Area" localSheetId="7">'Anexo VI Composição de preços'!$A$1:$G$128</definedName>
    <definedName name="_xlnm.Print_Area" localSheetId="3">'Anexo VI CRONOGRAMA'!$A$1:$M$42</definedName>
    <definedName name="_xlnm.Print_Area" localSheetId="2">'Anexo VI Estimativa de custo'!$A$2:$O$145</definedName>
    <definedName name="_xlnm.Print_Area" localSheetId="1">'Anexo VI Resumo Financeiro'!$A$1:$D$21</definedName>
    <definedName name="_xlnm.Print_Area" localSheetId="0">CAPA!$A$1:$G$45</definedName>
  </definedNames>
  <calcPr calcId="152511"/>
</workbook>
</file>

<file path=xl/calcChain.xml><?xml version="1.0" encoding="utf-8"?>
<calcChain xmlns="http://schemas.openxmlformats.org/spreadsheetml/2006/main">
  <c r="C13" i="13" l="1"/>
  <c r="C23" i="13" s="1"/>
  <c r="Z82" i="1" l="1"/>
  <c r="AA82" i="1" s="1"/>
  <c r="Z102" i="1"/>
  <c r="AA102" i="1" s="1"/>
  <c r="P10" i="1" l="1"/>
  <c r="P11" i="1"/>
  <c r="P12" i="1"/>
  <c r="P13" i="1"/>
  <c r="P14" i="1"/>
  <c r="P17" i="1"/>
  <c r="P20" i="1"/>
  <c r="P21" i="1"/>
  <c r="P22" i="1"/>
  <c r="P23" i="1"/>
  <c r="P24" i="1"/>
  <c r="P25" i="1"/>
  <c r="P26" i="1"/>
  <c r="P27" i="1"/>
  <c r="P31" i="1"/>
  <c r="P35" i="1"/>
  <c r="P38" i="1"/>
  <c r="P39" i="1"/>
  <c r="P42" i="1"/>
  <c r="P43" i="1"/>
  <c r="P46" i="1"/>
  <c r="P50" i="1"/>
  <c r="P53" i="1"/>
  <c r="P58" i="1"/>
  <c r="P59" i="1"/>
  <c r="P60" i="1"/>
  <c r="P61" i="1"/>
  <c r="P62" i="1"/>
  <c r="P63" i="1"/>
  <c r="P64" i="1"/>
  <c r="P67" i="1"/>
  <c r="P68" i="1"/>
  <c r="P69" i="1"/>
  <c r="P70" i="1"/>
  <c r="P71" i="1"/>
  <c r="P72" i="1"/>
  <c r="P73" i="1"/>
  <c r="P74" i="1"/>
  <c r="P77" i="1"/>
  <c r="P78" i="1"/>
  <c r="P79" i="1"/>
  <c r="P80" i="1"/>
  <c r="P81" i="1"/>
  <c r="P82" i="1"/>
  <c r="P85" i="1"/>
  <c r="P86" i="1"/>
  <c r="P87" i="1"/>
  <c r="P88" i="1"/>
  <c r="P89" i="1"/>
  <c r="P90" i="1"/>
  <c r="P91" i="1"/>
  <c r="P94" i="1"/>
  <c r="P97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32" i="1"/>
  <c r="P133" i="1"/>
  <c r="P134" i="1"/>
  <c r="P135" i="1"/>
  <c r="P136" i="1"/>
  <c r="P137" i="1"/>
  <c r="P138" i="1"/>
  <c r="P139" i="1"/>
  <c r="P142" i="1"/>
  <c r="W32" i="1"/>
  <c r="D30" i="12"/>
  <c r="C30" i="12"/>
  <c r="D48" i="12"/>
  <c r="C48" i="12"/>
  <c r="D37" i="12"/>
  <c r="C37" i="12"/>
  <c r="D17" i="12"/>
  <c r="C17" i="12"/>
  <c r="C39" i="12" l="1"/>
  <c r="C41" i="12" s="1"/>
  <c r="C49" i="12" s="1"/>
  <c r="D39" i="12"/>
  <c r="D41" i="12" s="1"/>
  <c r="D49" i="12" s="1"/>
  <c r="J17" i="1" s="1"/>
  <c r="K17" i="1" s="1"/>
  <c r="L17" i="1" s="1"/>
  <c r="M17" i="1" s="1"/>
  <c r="N17" i="1" s="1"/>
  <c r="J142" i="1" l="1"/>
  <c r="K142" i="1" s="1"/>
  <c r="L142" i="1" s="1"/>
  <c r="M142" i="1" s="1"/>
  <c r="N142" i="1" s="1"/>
  <c r="N143" i="1" s="1"/>
  <c r="P143" i="1" s="1"/>
  <c r="P141" i="1" s="1"/>
  <c r="J132" i="1"/>
  <c r="K132" i="1" s="1"/>
  <c r="L132" i="1" s="1"/>
  <c r="M132" i="1" s="1"/>
  <c r="N132" i="1" s="1"/>
  <c r="J121" i="1"/>
  <c r="K121" i="1" s="1"/>
  <c r="L121" i="1" s="1"/>
  <c r="M121" i="1" s="1"/>
  <c r="N121" i="1" s="1"/>
  <c r="J111" i="1"/>
  <c r="K111" i="1" s="1"/>
  <c r="L111" i="1" s="1"/>
  <c r="M111" i="1" s="1"/>
  <c r="N111" i="1" s="1"/>
  <c r="J103" i="1"/>
  <c r="K103" i="1" s="1"/>
  <c r="L103" i="1" s="1"/>
  <c r="M103" i="1" s="1"/>
  <c r="N103" i="1" s="1"/>
  <c r="J89" i="1"/>
  <c r="K89" i="1" s="1"/>
  <c r="L89" i="1" s="1"/>
  <c r="M89" i="1" s="1"/>
  <c r="N89" i="1" s="1"/>
  <c r="J79" i="1"/>
  <c r="K79" i="1" s="1"/>
  <c r="L79" i="1" s="1"/>
  <c r="M79" i="1" s="1"/>
  <c r="N79" i="1" s="1"/>
  <c r="J69" i="1"/>
  <c r="K69" i="1" s="1"/>
  <c r="L69" i="1" s="1"/>
  <c r="M69" i="1" s="1"/>
  <c r="N69" i="1" s="1"/>
  <c r="J59" i="1"/>
  <c r="K59" i="1" s="1"/>
  <c r="L59" i="1" s="1"/>
  <c r="M59" i="1" s="1"/>
  <c r="N59" i="1" s="1"/>
  <c r="J38" i="1"/>
  <c r="K38" i="1" s="1"/>
  <c r="L38" i="1" s="1"/>
  <c r="M38" i="1" s="1"/>
  <c r="N38" i="1" s="1"/>
  <c r="J22" i="1"/>
  <c r="K22" i="1" s="1"/>
  <c r="L22" i="1" s="1"/>
  <c r="M22" i="1" s="1"/>
  <c r="N22" i="1" s="1"/>
  <c r="J10" i="1"/>
  <c r="K10" i="1" s="1"/>
  <c r="L10" i="1" s="1"/>
  <c r="M10" i="1" s="1"/>
  <c r="N10" i="1" s="1"/>
  <c r="J139" i="1"/>
  <c r="K139" i="1" s="1"/>
  <c r="L139" i="1" s="1"/>
  <c r="M139" i="1" s="1"/>
  <c r="N139" i="1" s="1"/>
  <c r="J128" i="1"/>
  <c r="K128" i="1" s="1"/>
  <c r="L128" i="1" s="1"/>
  <c r="M128" i="1" s="1"/>
  <c r="N128" i="1" s="1"/>
  <c r="J120" i="1"/>
  <c r="K120" i="1" s="1"/>
  <c r="L120" i="1" s="1"/>
  <c r="M120" i="1" s="1"/>
  <c r="N120" i="1" s="1"/>
  <c r="J110" i="1"/>
  <c r="K110" i="1" s="1"/>
  <c r="L110" i="1" s="1"/>
  <c r="M110" i="1" s="1"/>
  <c r="N110" i="1" s="1"/>
  <c r="J102" i="1"/>
  <c r="K102" i="1" s="1"/>
  <c r="L102" i="1" s="1"/>
  <c r="M102" i="1" s="1"/>
  <c r="N102" i="1" s="1"/>
  <c r="J88" i="1"/>
  <c r="K88" i="1" s="1"/>
  <c r="L88" i="1" s="1"/>
  <c r="M88" i="1" s="1"/>
  <c r="N88" i="1" s="1"/>
  <c r="J78" i="1"/>
  <c r="K78" i="1" s="1"/>
  <c r="J68" i="1"/>
  <c r="K68" i="1" s="1"/>
  <c r="L68" i="1" s="1"/>
  <c r="M68" i="1" s="1"/>
  <c r="N68" i="1" s="1"/>
  <c r="J58" i="1"/>
  <c r="K58" i="1" s="1"/>
  <c r="L58" i="1" s="1"/>
  <c r="M58" i="1" s="1"/>
  <c r="N58" i="1" s="1"/>
  <c r="J35" i="1"/>
  <c r="K35" i="1" s="1"/>
  <c r="L35" i="1" s="1"/>
  <c r="M35" i="1" s="1"/>
  <c r="N35" i="1" s="1"/>
  <c r="N36" i="1" s="1"/>
  <c r="P36" i="1" s="1"/>
  <c r="P34" i="1" s="1"/>
  <c r="J21" i="1"/>
  <c r="K21" i="1" s="1"/>
  <c r="L21" i="1" s="1"/>
  <c r="M21" i="1" s="1"/>
  <c r="N21" i="1" s="1"/>
  <c r="J138" i="1"/>
  <c r="K138" i="1" s="1"/>
  <c r="L138" i="1" s="1"/>
  <c r="M138" i="1" s="1"/>
  <c r="N138" i="1" s="1"/>
  <c r="J127" i="1"/>
  <c r="K127" i="1" s="1"/>
  <c r="L127" i="1" s="1"/>
  <c r="M127" i="1" s="1"/>
  <c r="N127" i="1" s="1"/>
  <c r="J119" i="1"/>
  <c r="K119" i="1" s="1"/>
  <c r="L119" i="1" s="1"/>
  <c r="M119" i="1" s="1"/>
  <c r="N119" i="1" s="1"/>
  <c r="J109" i="1"/>
  <c r="K109" i="1" s="1"/>
  <c r="J101" i="1"/>
  <c r="K101" i="1" s="1"/>
  <c r="L101" i="1" s="1"/>
  <c r="M101" i="1" s="1"/>
  <c r="N101" i="1" s="1"/>
  <c r="J87" i="1"/>
  <c r="K87" i="1" s="1"/>
  <c r="L87" i="1" s="1"/>
  <c r="M87" i="1" s="1"/>
  <c r="N87" i="1" s="1"/>
  <c r="J77" i="1"/>
  <c r="K77" i="1" s="1"/>
  <c r="J67" i="1"/>
  <c r="K67" i="1" s="1"/>
  <c r="L67" i="1" s="1"/>
  <c r="M67" i="1" s="1"/>
  <c r="N67" i="1" s="1"/>
  <c r="J53" i="1"/>
  <c r="K53" i="1" s="1"/>
  <c r="L53" i="1" s="1"/>
  <c r="M53" i="1" s="1"/>
  <c r="N53" i="1" s="1"/>
  <c r="N54" i="1" s="1"/>
  <c r="P54" i="1" s="1"/>
  <c r="P52" i="1" s="1"/>
  <c r="J31" i="1"/>
  <c r="K31" i="1" s="1"/>
  <c r="L31" i="1" s="1"/>
  <c r="M31" i="1" s="1"/>
  <c r="N31" i="1" s="1"/>
  <c r="N32" i="1" s="1"/>
  <c r="P32" i="1" s="1"/>
  <c r="P30" i="1" s="1"/>
  <c r="J20" i="1"/>
  <c r="K20" i="1" s="1"/>
  <c r="L20" i="1" s="1"/>
  <c r="M20" i="1" s="1"/>
  <c r="N20" i="1" s="1"/>
  <c r="J137" i="1"/>
  <c r="K137" i="1" s="1"/>
  <c r="L137" i="1" s="1"/>
  <c r="M137" i="1" s="1"/>
  <c r="N137" i="1" s="1"/>
  <c r="J126" i="1"/>
  <c r="K126" i="1" s="1"/>
  <c r="L126" i="1" s="1"/>
  <c r="M126" i="1" s="1"/>
  <c r="N126" i="1" s="1"/>
  <c r="J118" i="1"/>
  <c r="K118" i="1" s="1"/>
  <c r="L118" i="1" s="1"/>
  <c r="M118" i="1" s="1"/>
  <c r="N118" i="1" s="1"/>
  <c r="J108" i="1"/>
  <c r="K108" i="1" s="1"/>
  <c r="L108" i="1" s="1"/>
  <c r="M108" i="1" s="1"/>
  <c r="N108" i="1" s="1"/>
  <c r="J100" i="1"/>
  <c r="K100" i="1" s="1"/>
  <c r="L100" i="1" s="1"/>
  <c r="M100" i="1" s="1"/>
  <c r="N100" i="1" s="1"/>
  <c r="J86" i="1"/>
  <c r="K86" i="1" s="1"/>
  <c r="L86" i="1" s="1"/>
  <c r="M86" i="1" s="1"/>
  <c r="N86" i="1" s="1"/>
  <c r="J74" i="1"/>
  <c r="K74" i="1" s="1"/>
  <c r="L74" i="1" s="1"/>
  <c r="M74" i="1" s="1"/>
  <c r="N74" i="1" s="1"/>
  <c r="J64" i="1"/>
  <c r="K64" i="1" s="1"/>
  <c r="L64" i="1" s="1"/>
  <c r="M64" i="1" s="1"/>
  <c r="N64" i="1" s="1"/>
  <c r="J50" i="1"/>
  <c r="K50" i="1" s="1"/>
  <c r="L50" i="1" s="1"/>
  <c r="M50" i="1" s="1"/>
  <c r="N50" i="1" s="1"/>
  <c r="N51" i="1" s="1"/>
  <c r="P51" i="1" s="1"/>
  <c r="P49" i="1" s="1"/>
  <c r="J27" i="1"/>
  <c r="K27" i="1" s="1"/>
  <c r="J136" i="1"/>
  <c r="K136" i="1" s="1"/>
  <c r="L136" i="1" s="1"/>
  <c r="M136" i="1" s="1"/>
  <c r="N136" i="1" s="1"/>
  <c r="J125" i="1"/>
  <c r="K125" i="1" s="1"/>
  <c r="L125" i="1" s="1"/>
  <c r="M125" i="1" s="1"/>
  <c r="N125" i="1" s="1"/>
  <c r="J117" i="1"/>
  <c r="K117" i="1" s="1"/>
  <c r="L117" i="1" s="1"/>
  <c r="M117" i="1" s="1"/>
  <c r="N117" i="1" s="1"/>
  <c r="J107" i="1"/>
  <c r="K107" i="1" s="1"/>
  <c r="L107" i="1" s="1"/>
  <c r="M107" i="1" s="1"/>
  <c r="N107" i="1" s="1"/>
  <c r="J97" i="1"/>
  <c r="K97" i="1" s="1"/>
  <c r="L97" i="1" s="1"/>
  <c r="M97" i="1" s="1"/>
  <c r="N97" i="1" s="1"/>
  <c r="N98" i="1" s="1"/>
  <c r="P98" i="1" s="1"/>
  <c r="P96" i="1" s="1"/>
  <c r="J85" i="1"/>
  <c r="K85" i="1" s="1"/>
  <c r="J73" i="1"/>
  <c r="K73" i="1" s="1"/>
  <c r="L73" i="1" s="1"/>
  <c r="M73" i="1" s="1"/>
  <c r="N73" i="1" s="1"/>
  <c r="J63" i="1"/>
  <c r="K63" i="1" s="1"/>
  <c r="L63" i="1" s="1"/>
  <c r="M63" i="1" s="1"/>
  <c r="N63" i="1" s="1"/>
  <c r="J46" i="1"/>
  <c r="K46" i="1" s="1"/>
  <c r="L46" i="1" s="1"/>
  <c r="M46" i="1" s="1"/>
  <c r="N46" i="1" s="1"/>
  <c r="N47" i="1" s="1"/>
  <c r="P47" i="1" s="1"/>
  <c r="P45" i="1" s="1"/>
  <c r="J26" i="1"/>
  <c r="K26" i="1" s="1"/>
  <c r="L26" i="1" s="1"/>
  <c r="M26" i="1" s="1"/>
  <c r="N26" i="1" s="1"/>
  <c r="J14" i="1"/>
  <c r="K14" i="1" s="1"/>
  <c r="L14" i="1" s="1"/>
  <c r="M14" i="1" s="1"/>
  <c r="N14" i="1" s="1"/>
  <c r="J135" i="1"/>
  <c r="K135" i="1" s="1"/>
  <c r="L135" i="1" s="1"/>
  <c r="M135" i="1" s="1"/>
  <c r="N135" i="1" s="1"/>
  <c r="J124" i="1"/>
  <c r="K124" i="1" s="1"/>
  <c r="L124" i="1" s="1"/>
  <c r="M124" i="1" s="1"/>
  <c r="N124" i="1" s="1"/>
  <c r="J116" i="1"/>
  <c r="K116" i="1" s="1"/>
  <c r="L116" i="1" s="1"/>
  <c r="M116" i="1" s="1"/>
  <c r="N116" i="1" s="1"/>
  <c r="J106" i="1"/>
  <c r="K106" i="1" s="1"/>
  <c r="L106" i="1" s="1"/>
  <c r="M106" i="1" s="1"/>
  <c r="N106" i="1" s="1"/>
  <c r="J94" i="1"/>
  <c r="K94" i="1" s="1"/>
  <c r="L94" i="1" s="1"/>
  <c r="M94" i="1" s="1"/>
  <c r="N94" i="1" s="1"/>
  <c r="N95" i="1" s="1"/>
  <c r="P95" i="1" s="1"/>
  <c r="P93" i="1" s="1"/>
  <c r="J82" i="1"/>
  <c r="K82" i="1" s="1"/>
  <c r="L82" i="1" s="1"/>
  <c r="M82" i="1" s="1"/>
  <c r="AB82" i="1" s="1"/>
  <c r="J72" i="1"/>
  <c r="K72" i="1" s="1"/>
  <c r="L72" i="1" s="1"/>
  <c r="M72" i="1" s="1"/>
  <c r="N72" i="1" s="1"/>
  <c r="J62" i="1"/>
  <c r="K62" i="1" s="1"/>
  <c r="L62" i="1" s="1"/>
  <c r="M62" i="1" s="1"/>
  <c r="N62" i="1" s="1"/>
  <c r="J43" i="1"/>
  <c r="K43" i="1" s="1"/>
  <c r="L43" i="1" s="1"/>
  <c r="M43" i="1" s="1"/>
  <c r="N43" i="1" s="1"/>
  <c r="J25" i="1"/>
  <c r="K25" i="1" s="1"/>
  <c r="L25" i="1" s="1"/>
  <c r="M25" i="1" s="1"/>
  <c r="N25" i="1" s="1"/>
  <c r="J13" i="1"/>
  <c r="K13" i="1" s="1"/>
  <c r="L13" i="1" s="1"/>
  <c r="M13" i="1" s="1"/>
  <c r="N13" i="1" s="1"/>
  <c r="J134" i="1"/>
  <c r="K134" i="1" s="1"/>
  <c r="L134" i="1" s="1"/>
  <c r="M134" i="1" s="1"/>
  <c r="N134" i="1" s="1"/>
  <c r="J123" i="1"/>
  <c r="K123" i="1" s="1"/>
  <c r="L123" i="1" s="1"/>
  <c r="M123" i="1" s="1"/>
  <c r="N123" i="1" s="1"/>
  <c r="J113" i="1"/>
  <c r="K113" i="1" s="1"/>
  <c r="L113" i="1" s="1"/>
  <c r="M113" i="1" s="1"/>
  <c r="N113" i="1" s="1"/>
  <c r="J105" i="1"/>
  <c r="K105" i="1" s="1"/>
  <c r="L105" i="1" s="1"/>
  <c r="M105" i="1" s="1"/>
  <c r="N105" i="1" s="1"/>
  <c r="J91" i="1"/>
  <c r="K91" i="1" s="1"/>
  <c r="L91" i="1" s="1"/>
  <c r="M91" i="1" s="1"/>
  <c r="N91" i="1" s="1"/>
  <c r="J81" i="1"/>
  <c r="K81" i="1" s="1"/>
  <c r="L81" i="1" s="1"/>
  <c r="M81" i="1" s="1"/>
  <c r="N81" i="1" s="1"/>
  <c r="J71" i="1"/>
  <c r="K71" i="1" s="1"/>
  <c r="L71" i="1" s="1"/>
  <c r="M71" i="1" s="1"/>
  <c r="N71" i="1" s="1"/>
  <c r="J61" i="1"/>
  <c r="K61" i="1" s="1"/>
  <c r="L61" i="1" s="1"/>
  <c r="M61" i="1" s="1"/>
  <c r="N61" i="1" s="1"/>
  <c r="J42" i="1"/>
  <c r="K42" i="1" s="1"/>
  <c r="L42" i="1" s="1"/>
  <c r="M42" i="1" s="1"/>
  <c r="N42" i="1" s="1"/>
  <c r="J24" i="1"/>
  <c r="K24" i="1" s="1"/>
  <c r="L24" i="1" s="1"/>
  <c r="M24" i="1" s="1"/>
  <c r="N24" i="1" s="1"/>
  <c r="J12" i="1"/>
  <c r="K12" i="1" s="1"/>
  <c r="L12" i="1" s="1"/>
  <c r="M12" i="1" s="1"/>
  <c r="N12" i="1" s="1"/>
  <c r="J133" i="1"/>
  <c r="K133" i="1" s="1"/>
  <c r="L133" i="1" s="1"/>
  <c r="M133" i="1" s="1"/>
  <c r="N133" i="1" s="1"/>
  <c r="J122" i="1"/>
  <c r="K122" i="1" s="1"/>
  <c r="L122" i="1" s="1"/>
  <c r="M122" i="1" s="1"/>
  <c r="N122" i="1" s="1"/>
  <c r="J112" i="1"/>
  <c r="K112" i="1" s="1"/>
  <c r="L112" i="1" s="1"/>
  <c r="M112" i="1" s="1"/>
  <c r="N112" i="1" s="1"/>
  <c r="J104" i="1"/>
  <c r="K104" i="1" s="1"/>
  <c r="L104" i="1" s="1"/>
  <c r="M104" i="1" s="1"/>
  <c r="N104" i="1" s="1"/>
  <c r="J90" i="1"/>
  <c r="K90" i="1" s="1"/>
  <c r="L90" i="1" s="1"/>
  <c r="M90" i="1" s="1"/>
  <c r="N90" i="1" s="1"/>
  <c r="J80" i="1"/>
  <c r="K80" i="1" s="1"/>
  <c r="L80" i="1" s="1"/>
  <c r="M80" i="1" s="1"/>
  <c r="N80" i="1" s="1"/>
  <c r="J70" i="1"/>
  <c r="K70" i="1" s="1"/>
  <c r="L70" i="1" s="1"/>
  <c r="M70" i="1" s="1"/>
  <c r="N70" i="1" s="1"/>
  <c r="J60" i="1"/>
  <c r="K60" i="1" s="1"/>
  <c r="L60" i="1" s="1"/>
  <c r="M60" i="1" s="1"/>
  <c r="N60" i="1" s="1"/>
  <c r="J39" i="1"/>
  <c r="K39" i="1" s="1"/>
  <c r="L39" i="1" s="1"/>
  <c r="M39" i="1" s="1"/>
  <c r="N39" i="1" s="1"/>
  <c r="N40" i="1" s="1"/>
  <c r="P40" i="1" s="1"/>
  <c r="P37" i="1" s="1"/>
  <c r="J23" i="1"/>
  <c r="K23" i="1" s="1"/>
  <c r="L23" i="1" s="1"/>
  <c r="M23" i="1" s="1"/>
  <c r="N23" i="1" s="1"/>
  <c r="J11" i="1"/>
  <c r="K11" i="1" s="1"/>
  <c r="L11" i="1" s="1"/>
  <c r="M11" i="1" s="1"/>
  <c r="N11" i="1" s="1"/>
  <c r="N82" i="1"/>
  <c r="N18" i="1"/>
  <c r="P18" i="1" s="1"/>
  <c r="P16" i="1" s="1"/>
  <c r="N44" i="1" l="1"/>
  <c r="P44" i="1" s="1"/>
  <c r="P41" i="1" s="1"/>
  <c r="N55" i="1"/>
  <c r="P55" i="1" s="1"/>
  <c r="P48" i="1" s="1"/>
  <c r="N140" i="1"/>
  <c r="P140" i="1" s="1"/>
  <c r="P131" i="1" s="1"/>
  <c r="N129" i="1"/>
  <c r="P129" i="1" s="1"/>
  <c r="P115" i="1" s="1"/>
  <c r="N33" i="1"/>
  <c r="P33" i="1" s="1"/>
  <c r="P29" i="1" s="1"/>
  <c r="AB102" i="1"/>
  <c r="N75" i="1"/>
  <c r="P75" i="1" s="1"/>
  <c r="P66" i="1" s="1"/>
  <c r="N65" i="1"/>
  <c r="P65" i="1" s="1"/>
  <c r="P57" i="1" s="1"/>
  <c r="L77" i="1"/>
  <c r="M77" i="1" s="1"/>
  <c r="N77" i="1" s="1"/>
  <c r="L27" i="1"/>
  <c r="M27" i="1" s="1"/>
  <c r="N27" i="1" s="1"/>
  <c r="N28" i="1" s="1"/>
  <c r="P28" i="1" s="1"/>
  <c r="P19" i="1" s="1"/>
  <c r="L109" i="1"/>
  <c r="M109" i="1" s="1"/>
  <c r="N109" i="1" s="1"/>
  <c r="N114" i="1" s="1"/>
  <c r="L78" i="1"/>
  <c r="M78" i="1" s="1"/>
  <c r="N78" i="1" s="1"/>
  <c r="L85" i="1"/>
  <c r="M85" i="1" s="1"/>
  <c r="N85" i="1" s="1"/>
  <c r="N92" i="1" s="1"/>
  <c r="P92" i="1" s="1"/>
  <c r="P84" i="1" s="1"/>
  <c r="AB103" i="1"/>
  <c r="N15" i="1"/>
  <c r="N83" i="1" l="1"/>
  <c r="P83" i="1" s="1"/>
  <c r="P76" i="1" s="1"/>
  <c r="P114" i="1"/>
  <c r="P99" i="1" s="1"/>
  <c r="P15" i="1"/>
  <c r="P9" i="1" s="1"/>
  <c r="C9" i="1" s="1"/>
  <c r="N130" i="1" l="1"/>
  <c r="P130" i="1" l="1"/>
  <c r="P56" i="1" s="1"/>
  <c r="N144" i="1"/>
  <c r="AB104" i="1" l="1"/>
  <c r="O11" i="1"/>
  <c r="O12" i="1"/>
  <c r="O13" i="1"/>
  <c r="O17" i="1"/>
  <c r="O20" i="1"/>
  <c r="O14" i="1"/>
  <c r="O10" i="1"/>
  <c r="G127" i="15" l="1"/>
  <c r="G126" i="15"/>
  <c r="G123" i="15"/>
  <c r="G116" i="15"/>
  <c r="G115" i="15"/>
  <c r="G112" i="15"/>
  <c r="G105" i="15"/>
  <c r="G104" i="15"/>
  <c r="G101" i="15"/>
  <c r="G94" i="15"/>
  <c r="G93" i="15"/>
  <c r="G90" i="15"/>
  <c r="G83" i="15"/>
  <c r="G82" i="15"/>
  <c r="G106" i="15" l="1"/>
  <c r="G128" i="15"/>
  <c r="G117" i="15"/>
  <c r="G95" i="15"/>
  <c r="G84" i="15"/>
  <c r="G79" i="15"/>
  <c r="G72" i="15" l="1"/>
  <c r="G71" i="15"/>
  <c r="G67" i="15"/>
  <c r="G66" i="15"/>
  <c r="G73" i="15" l="1"/>
  <c r="G68" i="15"/>
  <c r="G55" i="15"/>
  <c r="G56" i="15" s="1"/>
  <c r="G60" i="15"/>
  <c r="G59" i="15"/>
  <c r="G61" i="15" l="1"/>
  <c r="G49" i="15"/>
  <c r="G48" i="15"/>
  <c r="G45" i="15"/>
  <c r="G50" i="15" l="1"/>
  <c r="G9" i="15"/>
  <c r="G31" i="15" l="1"/>
  <c r="G32" i="15"/>
  <c r="G36" i="15"/>
  <c r="G37" i="15"/>
  <c r="G8" i="15"/>
  <c r="G13" i="15"/>
  <c r="G14" i="15"/>
  <c r="G25" i="15"/>
  <c r="G24" i="15"/>
  <c r="G20" i="15"/>
  <c r="G21" i="15" s="1"/>
  <c r="G10" i="15" l="1"/>
  <c r="G33" i="15"/>
  <c r="G38" i="15"/>
  <c r="G15" i="15"/>
  <c r="G26" i="15"/>
  <c r="D35" i="7" l="1"/>
  <c r="D28" i="7"/>
  <c r="D21" i="7"/>
  <c r="W40" i="11"/>
  <c r="W43" i="11"/>
  <c r="W100" i="11"/>
  <c r="W106" i="11"/>
  <c r="W126" i="11"/>
  <c r="W127" i="11"/>
  <c r="W158" i="11"/>
  <c r="W168" i="11"/>
  <c r="W176" i="11"/>
  <c r="W216" i="11"/>
  <c r="W217" i="11"/>
  <c r="W240" i="11"/>
  <c r="W258" i="11"/>
  <c r="W270" i="11"/>
  <c r="W294" i="11"/>
  <c r="W295" i="11"/>
  <c r="W319" i="11"/>
  <c r="W337" i="11"/>
  <c r="W364" i="11"/>
  <c r="W365" i="11"/>
  <c r="W382" i="11"/>
  <c r="W391" i="11"/>
  <c r="W397" i="11"/>
  <c r="W428" i="11"/>
  <c r="W444" i="11"/>
  <c r="W486" i="11"/>
  <c r="W509" i="11"/>
  <c r="W510" i="11"/>
  <c r="W526" i="11"/>
  <c r="W534" i="11"/>
  <c r="W543" i="11"/>
  <c r="W549" i="11"/>
  <c r="W557" i="11"/>
  <c r="W562" i="11"/>
  <c r="W579" i="11"/>
  <c r="W595" i="11"/>
  <c r="W596" i="11"/>
  <c r="W637" i="11"/>
  <c r="W652" i="11"/>
  <c r="W702" i="11"/>
  <c r="W744" i="11"/>
  <c r="W780" i="11"/>
  <c r="W852" i="11"/>
  <c r="W989" i="11"/>
  <c r="W1061" i="11"/>
  <c r="W1062" i="11"/>
  <c r="W1071" i="11"/>
  <c r="W1086" i="11"/>
  <c r="W1092" i="11"/>
  <c r="W1098" i="11"/>
  <c r="W1114" i="11"/>
  <c r="W1115" i="11"/>
  <c r="W1178" i="11"/>
  <c r="W1232" i="11"/>
  <c r="W1270" i="11"/>
  <c r="W1301" i="11"/>
  <c r="W1327" i="11"/>
  <c r="W1395" i="11"/>
  <c r="W1413" i="11"/>
  <c r="W1420" i="11"/>
  <c r="W1438" i="11"/>
  <c r="W1452" i="11"/>
  <c r="W1453" i="11"/>
  <c r="W1470" i="11"/>
  <c r="W1475" i="11"/>
  <c r="W1487" i="11"/>
  <c r="W1493" i="11"/>
  <c r="W1505" i="11"/>
  <c r="W1525" i="11"/>
  <c r="W1548" i="11"/>
  <c r="W11" i="1"/>
  <c r="W12" i="1"/>
  <c r="W14" i="1"/>
  <c r="W15" i="1"/>
  <c r="W16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3" i="1"/>
  <c r="W34" i="1"/>
  <c r="W35" i="1"/>
  <c r="W36" i="1"/>
  <c r="W37" i="1"/>
  <c r="W38" i="1"/>
  <c r="W39" i="1"/>
  <c r="W41" i="1"/>
  <c r="W42" i="1"/>
  <c r="W43" i="1"/>
  <c r="W45" i="1"/>
  <c r="W46" i="1"/>
  <c r="W48" i="1"/>
  <c r="W49" i="1"/>
  <c r="W50" i="1"/>
  <c r="W52" i="1"/>
  <c r="W53" i="1"/>
  <c r="W56" i="1"/>
  <c r="W57" i="1"/>
  <c r="W58" i="1"/>
  <c r="W59" i="1"/>
  <c r="W60" i="1"/>
  <c r="W61" i="1"/>
  <c r="W62" i="1"/>
  <c r="W63" i="1"/>
  <c r="W64" i="1"/>
  <c r="W66" i="1"/>
  <c r="W67" i="1"/>
  <c r="W68" i="1"/>
  <c r="W69" i="1"/>
  <c r="W70" i="1"/>
  <c r="W71" i="1"/>
  <c r="W72" i="1"/>
  <c r="W73" i="1"/>
  <c r="W74" i="1"/>
  <c r="W76" i="1"/>
  <c r="W77" i="1"/>
  <c r="W78" i="1"/>
  <c r="W79" i="1"/>
  <c r="W80" i="1"/>
  <c r="W81" i="1"/>
  <c r="W82" i="1"/>
  <c r="W84" i="1"/>
  <c r="W85" i="1"/>
  <c r="W86" i="1"/>
  <c r="W87" i="1"/>
  <c r="W88" i="1"/>
  <c r="W89" i="1"/>
  <c r="W90" i="1"/>
  <c r="W91" i="1"/>
  <c r="W93" i="1"/>
  <c r="W94" i="1"/>
  <c r="W96" i="1"/>
  <c r="W97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31" i="1"/>
  <c r="W132" i="1"/>
  <c r="W133" i="1"/>
  <c r="W134" i="1"/>
  <c r="W135" i="1"/>
  <c r="W136" i="1"/>
  <c r="W137" i="1"/>
  <c r="W138" i="1"/>
  <c r="W139" i="1"/>
  <c r="W141" i="1"/>
  <c r="W142" i="1"/>
  <c r="W10" i="1"/>
  <c r="B10" i="11"/>
  <c r="T40" i="11"/>
  <c r="T43" i="11"/>
  <c r="T100" i="11"/>
  <c r="T106" i="11"/>
  <c r="T126" i="11"/>
  <c r="T127" i="11"/>
  <c r="T158" i="11"/>
  <c r="T168" i="11"/>
  <c r="T176" i="11"/>
  <c r="T216" i="11"/>
  <c r="T217" i="11"/>
  <c r="T240" i="11"/>
  <c r="T258" i="11"/>
  <c r="T270" i="11"/>
  <c r="T294" i="11"/>
  <c r="T295" i="11"/>
  <c r="T319" i="11"/>
  <c r="T337" i="11"/>
  <c r="T364" i="11"/>
  <c r="T365" i="11"/>
  <c r="T382" i="11"/>
  <c r="T391" i="11"/>
  <c r="T397" i="11"/>
  <c r="T428" i="11"/>
  <c r="T444" i="11"/>
  <c r="T486" i="11"/>
  <c r="T509" i="11"/>
  <c r="T510" i="11"/>
  <c r="T526" i="11"/>
  <c r="T534" i="11"/>
  <c r="T543" i="11"/>
  <c r="T549" i="11"/>
  <c r="T557" i="11"/>
  <c r="T562" i="11"/>
  <c r="T579" i="11"/>
  <c r="T595" i="11"/>
  <c r="T596" i="11"/>
  <c r="T637" i="11"/>
  <c r="T652" i="11"/>
  <c r="T702" i="11"/>
  <c r="T744" i="11"/>
  <c r="T780" i="11"/>
  <c r="T852" i="11"/>
  <c r="T989" i="11"/>
  <c r="T1061" i="11"/>
  <c r="T1062" i="11"/>
  <c r="T1071" i="11"/>
  <c r="T1086" i="11"/>
  <c r="T1092" i="11"/>
  <c r="T1098" i="11"/>
  <c r="T1114" i="11"/>
  <c r="T1115" i="11"/>
  <c r="T1178" i="11"/>
  <c r="T1232" i="11"/>
  <c r="T1270" i="11"/>
  <c r="T1301" i="11"/>
  <c r="T1327" i="11"/>
  <c r="T1395" i="11"/>
  <c r="T1413" i="11"/>
  <c r="T1420" i="11"/>
  <c r="T1438" i="11"/>
  <c r="T1452" i="11"/>
  <c r="T1453" i="11"/>
  <c r="T1470" i="11"/>
  <c r="T1475" i="11"/>
  <c r="T1487" i="11"/>
  <c r="T1493" i="11"/>
  <c r="T1505" i="11"/>
  <c r="T1525" i="11"/>
  <c r="T1548" i="11"/>
  <c r="C1550" i="11"/>
  <c r="D1550" i="11"/>
  <c r="C1551" i="11"/>
  <c r="D1551" i="11"/>
  <c r="C1552" i="11"/>
  <c r="D1552" i="11"/>
  <c r="C1553" i="11"/>
  <c r="D1553" i="11"/>
  <c r="C1554" i="11"/>
  <c r="D1554" i="11"/>
  <c r="C1555" i="11"/>
  <c r="D1555" i="11"/>
  <c r="C1556" i="11"/>
  <c r="D1556" i="11"/>
  <c r="C1557" i="11"/>
  <c r="D1557" i="11"/>
  <c r="C1558" i="11"/>
  <c r="D1558" i="11"/>
  <c r="A1550" i="11"/>
  <c r="A1551" i="11"/>
  <c r="A1552" i="11"/>
  <c r="A1553" i="11"/>
  <c r="A1554" i="11"/>
  <c r="A1555" i="11"/>
  <c r="A1556" i="11"/>
  <c r="A1557" i="11"/>
  <c r="A1558" i="11"/>
  <c r="D1549" i="11"/>
  <c r="C1549" i="11"/>
  <c r="A1549" i="11"/>
  <c r="C1527" i="11"/>
  <c r="D1527" i="11"/>
  <c r="C1528" i="11"/>
  <c r="D1528" i="11"/>
  <c r="C1529" i="11"/>
  <c r="D1529" i="11"/>
  <c r="C1530" i="11"/>
  <c r="D1530" i="11"/>
  <c r="C1531" i="11"/>
  <c r="D1531" i="11"/>
  <c r="C1532" i="11"/>
  <c r="D1532" i="11"/>
  <c r="C1533" i="11"/>
  <c r="D1533" i="11"/>
  <c r="C1534" i="11"/>
  <c r="D1534" i="11"/>
  <c r="C1535" i="11"/>
  <c r="D1535" i="11"/>
  <c r="C1536" i="11"/>
  <c r="D1536" i="11"/>
  <c r="C1537" i="11"/>
  <c r="D1537" i="11"/>
  <c r="C1538" i="11"/>
  <c r="D1538" i="11"/>
  <c r="C1539" i="11"/>
  <c r="D1539" i="11"/>
  <c r="C1540" i="11"/>
  <c r="D1540" i="11"/>
  <c r="C1541" i="11"/>
  <c r="D1541" i="11"/>
  <c r="C1542" i="11"/>
  <c r="D1542" i="11"/>
  <c r="C1543" i="11"/>
  <c r="D1543" i="11"/>
  <c r="C1544" i="11"/>
  <c r="D1544" i="11"/>
  <c r="C1545" i="11"/>
  <c r="D1545" i="11"/>
  <c r="C1546" i="11"/>
  <c r="D1546" i="11"/>
  <c r="C1547" i="11"/>
  <c r="D1547" i="11"/>
  <c r="A1527" i="11"/>
  <c r="A1528" i="11"/>
  <c r="A1529" i="11"/>
  <c r="A1530" i="11"/>
  <c r="A1531" i="11"/>
  <c r="A1532" i="11"/>
  <c r="A1533" i="11"/>
  <c r="A1534" i="11"/>
  <c r="A1535" i="11"/>
  <c r="A1536" i="11"/>
  <c r="A1537" i="11"/>
  <c r="A1538" i="11"/>
  <c r="A1539" i="11"/>
  <c r="A1540" i="11"/>
  <c r="A1541" i="11"/>
  <c r="A1542" i="11"/>
  <c r="A1543" i="11"/>
  <c r="A1544" i="11"/>
  <c r="A1545" i="11"/>
  <c r="A1546" i="11"/>
  <c r="A1547" i="11"/>
  <c r="D1526" i="11"/>
  <c r="C1526" i="11"/>
  <c r="A1526" i="11"/>
  <c r="C1507" i="11"/>
  <c r="D1507" i="11"/>
  <c r="C1508" i="11"/>
  <c r="D1508" i="11"/>
  <c r="C1509" i="11"/>
  <c r="D1509" i="11"/>
  <c r="C1510" i="11"/>
  <c r="D1510" i="11"/>
  <c r="C1511" i="11"/>
  <c r="D1511" i="11"/>
  <c r="C1512" i="11"/>
  <c r="D1512" i="11"/>
  <c r="C1513" i="11"/>
  <c r="D1513" i="11"/>
  <c r="C1514" i="11"/>
  <c r="D1514" i="11"/>
  <c r="C1515" i="11"/>
  <c r="D1515" i="11"/>
  <c r="C1516" i="11"/>
  <c r="D1516" i="11"/>
  <c r="C1517" i="11"/>
  <c r="D1517" i="11"/>
  <c r="C1518" i="11"/>
  <c r="D1518" i="11"/>
  <c r="C1519" i="11"/>
  <c r="D1519" i="11"/>
  <c r="C1520" i="11"/>
  <c r="D1520" i="11"/>
  <c r="C1521" i="11"/>
  <c r="D1521" i="11"/>
  <c r="C1522" i="11"/>
  <c r="D1522" i="11"/>
  <c r="C1523" i="11"/>
  <c r="D1523" i="11"/>
  <c r="C1524" i="11"/>
  <c r="D1524" i="11"/>
  <c r="A1507" i="11"/>
  <c r="A1508" i="11"/>
  <c r="A1509" i="11"/>
  <c r="A1510" i="11"/>
  <c r="A1511" i="11"/>
  <c r="A1512" i="11"/>
  <c r="A1513" i="11"/>
  <c r="A1514" i="11"/>
  <c r="A1515" i="11"/>
  <c r="A1516" i="11"/>
  <c r="A1517" i="11"/>
  <c r="A1518" i="11"/>
  <c r="A1519" i="11"/>
  <c r="A1520" i="11"/>
  <c r="A1521" i="11"/>
  <c r="A1522" i="11"/>
  <c r="A1523" i="11"/>
  <c r="A1524" i="11"/>
  <c r="D1506" i="11"/>
  <c r="C1506" i="11"/>
  <c r="A1506" i="11"/>
  <c r="C1495" i="11"/>
  <c r="D1495" i="11"/>
  <c r="C1496" i="11"/>
  <c r="D1496" i="11"/>
  <c r="C1497" i="11"/>
  <c r="D1497" i="11"/>
  <c r="C1498" i="11"/>
  <c r="D1498" i="11"/>
  <c r="C1499" i="11"/>
  <c r="D1499" i="11"/>
  <c r="C1500" i="11"/>
  <c r="D1500" i="11"/>
  <c r="C1501" i="11"/>
  <c r="D1501" i="11"/>
  <c r="C1502" i="11"/>
  <c r="D1502" i="11"/>
  <c r="C1503" i="11"/>
  <c r="D1503" i="11"/>
  <c r="C1504" i="11"/>
  <c r="D1504" i="11"/>
  <c r="A1495" i="11"/>
  <c r="A1496" i="11"/>
  <c r="A1497" i="11"/>
  <c r="A1498" i="11"/>
  <c r="A1499" i="11"/>
  <c r="A1500" i="11"/>
  <c r="A1501" i="11"/>
  <c r="A1502" i="11"/>
  <c r="A1503" i="11"/>
  <c r="A1504" i="11"/>
  <c r="D1494" i="11"/>
  <c r="C1494" i="11"/>
  <c r="A1494" i="11"/>
  <c r="C1489" i="11"/>
  <c r="D1489" i="11"/>
  <c r="C1490" i="11"/>
  <c r="D1490" i="11"/>
  <c r="C1491" i="11"/>
  <c r="D1491" i="11"/>
  <c r="C1492" i="11"/>
  <c r="D1492" i="11"/>
  <c r="A1489" i="11"/>
  <c r="A1490" i="11"/>
  <c r="A1491" i="11"/>
  <c r="A1492" i="11"/>
  <c r="D1488" i="11"/>
  <c r="C1488" i="11"/>
  <c r="A1488" i="11"/>
  <c r="A1477" i="11"/>
  <c r="A1478" i="11"/>
  <c r="A1479" i="11"/>
  <c r="A1480" i="11"/>
  <c r="A1481" i="11"/>
  <c r="A1482" i="11"/>
  <c r="A1483" i="11"/>
  <c r="A1484" i="11"/>
  <c r="A1485" i="11"/>
  <c r="A1486" i="11"/>
  <c r="C1477" i="11"/>
  <c r="D1477" i="11"/>
  <c r="C1478" i="11"/>
  <c r="D1478" i="11"/>
  <c r="C1479" i="11"/>
  <c r="D1479" i="11"/>
  <c r="C1480" i="11"/>
  <c r="D1480" i="11"/>
  <c r="C1481" i="11"/>
  <c r="D1481" i="11"/>
  <c r="C1482" i="11"/>
  <c r="D1482" i="11"/>
  <c r="C1483" i="11"/>
  <c r="D1483" i="11"/>
  <c r="C1484" i="11"/>
  <c r="D1484" i="11"/>
  <c r="C1485" i="11"/>
  <c r="D1485" i="11"/>
  <c r="C1486" i="11"/>
  <c r="D1486" i="11"/>
  <c r="D1476" i="11"/>
  <c r="C1476" i="11"/>
  <c r="A1476" i="11"/>
  <c r="A1472" i="11"/>
  <c r="A1473" i="11"/>
  <c r="C1472" i="11"/>
  <c r="C1473" i="11"/>
  <c r="C1471" i="11"/>
  <c r="A1471" i="11"/>
  <c r="C1455" i="11"/>
  <c r="D1455" i="11"/>
  <c r="C1456" i="11"/>
  <c r="D1456" i="11"/>
  <c r="C1457" i="11"/>
  <c r="D1457" i="11"/>
  <c r="C1458" i="11"/>
  <c r="D1458" i="11"/>
  <c r="C1459" i="11"/>
  <c r="D1459" i="11"/>
  <c r="C1460" i="11"/>
  <c r="D1460" i="11"/>
  <c r="C1461" i="11"/>
  <c r="D1461" i="11"/>
  <c r="C1462" i="11"/>
  <c r="D1462" i="11"/>
  <c r="C1463" i="11"/>
  <c r="D1463" i="11"/>
  <c r="C1464" i="11"/>
  <c r="D1464" i="11"/>
  <c r="C1465" i="11"/>
  <c r="D1465" i="11"/>
  <c r="C1466" i="11"/>
  <c r="D1466" i="11"/>
  <c r="C1467" i="11"/>
  <c r="D1467" i="11"/>
  <c r="C1468" i="11"/>
  <c r="D1468" i="11"/>
  <c r="C1469" i="11"/>
  <c r="D1469" i="11"/>
  <c r="A1455" i="11"/>
  <c r="A1456" i="11"/>
  <c r="A1457" i="11"/>
  <c r="A1458" i="11"/>
  <c r="A1459" i="11"/>
  <c r="A1460" i="11"/>
  <c r="A1461" i="11"/>
  <c r="A1462" i="11"/>
  <c r="A1463" i="11"/>
  <c r="A1464" i="11"/>
  <c r="A1465" i="11"/>
  <c r="A1466" i="11"/>
  <c r="A1467" i="11"/>
  <c r="A1468" i="11"/>
  <c r="A1469" i="11"/>
  <c r="D1454" i="11"/>
  <c r="C1454" i="11"/>
  <c r="A1454" i="11"/>
  <c r="C1440" i="11"/>
  <c r="D1440" i="11"/>
  <c r="C1441" i="11"/>
  <c r="D1441" i="11"/>
  <c r="C1442" i="11"/>
  <c r="D1442" i="11"/>
  <c r="C1443" i="11"/>
  <c r="D1443" i="11"/>
  <c r="C1444" i="11"/>
  <c r="D1444" i="11"/>
  <c r="C1445" i="11"/>
  <c r="D1445" i="11"/>
  <c r="C1446" i="11"/>
  <c r="D1446" i="11"/>
  <c r="C1447" i="11"/>
  <c r="D1447" i="11"/>
  <c r="C1448" i="11"/>
  <c r="D1448" i="11"/>
  <c r="C1449" i="11"/>
  <c r="D1449" i="11"/>
  <c r="C1450" i="11"/>
  <c r="D1450" i="11"/>
  <c r="C1451" i="11"/>
  <c r="D1451" i="11"/>
  <c r="A1440" i="11"/>
  <c r="A1441" i="11"/>
  <c r="A1442" i="11"/>
  <c r="A1443" i="11"/>
  <c r="A1444" i="11"/>
  <c r="A1445" i="11"/>
  <c r="A1446" i="11"/>
  <c r="A1447" i="11"/>
  <c r="A1448" i="11"/>
  <c r="A1449" i="11"/>
  <c r="A1450" i="11"/>
  <c r="A1451" i="11"/>
  <c r="D1439" i="11"/>
  <c r="C1439" i="11"/>
  <c r="A1439" i="11"/>
  <c r="C1422" i="11"/>
  <c r="D1422" i="11"/>
  <c r="C1423" i="11"/>
  <c r="D1423" i="11"/>
  <c r="C1424" i="11"/>
  <c r="D1424" i="11"/>
  <c r="C1425" i="11"/>
  <c r="D1425" i="11"/>
  <c r="C1426" i="11"/>
  <c r="D1426" i="11"/>
  <c r="C1427" i="11"/>
  <c r="D1427" i="11"/>
  <c r="C1428" i="11"/>
  <c r="D1428" i="11"/>
  <c r="C1429" i="11"/>
  <c r="D1429" i="11"/>
  <c r="C1430" i="11"/>
  <c r="D1430" i="11"/>
  <c r="C1431" i="11"/>
  <c r="D1431" i="11"/>
  <c r="C1432" i="11"/>
  <c r="D1432" i="11"/>
  <c r="C1433" i="11"/>
  <c r="D1433" i="11"/>
  <c r="C1434" i="11"/>
  <c r="D1434" i="11"/>
  <c r="C1435" i="11"/>
  <c r="D1435" i="11"/>
  <c r="C1436" i="11"/>
  <c r="D1436" i="11"/>
  <c r="C1437" i="11"/>
  <c r="D1437" i="11"/>
  <c r="A1422" i="11"/>
  <c r="A1423" i="11"/>
  <c r="A1424" i="11"/>
  <c r="A1425" i="11"/>
  <c r="A1426" i="11"/>
  <c r="A1427" i="11"/>
  <c r="A1428" i="11"/>
  <c r="A1429" i="11"/>
  <c r="A1430" i="11"/>
  <c r="A1431" i="11"/>
  <c r="A1432" i="11"/>
  <c r="A1433" i="11"/>
  <c r="A1434" i="11"/>
  <c r="A1435" i="11"/>
  <c r="A1436" i="11"/>
  <c r="A1437" i="11"/>
  <c r="D1421" i="11"/>
  <c r="C1421" i="11"/>
  <c r="A1421" i="11"/>
  <c r="A1415" i="11"/>
  <c r="A1416" i="11"/>
  <c r="A1417" i="11"/>
  <c r="C1415" i="11"/>
  <c r="D1415" i="11"/>
  <c r="C1416" i="11"/>
  <c r="D1416" i="11"/>
  <c r="C1417" i="11"/>
  <c r="D1417" i="11"/>
  <c r="D1414" i="11"/>
  <c r="C1414" i="11"/>
  <c r="A1414" i="11"/>
  <c r="C1397" i="11"/>
  <c r="D1397" i="11"/>
  <c r="C1398" i="11"/>
  <c r="D1398" i="11"/>
  <c r="C1399" i="11"/>
  <c r="D1399" i="11"/>
  <c r="C1400" i="11"/>
  <c r="D1400" i="11"/>
  <c r="C1401" i="11"/>
  <c r="D1401" i="11"/>
  <c r="C1402" i="11"/>
  <c r="D1402" i="11"/>
  <c r="C1403" i="11"/>
  <c r="D1403" i="11"/>
  <c r="C1404" i="11"/>
  <c r="D1404" i="11"/>
  <c r="C1405" i="11"/>
  <c r="D1405" i="11"/>
  <c r="C1406" i="11"/>
  <c r="D1406" i="11"/>
  <c r="C1407" i="11"/>
  <c r="D1407" i="11"/>
  <c r="C1408" i="11"/>
  <c r="D1408" i="11"/>
  <c r="C1409" i="11"/>
  <c r="D1409" i="11"/>
  <c r="C1410" i="11"/>
  <c r="D1410" i="11"/>
  <c r="C1411" i="11"/>
  <c r="D1411" i="11"/>
  <c r="C1412" i="11"/>
  <c r="D1412" i="11"/>
  <c r="A1397" i="11"/>
  <c r="A1398" i="11"/>
  <c r="A1399" i="11"/>
  <c r="A1400" i="11"/>
  <c r="A1401" i="11"/>
  <c r="A1402" i="11"/>
  <c r="A1403" i="11"/>
  <c r="A1404" i="11"/>
  <c r="A1405" i="11"/>
  <c r="A1406" i="11"/>
  <c r="A1407" i="11"/>
  <c r="A1408" i="11"/>
  <c r="A1409" i="11"/>
  <c r="A1410" i="11"/>
  <c r="A1411" i="11"/>
  <c r="A1412" i="11"/>
  <c r="D1396" i="11"/>
  <c r="C1396" i="11"/>
  <c r="A1396" i="11"/>
  <c r="C1329" i="11"/>
  <c r="C1330" i="11"/>
  <c r="C1331" i="11"/>
  <c r="C1332" i="11"/>
  <c r="C1333" i="11"/>
  <c r="C1334" i="11"/>
  <c r="C1335" i="11"/>
  <c r="C1336" i="11"/>
  <c r="C1337" i="11"/>
  <c r="C1338" i="11"/>
  <c r="C1339" i="11"/>
  <c r="C1340" i="11"/>
  <c r="C1341" i="11"/>
  <c r="C1342" i="11"/>
  <c r="C1343" i="11"/>
  <c r="C1344" i="11"/>
  <c r="C1345" i="11"/>
  <c r="C1346" i="11"/>
  <c r="C1347" i="11"/>
  <c r="C1348" i="11"/>
  <c r="C1349" i="11"/>
  <c r="C1350" i="11"/>
  <c r="C1351" i="11"/>
  <c r="C1352" i="11"/>
  <c r="C1353" i="11"/>
  <c r="C1354" i="11"/>
  <c r="C1355" i="11"/>
  <c r="C1356" i="11"/>
  <c r="C1357" i="11"/>
  <c r="C1358" i="11"/>
  <c r="C1359" i="11"/>
  <c r="C1360" i="11"/>
  <c r="C1361" i="11"/>
  <c r="C1362" i="11"/>
  <c r="C1363" i="11"/>
  <c r="C1364" i="11"/>
  <c r="C1365" i="11"/>
  <c r="C1366" i="11"/>
  <c r="C1367" i="11"/>
  <c r="C1368" i="11"/>
  <c r="C1369" i="11"/>
  <c r="C1370" i="11"/>
  <c r="C1371" i="11"/>
  <c r="C1372" i="11"/>
  <c r="C1373" i="11"/>
  <c r="C1374" i="11"/>
  <c r="C1375" i="11"/>
  <c r="C1376" i="11"/>
  <c r="C1377" i="11"/>
  <c r="C1378" i="11"/>
  <c r="C1379" i="11"/>
  <c r="C1380" i="11"/>
  <c r="C1381" i="11"/>
  <c r="C1382" i="11"/>
  <c r="C1383" i="11"/>
  <c r="C1384" i="11"/>
  <c r="C1385" i="11"/>
  <c r="C1386" i="11"/>
  <c r="C1387" i="11"/>
  <c r="C1388" i="11"/>
  <c r="C1389" i="11"/>
  <c r="C1390" i="11"/>
  <c r="C1391" i="11"/>
  <c r="C1392" i="11"/>
  <c r="C1393" i="11"/>
  <c r="C1394" i="11"/>
  <c r="A1329" i="11"/>
  <c r="A1330" i="11"/>
  <c r="A1331" i="11"/>
  <c r="A1332" i="11"/>
  <c r="A1333" i="11"/>
  <c r="A1334" i="11"/>
  <c r="A1335" i="11"/>
  <c r="A1336" i="11"/>
  <c r="A1337" i="11"/>
  <c r="A1338" i="11"/>
  <c r="A1339" i="11"/>
  <c r="A1340" i="11"/>
  <c r="A1341" i="11"/>
  <c r="A1342" i="11"/>
  <c r="A1343" i="11"/>
  <c r="A1344" i="11"/>
  <c r="A1345" i="11"/>
  <c r="A1346" i="11"/>
  <c r="A1347" i="11"/>
  <c r="A1348" i="11"/>
  <c r="A1349" i="11"/>
  <c r="A1350" i="11"/>
  <c r="A1351" i="11"/>
  <c r="A1352" i="11"/>
  <c r="A1353" i="11"/>
  <c r="A1354" i="11"/>
  <c r="A1355" i="11"/>
  <c r="A1356" i="11"/>
  <c r="A1357" i="11"/>
  <c r="A1358" i="11"/>
  <c r="A1359" i="11"/>
  <c r="A1360" i="11"/>
  <c r="A1361" i="11"/>
  <c r="A1362" i="11"/>
  <c r="A1363" i="11"/>
  <c r="A1364" i="11"/>
  <c r="A1365" i="11"/>
  <c r="A1366" i="11"/>
  <c r="A1367" i="11"/>
  <c r="A1368" i="11"/>
  <c r="A1369" i="11"/>
  <c r="A1370" i="11"/>
  <c r="A1371" i="11"/>
  <c r="A1372" i="11"/>
  <c r="A1373" i="11"/>
  <c r="A1374" i="11"/>
  <c r="A1375" i="11"/>
  <c r="A1376" i="11"/>
  <c r="A1377" i="11"/>
  <c r="A1378" i="11"/>
  <c r="A1379" i="11"/>
  <c r="A1380" i="11"/>
  <c r="A1381" i="11"/>
  <c r="A1382" i="11"/>
  <c r="A1383" i="11"/>
  <c r="A1384" i="11"/>
  <c r="A1385" i="11"/>
  <c r="A1386" i="11"/>
  <c r="A1387" i="11"/>
  <c r="A1388" i="11"/>
  <c r="A1389" i="11"/>
  <c r="A1390" i="11"/>
  <c r="A1391" i="11"/>
  <c r="A1392" i="11"/>
  <c r="A1393" i="11"/>
  <c r="A1394" i="11"/>
  <c r="C1328" i="11"/>
  <c r="A1328" i="11"/>
  <c r="C1303" i="11"/>
  <c r="D1303" i="11"/>
  <c r="C1304" i="11"/>
  <c r="D1304" i="11"/>
  <c r="C1305" i="11"/>
  <c r="D1305" i="11"/>
  <c r="C1306" i="11"/>
  <c r="D1306" i="11"/>
  <c r="C1307" i="11"/>
  <c r="D1307" i="11"/>
  <c r="C1308" i="11"/>
  <c r="D1308" i="11"/>
  <c r="C1309" i="11"/>
  <c r="D1309" i="11"/>
  <c r="C1310" i="11"/>
  <c r="D1310" i="11"/>
  <c r="C1311" i="11"/>
  <c r="D1311" i="11"/>
  <c r="C1312" i="11"/>
  <c r="D1312" i="11"/>
  <c r="C1313" i="11"/>
  <c r="D1313" i="11"/>
  <c r="C1314" i="11"/>
  <c r="D1314" i="11"/>
  <c r="C1315" i="11"/>
  <c r="D1315" i="11"/>
  <c r="C1316" i="11"/>
  <c r="D1316" i="11"/>
  <c r="C1317" i="11"/>
  <c r="D1317" i="11"/>
  <c r="C1318" i="11"/>
  <c r="D1318" i="11"/>
  <c r="C1319" i="11"/>
  <c r="D1319" i="11"/>
  <c r="C1320" i="11"/>
  <c r="D1320" i="11"/>
  <c r="C1321" i="11"/>
  <c r="D1321" i="11"/>
  <c r="C1322" i="11"/>
  <c r="D1322" i="11"/>
  <c r="C1323" i="11"/>
  <c r="D1323" i="11"/>
  <c r="C1324" i="11"/>
  <c r="D1324" i="11"/>
  <c r="C1325" i="11"/>
  <c r="D1325" i="11"/>
  <c r="C1326" i="11"/>
  <c r="D1326" i="11"/>
  <c r="A1303" i="11"/>
  <c r="A1304" i="11"/>
  <c r="A1305" i="11"/>
  <c r="A1306" i="11"/>
  <c r="A1307" i="11"/>
  <c r="A1308" i="11"/>
  <c r="A1309" i="11"/>
  <c r="A1310" i="11"/>
  <c r="A1311" i="11"/>
  <c r="A1312" i="11"/>
  <c r="A1313" i="11"/>
  <c r="A1314" i="11"/>
  <c r="A1315" i="11"/>
  <c r="A1316" i="11"/>
  <c r="A1317" i="11"/>
  <c r="A1318" i="11"/>
  <c r="A1319" i="11"/>
  <c r="A1320" i="11"/>
  <c r="A1321" i="11"/>
  <c r="A1322" i="11"/>
  <c r="A1323" i="11"/>
  <c r="A1324" i="11"/>
  <c r="A1325" i="11"/>
  <c r="A1326" i="11"/>
  <c r="D1302" i="11"/>
  <c r="C1302" i="11"/>
  <c r="A1302" i="11"/>
  <c r="C1272" i="11"/>
  <c r="D1272" i="11"/>
  <c r="C1273" i="11"/>
  <c r="D1273" i="11"/>
  <c r="C1274" i="11"/>
  <c r="D1274" i="11"/>
  <c r="C1275" i="11"/>
  <c r="D1275" i="11"/>
  <c r="C1276" i="11"/>
  <c r="D1276" i="11"/>
  <c r="C1277" i="11"/>
  <c r="D1277" i="11"/>
  <c r="C1278" i="11"/>
  <c r="D1278" i="11"/>
  <c r="C1279" i="11"/>
  <c r="D1279" i="11"/>
  <c r="C1280" i="11"/>
  <c r="D1280" i="11"/>
  <c r="C1281" i="11"/>
  <c r="D1281" i="11"/>
  <c r="C1282" i="11"/>
  <c r="D1282" i="11"/>
  <c r="C1283" i="11"/>
  <c r="D1283" i="11"/>
  <c r="C1284" i="11"/>
  <c r="D1284" i="11"/>
  <c r="C1285" i="11"/>
  <c r="D1285" i="11"/>
  <c r="C1286" i="11"/>
  <c r="D1286" i="11"/>
  <c r="C1287" i="11"/>
  <c r="D1287" i="11"/>
  <c r="C1288" i="11"/>
  <c r="D1288" i="11"/>
  <c r="C1289" i="11"/>
  <c r="D1289" i="11"/>
  <c r="C1290" i="11"/>
  <c r="D1290" i="11"/>
  <c r="C1291" i="11"/>
  <c r="D1291" i="11"/>
  <c r="C1292" i="11"/>
  <c r="D1292" i="11"/>
  <c r="C1293" i="11"/>
  <c r="D1293" i="11"/>
  <c r="C1294" i="11"/>
  <c r="D1294" i="11"/>
  <c r="C1295" i="11"/>
  <c r="D1295" i="11"/>
  <c r="C1296" i="11"/>
  <c r="D1296" i="11"/>
  <c r="C1297" i="11"/>
  <c r="D1297" i="11"/>
  <c r="C1298" i="11"/>
  <c r="D1298" i="11"/>
  <c r="C1299" i="11"/>
  <c r="D1299" i="11"/>
  <c r="C1300" i="11"/>
  <c r="D1300" i="11"/>
  <c r="A1272" i="11"/>
  <c r="A1273" i="11"/>
  <c r="A1274" i="11"/>
  <c r="A1275" i="11"/>
  <c r="A1276" i="11"/>
  <c r="A1277" i="11"/>
  <c r="A1278" i="11"/>
  <c r="A1279" i="11"/>
  <c r="A1280" i="11"/>
  <c r="A1281" i="11"/>
  <c r="A1282" i="11"/>
  <c r="A1283" i="11"/>
  <c r="A1284" i="11"/>
  <c r="A1285" i="11"/>
  <c r="A1286" i="11"/>
  <c r="A1287" i="11"/>
  <c r="A1288" i="11"/>
  <c r="A1289" i="11"/>
  <c r="A1290" i="11"/>
  <c r="A1291" i="11"/>
  <c r="A1292" i="11"/>
  <c r="A1293" i="11"/>
  <c r="A1294" i="11"/>
  <c r="A1295" i="11"/>
  <c r="A1296" i="11"/>
  <c r="A1297" i="11"/>
  <c r="A1298" i="11"/>
  <c r="A1299" i="11"/>
  <c r="A1300" i="11"/>
  <c r="D1271" i="11"/>
  <c r="C1271" i="11"/>
  <c r="A1271" i="11"/>
  <c r="C1234" i="11"/>
  <c r="D1234" i="11"/>
  <c r="C1235" i="11"/>
  <c r="D1235" i="11"/>
  <c r="C1236" i="11"/>
  <c r="D1236" i="11"/>
  <c r="C1237" i="11"/>
  <c r="D1237" i="11"/>
  <c r="C1238" i="11"/>
  <c r="D1238" i="11"/>
  <c r="C1239" i="11"/>
  <c r="D1239" i="11"/>
  <c r="C1240" i="11"/>
  <c r="D1240" i="11"/>
  <c r="C1241" i="11"/>
  <c r="D1241" i="11"/>
  <c r="C1242" i="11"/>
  <c r="D1242" i="11"/>
  <c r="C1243" i="11"/>
  <c r="D1243" i="11"/>
  <c r="C1244" i="11"/>
  <c r="D1244" i="11"/>
  <c r="C1245" i="11"/>
  <c r="D1245" i="11"/>
  <c r="C1246" i="11"/>
  <c r="D1246" i="11"/>
  <c r="C1247" i="11"/>
  <c r="D1247" i="11"/>
  <c r="C1248" i="11"/>
  <c r="D1248" i="11"/>
  <c r="C1249" i="11"/>
  <c r="D1249" i="11"/>
  <c r="C1250" i="11"/>
  <c r="D1250" i="11"/>
  <c r="C1251" i="11"/>
  <c r="D1251" i="11"/>
  <c r="C1252" i="11"/>
  <c r="D1252" i="11"/>
  <c r="C1253" i="11"/>
  <c r="D1253" i="11"/>
  <c r="C1254" i="11"/>
  <c r="D1254" i="11"/>
  <c r="C1255" i="11"/>
  <c r="D1255" i="11"/>
  <c r="C1256" i="11"/>
  <c r="D1256" i="11"/>
  <c r="C1257" i="11"/>
  <c r="D1257" i="11"/>
  <c r="C1258" i="11"/>
  <c r="D1258" i="11"/>
  <c r="C1259" i="11"/>
  <c r="D1259" i="11"/>
  <c r="C1260" i="11"/>
  <c r="D1260" i="11"/>
  <c r="C1261" i="11"/>
  <c r="D1261" i="11"/>
  <c r="C1262" i="11"/>
  <c r="D1262" i="11"/>
  <c r="C1263" i="11"/>
  <c r="D1263" i="11"/>
  <c r="C1264" i="11"/>
  <c r="D1264" i="11"/>
  <c r="C1265" i="11"/>
  <c r="D1265" i="11"/>
  <c r="C1266" i="11"/>
  <c r="D1266" i="11"/>
  <c r="C1267" i="11"/>
  <c r="D1267" i="11"/>
  <c r="C1268" i="11"/>
  <c r="D1268" i="11"/>
  <c r="C1269" i="11"/>
  <c r="D1269" i="11"/>
  <c r="A1234" i="11"/>
  <c r="A1235" i="11"/>
  <c r="A1236" i="11"/>
  <c r="A1237" i="11"/>
  <c r="A1238" i="11"/>
  <c r="A1239" i="11"/>
  <c r="A1240" i="11"/>
  <c r="A1241" i="11"/>
  <c r="A1242" i="11"/>
  <c r="A1243" i="11"/>
  <c r="A1244" i="11"/>
  <c r="A1245" i="11"/>
  <c r="A1246" i="11"/>
  <c r="A1247" i="11"/>
  <c r="A1248" i="11"/>
  <c r="A1249" i="11"/>
  <c r="A1250" i="11"/>
  <c r="A1251" i="11"/>
  <c r="A1252" i="11"/>
  <c r="A1253" i="11"/>
  <c r="A1254" i="11"/>
  <c r="A1255" i="11"/>
  <c r="A1256" i="11"/>
  <c r="A1257" i="11"/>
  <c r="A1258" i="11"/>
  <c r="A1259" i="11"/>
  <c r="A1260" i="11"/>
  <c r="A1261" i="11"/>
  <c r="A1262" i="11"/>
  <c r="A1263" i="11"/>
  <c r="A1264" i="11"/>
  <c r="A1265" i="11"/>
  <c r="A1266" i="11"/>
  <c r="A1267" i="11"/>
  <c r="A1268" i="11"/>
  <c r="A1269" i="11"/>
  <c r="D1233" i="11"/>
  <c r="C1233" i="11"/>
  <c r="A1233" i="11"/>
  <c r="C1180" i="11"/>
  <c r="D1180" i="11"/>
  <c r="C1181" i="11"/>
  <c r="D1181" i="11"/>
  <c r="C1182" i="11"/>
  <c r="D1182" i="11"/>
  <c r="C1183" i="11"/>
  <c r="D1183" i="11"/>
  <c r="C1184" i="11"/>
  <c r="D1184" i="11"/>
  <c r="C1185" i="11"/>
  <c r="D1185" i="11"/>
  <c r="C1186" i="11"/>
  <c r="D1186" i="11"/>
  <c r="C1187" i="11"/>
  <c r="D1187" i="11"/>
  <c r="C1188" i="11"/>
  <c r="D1188" i="11"/>
  <c r="C1189" i="11"/>
  <c r="D1189" i="11"/>
  <c r="C1190" i="11"/>
  <c r="D1190" i="11"/>
  <c r="C1191" i="11"/>
  <c r="D1191" i="11"/>
  <c r="C1192" i="11"/>
  <c r="D1192" i="11"/>
  <c r="C1193" i="11"/>
  <c r="D1193" i="11"/>
  <c r="C1194" i="11"/>
  <c r="D1194" i="11"/>
  <c r="C1195" i="11"/>
  <c r="D1195" i="11"/>
  <c r="C1196" i="11"/>
  <c r="D1196" i="11"/>
  <c r="C1197" i="11"/>
  <c r="D1197" i="11"/>
  <c r="C1198" i="11"/>
  <c r="D1198" i="11"/>
  <c r="C1199" i="11"/>
  <c r="D1199" i="11"/>
  <c r="C1200" i="11"/>
  <c r="D1200" i="11"/>
  <c r="C1201" i="11"/>
  <c r="D1201" i="11"/>
  <c r="C1202" i="11"/>
  <c r="D1202" i="11"/>
  <c r="C1203" i="11"/>
  <c r="D1203" i="11"/>
  <c r="C1204" i="11"/>
  <c r="D1204" i="11"/>
  <c r="C1205" i="11"/>
  <c r="D1205" i="11"/>
  <c r="C1206" i="11"/>
  <c r="D1206" i="11"/>
  <c r="C1207" i="11"/>
  <c r="D1207" i="11"/>
  <c r="C1208" i="11"/>
  <c r="D1208" i="11"/>
  <c r="C1209" i="11"/>
  <c r="D1209" i="11"/>
  <c r="C1210" i="11"/>
  <c r="D1210" i="11"/>
  <c r="C1211" i="11"/>
  <c r="D1211" i="11"/>
  <c r="C1212" i="11"/>
  <c r="D1212" i="11"/>
  <c r="C1213" i="11"/>
  <c r="D1213" i="11"/>
  <c r="C1214" i="11"/>
  <c r="D1214" i="11"/>
  <c r="C1215" i="11"/>
  <c r="D1215" i="11"/>
  <c r="C1216" i="11"/>
  <c r="D1216" i="11"/>
  <c r="C1217" i="11"/>
  <c r="D1217" i="11"/>
  <c r="C1218" i="11"/>
  <c r="D1218" i="11"/>
  <c r="C1219" i="11"/>
  <c r="D1219" i="11"/>
  <c r="C1220" i="11"/>
  <c r="D1220" i="11"/>
  <c r="C1221" i="11"/>
  <c r="D1221" i="11"/>
  <c r="C1222" i="11"/>
  <c r="D1222" i="11"/>
  <c r="C1223" i="11"/>
  <c r="D1223" i="11"/>
  <c r="C1224" i="11"/>
  <c r="D1224" i="11"/>
  <c r="C1225" i="11"/>
  <c r="D1225" i="11"/>
  <c r="C1226" i="11"/>
  <c r="D1226" i="11"/>
  <c r="C1227" i="11"/>
  <c r="D1227" i="11"/>
  <c r="C1228" i="11"/>
  <c r="D1228" i="11"/>
  <c r="C1229" i="11"/>
  <c r="D1229" i="11"/>
  <c r="C1230" i="11"/>
  <c r="D1230" i="11"/>
  <c r="C1231" i="11"/>
  <c r="D1231" i="11"/>
  <c r="A1180" i="11"/>
  <c r="A1181" i="11"/>
  <c r="A1182" i="11"/>
  <c r="A1183" i="11"/>
  <c r="A1184" i="11"/>
  <c r="A1185" i="11"/>
  <c r="A1186" i="11"/>
  <c r="A1187" i="11"/>
  <c r="A1188" i="11"/>
  <c r="A1189" i="11"/>
  <c r="A1190" i="11"/>
  <c r="A1191" i="11"/>
  <c r="A1192" i="11"/>
  <c r="A1193" i="11"/>
  <c r="A1194" i="11"/>
  <c r="A1195" i="11"/>
  <c r="A1196" i="11"/>
  <c r="A1197" i="11"/>
  <c r="A1198" i="11"/>
  <c r="A1199" i="11"/>
  <c r="A1200" i="11"/>
  <c r="A1201" i="11"/>
  <c r="A1202" i="11"/>
  <c r="A1203" i="11"/>
  <c r="A1204" i="11"/>
  <c r="A1205" i="11"/>
  <c r="A1206" i="11"/>
  <c r="A1207" i="11"/>
  <c r="A1208" i="11"/>
  <c r="A1209" i="11"/>
  <c r="A1210" i="11"/>
  <c r="A1211" i="11"/>
  <c r="A1212" i="11"/>
  <c r="A1213" i="11"/>
  <c r="A1214" i="11"/>
  <c r="A1215" i="11"/>
  <c r="A1216" i="11"/>
  <c r="A1217" i="11"/>
  <c r="A1218" i="11"/>
  <c r="A1219" i="11"/>
  <c r="A1220" i="11"/>
  <c r="A1221" i="11"/>
  <c r="A1222" i="11"/>
  <c r="A1223" i="11"/>
  <c r="A1224" i="11"/>
  <c r="A1225" i="11"/>
  <c r="A1226" i="11"/>
  <c r="A1227" i="11"/>
  <c r="A1228" i="11"/>
  <c r="A1229" i="11"/>
  <c r="A1230" i="11"/>
  <c r="A1231" i="11"/>
  <c r="D1179" i="11"/>
  <c r="C1179" i="11"/>
  <c r="A1179" i="11"/>
  <c r="C1117" i="11"/>
  <c r="D1117" i="11"/>
  <c r="C1118" i="11"/>
  <c r="D1118" i="11"/>
  <c r="C1119" i="11"/>
  <c r="D1119" i="11"/>
  <c r="C1120" i="11"/>
  <c r="D1120" i="11"/>
  <c r="C1121" i="11"/>
  <c r="D1121" i="11"/>
  <c r="C1122" i="11"/>
  <c r="D1122" i="11"/>
  <c r="C1123" i="11"/>
  <c r="D1123" i="11"/>
  <c r="C1124" i="11"/>
  <c r="D1124" i="11"/>
  <c r="C1125" i="11"/>
  <c r="D1125" i="11"/>
  <c r="C1126" i="11"/>
  <c r="D1126" i="11"/>
  <c r="C1127" i="11"/>
  <c r="D1127" i="11"/>
  <c r="C1128" i="11"/>
  <c r="D1128" i="11"/>
  <c r="C1129" i="11"/>
  <c r="D1129" i="11"/>
  <c r="C1130" i="11"/>
  <c r="D1130" i="11"/>
  <c r="C1131" i="11"/>
  <c r="D1131" i="11"/>
  <c r="C1132" i="11"/>
  <c r="D1132" i="11"/>
  <c r="C1133" i="11"/>
  <c r="D1133" i="11"/>
  <c r="C1134" i="11"/>
  <c r="D1134" i="11"/>
  <c r="C1135" i="11"/>
  <c r="D1135" i="11"/>
  <c r="C1136" i="11"/>
  <c r="D1136" i="11"/>
  <c r="C1137" i="11"/>
  <c r="D1137" i="11"/>
  <c r="C1138" i="11"/>
  <c r="D1138" i="11"/>
  <c r="C1139" i="11"/>
  <c r="D1139" i="11"/>
  <c r="C1140" i="11"/>
  <c r="D1140" i="11"/>
  <c r="C1141" i="11"/>
  <c r="D1141" i="11"/>
  <c r="C1142" i="11"/>
  <c r="D1142" i="11"/>
  <c r="C1143" i="11"/>
  <c r="D1143" i="11"/>
  <c r="C1144" i="11"/>
  <c r="D1144" i="11"/>
  <c r="C1145" i="11"/>
  <c r="D1145" i="11"/>
  <c r="C1146" i="11"/>
  <c r="D1146" i="11"/>
  <c r="C1147" i="11"/>
  <c r="D1147" i="11"/>
  <c r="C1148" i="11"/>
  <c r="D1148" i="11"/>
  <c r="C1149" i="11"/>
  <c r="D1149" i="11"/>
  <c r="C1150" i="11"/>
  <c r="D1150" i="11"/>
  <c r="C1151" i="11"/>
  <c r="D1151" i="11"/>
  <c r="C1152" i="11"/>
  <c r="D1152" i="11"/>
  <c r="C1153" i="11"/>
  <c r="D1153" i="11"/>
  <c r="C1154" i="11"/>
  <c r="D1154" i="11"/>
  <c r="C1155" i="11"/>
  <c r="D1155" i="11"/>
  <c r="C1156" i="11"/>
  <c r="D1156" i="11"/>
  <c r="C1157" i="11"/>
  <c r="D1157" i="11"/>
  <c r="C1158" i="11"/>
  <c r="D1158" i="11"/>
  <c r="C1159" i="11"/>
  <c r="D1159" i="11"/>
  <c r="C1160" i="11"/>
  <c r="D1160" i="11"/>
  <c r="C1161" i="11"/>
  <c r="D1161" i="11"/>
  <c r="C1162" i="11"/>
  <c r="D1162" i="11"/>
  <c r="C1163" i="11"/>
  <c r="D1163" i="11"/>
  <c r="C1164" i="11"/>
  <c r="D1164" i="11"/>
  <c r="C1165" i="11"/>
  <c r="D1165" i="11"/>
  <c r="C1166" i="11"/>
  <c r="D1166" i="11"/>
  <c r="C1167" i="11"/>
  <c r="D1167" i="11"/>
  <c r="C1168" i="11"/>
  <c r="D1168" i="11"/>
  <c r="C1169" i="11"/>
  <c r="D1169" i="11"/>
  <c r="C1170" i="11"/>
  <c r="D1170" i="11"/>
  <c r="C1171" i="11"/>
  <c r="D1171" i="11"/>
  <c r="C1172" i="11"/>
  <c r="D1172" i="11"/>
  <c r="C1173" i="11"/>
  <c r="D1173" i="11"/>
  <c r="C1174" i="11"/>
  <c r="D1174" i="11"/>
  <c r="C1175" i="11"/>
  <c r="D1175" i="11"/>
  <c r="C1176" i="11"/>
  <c r="D1176" i="11"/>
  <c r="C1177" i="11"/>
  <c r="D1177" i="11"/>
  <c r="D1116" i="11"/>
  <c r="C1116" i="11"/>
  <c r="C1100" i="11"/>
  <c r="D1100" i="11"/>
  <c r="C1101" i="11"/>
  <c r="D1101" i="11"/>
  <c r="C1102" i="11"/>
  <c r="D1102" i="11"/>
  <c r="C1103" i="11"/>
  <c r="D1103" i="11"/>
  <c r="C1104" i="11"/>
  <c r="D1104" i="11"/>
  <c r="C1105" i="11"/>
  <c r="D1105" i="11"/>
  <c r="C1106" i="11"/>
  <c r="D1106" i="11"/>
  <c r="C1107" i="11"/>
  <c r="D1107" i="11"/>
  <c r="C1108" i="11"/>
  <c r="D1108" i="11"/>
  <c r="C1109" i="11"/>
  <c r="D1109" i="11"/>
  <c r="C1110" i="11"/>
  <c r="D1110" i="11"/>
  <c r="C1111" i="11"/>
  <c r="D1111" i="11"/>
  <c r="C1112" i="11"/>
  <c r="D1112" i="11"/>
  <c r="C1113" i="11"/>
  <c r="D1113" i="11"/>
  <c r="A1100" i="11"/>
  <c r="A1101" i="11"/>
  <c r="A1102" i="11"/>
  <c r="A1103" i="11"/>
  <c r="A1104" i="11"/>
  <c r="A1105" i="11"/>
  <c r="A1106" i="11"/>
  <c r="A1107" i="11"/>
  <c r="A1108" i="11"/>
  <c r="A1109" i="11"/>
  <c r="A1110" i="11"/>
  <c r="A1111" i="11"/>
  <c r="A1112" i="11"/>
  <c r="A1113" i="11"/>
  <c r="D1099" i="11"/>
  <c r="C1099" i="11"/>
  <c r="A1099" i="11"/>
  <c r="C1094" i="11"/>
  <c r="D1094" i="11"/>
  <c r="C1095" i="11"/>
  <c r="D1095" i="11"/>
  <c r="C1096" i="11"/>
  <c r="D1096" i="11"/>
  <c r="C1097" i="11"/>
  <c r="D1097" i="11"/>
  <c r="A1094" i="11"/>
  <c r="A1095" i="11"/>
  <c r="A1096" i="11"/>
  <c r="A1097" i="11"/>
  <c r="D1093" i="11"/>
  <c r="C1093" i="11"/>
  <c r="A1093" i="11"/>
  <c r="C1088" i="11"/>
  <c r="D1088" i="11"/>
  <c r="C1089" i="11"/>
  <c r="D1089" i="11"/>
  <c r="C1090" i="11"/>
  <c r="D1090" i="11"/>
  <c r="C1091" i="11"/>
  <c r="D1091" i="11"/>
  <c r="A1088" i="11"/>
  <c r="A1089" i="11"/>
  <c r="A1090" i="11"/>
  <c r="A1091" i="11"/>
  <c r="D1087" i="11"/>
  <c r="C1087" i="11"/>
  <c r="A1087" i="11"/>
  <c r="C1073" i="11"/>
  <c r="D1073" i="11"/>
  <c r="C1074" i="11"/>
  <c r="D1074" i="11"/>
  <c r="C1075" i="11"/>
  <c r="D1075" i="11"/>
  <c r="C1076" i="11"/>
  <c r="D1076" i="11"/>
  <c r="C1077" i="11"/>
  <c r="D1077" i="11"/>
  <c r="C1078" i="11"/>
  <c r="D1078" i="11"/>
  <c r="C1079" i="11"/>
  <c r="D1079" i="11"/>
  <c r="C1080" i="11"/>
  <c r="D1080" i="11"/>
  <c r="C1081" i="11"/>
  <c r="D1081" i="11"/>
  <c r="C1082" i="11"/>
  <c r="D1082" i="11"/>
  <c r="C1083" i="11"/>
  <c r="D1083" i="11"/>
  <c r="C1084" i="11"/>
  <c r="D1084" i="11"/>
  <c r="C1085" i="11"/>
  <c r="D1085" i="11"/>
  <c r="A1073" i="11"/>
  <c r="A1074" i="11"/>
  <c r="A1075" i="11"/>
  <c r="A1076" i="11"/>
  <c r="A1077" i="11"/>
  <c r="A1078" i="11"/>
  <c r="A1079" i="11"/>
  <c r="A1080" i="11"/>
  <c r="A1081" i="11"/>
  <c r="A1082" i="11"/>
  <c r="A1083" i="11"/>
  <c r="A1084" i="11"/>
  <c r="A1085" i="11"/>
  <c r="D1072" i="11"/>
  <c r="C1072" i="11"/>
  <c r="A1072" i="11"/>
  <c r="C1064" i="11"/>
  <c r="D1064" i="11"/>
  <c r="C1065" i="11"/>
  <c r="D1065" i="11"/>
  <c r="C1066" i="11"/>
  <c r="D1066" i="11"/>
  <c r="C1067" i="11"/>
  <c r="D1067" i="11"/>
  <c r="C1068" i="11"/>
  <c r="D1068" i="11"/>
  <c r="C1069" i="11"/>
  <c r="D1069" i="11"/>
  <c r="C1070" i="11"/>
  <c r="D1070" i="11"/>
  <c r="A1064" i="11"/>
  <c r="A1065" i="11"/>
  <c r="A1066" i="11"/>
  <c r="A1067" i="11"/>
  <c r="A1068" i="11"/>
  <c r="A1069" i="11"/>
  <c r="A1070" i="11"/>
  <c r="D1063" i="11"/>
  <c r="C1063" i="11"/>
  <c r="A1063" i="11"/>
  <c r="C991" i="11"/>
  <c r="D991" i="11"/>
  <c r="C992" i="11"/>
  <c r="D992" i="11"/>
  <c r="C993" i="11"/>
  <c r="D993" i="11"/>
  <c r="C994" i="11"/>
  <c r="D994" i="11"/>
  <c r="C995" i="11"/>
  <c r="D995" i="11"/>
  <c r="C996" i="11"/>
  <c r="D996" i="11"/>
  <c r="C997" i="11"/>
  <c r="D997" i="11"/>
  <c r="C998" i="11"/>
  <c r="D998" i="11"/>
  <c r="C999" i="11"/>
  <c r="D999" i="11"/>
  <c r="C1000" i="11"/>
  <c r="D1000" i="11"/>
  <c r="C1001" i="11"/>
  <c r="D1001" i="11"/>
  <c r="C1002" i="11"/>
  <c r="D1002" i="11"/>
  <c r="C1003" i="11"/>
  <c r="D1003" i="11"/>
  <c r="C1004" i="11"/>
  <c r="D1004" i="11"/>
  <c r="C1005" i="11"/>
  <c r="D1005" i="11"/>
  <c r="C1006" i="11"/>
  <c r="D1006" i="11"/>
  <c r="C1007" i="11"/>
  <c r="D1007" i="11"/>
  <c r="C1008" i="11"/>
  <c r="D1008" i="11"/>
  <c r="C1009" i="11"/>
  <c r="D1009" i="11"/>
  <c r="C1010" i="11"/>
  <c r="D1010" i="11"/>
  <c r="C1011" i="11"/>
  <c r="D1011" i="11"/>
  <c r="C1012" i="11"/>
  <c r="D1012" i="11"/>
  <c r="C1013" i="11"/>
  <c r="D1013" i="11"/>
  <c r="C1014" i="11"/>
  <c r="D1014" i="11"/>
  <c r="C1015" i="11"/>
  <c r="D1015" i="11"/>
  <c r="C1016" i="11"/>
  <c r="D1016" i="11"/>
  <c r="C1017" i="11"/>
  <c r="D1017" i="11"/>
  <c r="C1018" i="11"/>
  <c r="D1018" i="11"/>
  <c r="C1019" i="11"/>
  <c r="D1019" i="11"/>
  <c r="C1020" i="11"/>
  <c r="D1020" i="11"/>
  <c r="C1021" i="11"/>
  <c r="D1021" i="11"/>
  <c r="C1022" i="11"/>
  <c r="D1022" i="11"/>
  <c r="C1023" i="11"/>
  <c r="D1023" i="11"/>
  <c r="C1024" i="11"/>
  <c r="D1024" i="11"/>
  <c r="C1025" i="11"/>
  <c r="D1025" i="11"/>
  <c r="C1026" i="11"/>
  <c r="D1026" i="11"/>
  <c r="C1027" i="11"/>
  <c r="D1027" i="11"/>
  <c r="C1028" i="11"/>
  <c r="D1028" i="11"/>
  <c r="C1029" i="11"/>
  <c r="D1029" i="11"/>
  <c r="C1030" i="11"/>
  <c r="D1030" i="11"/>
  <c r="C1031" i="11"/>
  <c r="D1031" i="11"/>
  <c r="C1032" i="11"/>
  <c r="D1032" i="11"/>
  <c r="C1033" i="11"/>
  <c r="D1033" i="11"/>
  <c r="C1034" i="11"/>
  <c r="D1034" i="11"/>
  <c r="C1035" i="11"/>
  <c r="D1035" i="11"/>
  <c r="C1036" i="11"/>
  <c r="D1036" i="11"/>
  <c r="C1037" i="11"/>
  <c r="D1037" i="11"/>
  <c r="C1038" i="11"/>
  <c r="D1038" i="11"/>
  <c r="C1039" i="11"/>
  <c r="D1039" i="11"/>
  <c r="C1040" i="11"/>
  <c r="D1040" i="11"/>
  <c r="C1041" i="11"/>
  <c r="D1041" i="11"/>
  <c r="C1042" i="11"/>
  <c r="D1042" i="11"/>
  <c r="C1043" i="11"/>
  <c r="D1043" i="11"/>
  <c r="C1044" i="11"/>
  <c r="D1044" i="11"/>
  <c r="C1045" i="11"/>
  <c r="D1045" i="11"/>
  <c r="C1046" i="11"/>
  <c r="D1046" i="11"/>
  <c r="C1047" i="11"/>
  <c r="D1047" i="11"/>
  <c r="C1048" i="11"/>
  <c r="D1048" i="11"/>
  <c r="C1049" i="11"/>
  <c r="D1049" i="11"/>
  <c r="C1050" i="11"/>
  <c r="D1050" i="11"/>
  <c r="C1051" i="11"/>
  <c r="D1051" i="11"/>
  <c r="C1052" i="11"/>
  <c r="D1052" i="11"/>
  <c r="C1053" i="11"/>
  <c r="D1053" i="11"/>
  <c r="C1054" i="11"/>
  <c r="D1054" i="11"/>
  <c r="C1055" i="11"/>
  <c r="D1055" i="11"/>
  <c r="C1056" i="11"/>
  <c r="D1056" i="11"/>
  <c r="C1057" i="11"/>
  <c r="D1057" i="11"/>
  <c r="C1058" i="11"/>
  <c r="D1058" i="11"/>
  <c r="C1059" i="11"/>
  <c r="D1059" i="11"/>
  <c r="C1060" i="11"/>
  <c r="D1060" i="11"/>
  <c r="A991" i="11"/>
  <c r="A992" i="11"/>
  <c r="A993" i="11"/>
  <c r="A994" i="11"/>
  <c r="A995" i="11"/>
  <c r="A996" i="11"/>
  <c r="A997" i="11"/>
  <c r="A998" i="11"/>
  <c r="A999" i="11"/>
  <c r="A1000" i="11"/>
  <c r="A1001" i="11"/>
  <c r="A1002" i="11"/>
  <c r="A1003" i="11"/>
  <c r="A1004" i="11"/>
  <c r="A1005" i="11"/>
  <c r="A1006" i="11"/>
  <c r="A1007" i="11"/>
  <c r="A1008" i="11"/>
  <c r="A1009" i="11"/>
  <c r="A1010" i="11"/>
  <c r="A1011" i="11"/>
  <c r="A1012" i="11"/>
  <c r="A1013" i="11"/>
  <c r="A1014" i="11"/>
  <c r="A1015" i="11"/>
  <c r="A1016" i="11"/>
  <c r="A1017" i="11"/>
  <c r="A1018" i="11"/>
  <c r="A1019" i="11"/>
  <c r="A1020" i="11"/>
  <c r="A1021" i="11"/>
  <c r="A1022" i="11"/>
  <c r="A1023" i="11"/>
  <c r="A1024" i="11"/>
  <c r="A1025" i="11"/>
  <c r="A1026" i="11"/>
  <c r="A1027" i="11"/>
  <c r="A1028" i="11"/>
  <c r="A1029" i="11"/>
  <c r="A1030" i="11"/>
  <c r="A1031" i="11"/>
  <c r="A1032" i="11"/>
  <c r="A1033" i="11"/>
  <c r="A1034" i="11"/>
  <c r="A1035" i="11"/>
  <c r="A1036" i="11"/>
  <c r="A1037" i="11"/>
  <c r="A1038" i="11"/>
  <c r="A1039" i="11"/>
  <c r="A1040" i="11"/>
  <c r="A1041" i="11"/>
  <c r="A1042" i="11"/>
  <c r="A1043" i="11"/>
  <c r="A1044" i="11"/>
  <c r="A1045" i="11"/>
  <c r="A1046" i="11"/>
  <c r="A1047" i="11"/>
  <c r="A1048" i="11"/>
  <c r="A1049" i="11"/>
  <c r="A1050" i="11"/>
  <c r="A1051" i="11"/>
  <c r="A1052" i="11"/>
  <c r="A1053" i="11"/>
  <c r="A1054" i="11"/>
  <c r="A1055" i="11"/>
  <c r="A1056" i="11"/>
  <c r="A1057" i="11"/>
  <c r="A1058" i="11"/>
  <c r="A1059" i="11"/>
  <c r="A1060" i="11"/>
  <c r="D990" i="11"/>
  <c r="C990" i="11"/>
  <c r="A990" i="11"/>
  <c r="C854" i="11"/>
  <c r="D854" i="11"/>
  <c r="C855" i="11"/>
  <c r="D855" i="11"/>
  <c r="C856" i="11"/>
  <c r="D856" i="11"/>
  <c r="C857" i="11"/>
  <c r="D857" i="11"/>
  <c r="C858" i="11"/>
  <c r="D858" i="11"/>
  <c r="C859" i="11"/>
  <c r="D859" i="11"/>
  <c r="C860" i="11"/>
  <c r="D860" i="11"/>
  <c r="C861" i="11"/>
  <c r="D861" i="11"/>
  <c r="C862" i="11"/>
  <c r="D862" i="11"/>
  <c r="C863" i="11"/>
  <c r="D863" i="11"/>
  <c r="C864" i="11"/>
  <c r="D864" i="11"/>
  <c r="C865" i="11"/>
  <c r="D865" i="11"/>
  <c r="C866" i="11"/>
  <c r="D866" i="11"/>
  <c r="C867" i="11"/>
  <c r="D867" i="11"/>
  <c r="C868" i="11"/>
  <c r="D868" i="11"/>
  <c r="C869" i="11"/>
  <c r="D869" i="11"/>
  <c r="C870" i="11"/>
  <c r="D870" i="11"/>
  <c r="C871" i="11"/>
  <c r="D871" i="11"/>
  <c r="C872" i="11"/>
  <c r="D872" i="11"/>
  <c r="C873" i="11"/>
  <c r="D873" i="11"/>
  <c r="C874" i="11"/>
  <c r="D874" i="11"/>
  <c r="C875" i="11"/>
  <c r="D875" i="11"/>
  <c r="C876" i="11"/>
  <c r="D876" i="11"/>
  <c r="C877" i="11"/>
  <c r="D877" i="11"/>
  <c r="C878" i="11"/>
  <c r="D878" i="11"/>
  <c r="C879" i="11"/>
  <c r="D879" i="11"/>
  <c r="C880" i="11"/>
  <c r="D880" i="11"/>
  <c r="C881" i="11"/>
  <c r="D881" i="11"/>
  <c r="C882" i="11"/>
  <c r="D882" i="11"/>
  <c r="C883" i="11"/>
  <c r="D883" i="11"/>
  <c r="C884" i="11"/>
  <c r="D884" i="11"/>
  <c r="C885" i="11"/>
  <c r="D885" i="11"/>
  <c r="C886" i="11"/>
  <c r="D886" i="11"/>
  <c r="C887" i="11"/>
  <c r="D887" i="11"/>
  <c r="C888" i="11"/>
  <c r="D888" i="11"/>
  <c r="C889" i="11"/>
  <c r="D889" i="11"/>
  <c r="C890" i="11"/>
  <c r="D890" i="11"/>
  <c r="C891" i="11"/>
  <c r="D891" i="11"/>
  <c r="C892" i="11"/>
  <c r="D892" i="11"/>
  <c r="C893" i="11"/>
  <c r="D893" i="11"/>
  <c r="C894" i="11"/>
  <c r="D894" i="11"/>
  <c r="C895" i="11"/>
  <c r="D895" i="11"/>
  <c r="C896" i="11"/>
  <c r="D896" i="11"/>
  <c r="C897" i="11"/>
  <c r="D897" i="11"/>
  <c r="C898" i="11"/>
  <c r="D898" i="11"/>
  <c r="C899" i="11"/>
  <c r="D899" i="11"/>
  <c r="C900" i="11"/>
  <c r="D900" i="11"/>
  <c r="C901" i="11"/>
  <c r="D901" i="11"/>
  <c r="C902" i="11"/>
  <c r="D902" i="11"/>
  <c r="C903" i="11"/>
  <c r="D903" i="11"/>
  <c r="C904" i="11"/>
  <c r="D904" i="11"/>
  <c r="C905" i="11"/>
  <c r="D905" i="11"/>
  <c r="C906" i="11"/>
  <c r="D906" i="11"/>
  <c r="C907" i="11"/>
  <c r="D907" i="11"/>
  <c r="C908" i="11"/>
  <c r="D908" i="11"/>
  <c r="C909" i="11"/>
  <c r="D909" i="11"/>
  <c r="C910" i="11"/>
  <c r="D910" i="11"/>
  <c r="C911" i="11"/>
  <c r="D911" i="11"/>
  <c r="C912" i="11"/>
  <c r="D912" i="11"/>
  <c r="C913" i="11"/>
  <c r="D913" i="11"/>
  <c r="C914" i="11"/>
  <c r="D914" i="11"/>
  <c r="C915" i="11"/>
  <c r="D915" i="11"/>
  <c r="C916" i="11"/>
  <c r="D916" i="11"/>
  <c r="C917" i="11"/>
  <c r="D917" i="11"/>
  <c r="C918" i="11"/>
  <c r="D918" i="11"/>
  <c r="C919" i="11"/>
  <c r="D919" i="11"/>
  <c r="C920" i="11"/>
  <c r="D920" i="11"/>
  <c r="C921" i="11"/>
  <c r="D921" i="11"/>
  <c r="C922" i="11"/>
  <c r="D922" i="11"/>
  <c r="C923" i="11"/>
  <c r="D923" i="11"/>
  <c r="C924" i="11"/>
  <c r="D924" i="11"/>
  <c r="C925" i="11"/>
  <c r="D925" i="11"/>
  <c r="C926" i="11"/>
  <c r="D926" i="11"/>
  <c r="C927" i="11"/>
  <c r="D927" i="11"/>
  <c r="C928" i="11"/>
  <c r="D928" i="11"/>
  <c r="C929" i="11"/>
  <c r="D929" i="11"/>
  <c r="C930" i="11"/>
  <c r="D930" i="11"/>
  <c r="C931" i="11"/>
  <c r="D931" i="11"/>
  <c r="C932" i="11"/>
  <c r="D932" i="11"/>
  <c r="C933" i="11"/>
  <c r="D933" i="11"/>
  <c r="C934" i="11"/>
  <c r="D934" i="11"/>
  <c r="C935" i="11"/>
  <c r="D935" i="11"/>
  <c r="C936" i="11"/>
  <c r="D936" i="11"/>
  <c r="C937" i="11"/>
  <c r="D937" i="11"/>
  <c r="C938" i="11"/>
  <c r="D938" i="11"/>
  <c r="C939" i="11"/>
  <c r="D939" i="11"/>
  <c r="C940" i="11"/>
  <c r="D940" i="11"/>
  <c r="C941" i="11"/>
  <c r="D941" i="11"/>
  <c r="C942" i="11"/>
  <c r="D942" i="11"/>
  <c r="C943" i="11"/>
  <c r="D943" i="11"/>
  <c r="C944" i="11"/>
  <c r="D944" i="11"/>
  <c r="C945" i="11"/>
  <c r="D945" i="11"/>
  <c r="C946" i="11"/>
  <c r="D946" i="11"/>
  <c r="C947" i="11"/>
  <c r="D947" i="11"/>
  <c r="C948" i="11"/>
  <c r="D948" i="11"/>
  <c r="C949" i="11"/>
  <c r="D949" i="11"/>
  <c r="C950" i="11"/>
  <c r="D950" i="11"/>
  <c r="C951" i="11"/>
  <c r="D951" i="11"/>
  <c r="C952" i="11"/>
  <c r="D952" i="11"/>
  <c r="C953" i="11"/>
  <c r="D953" i="11"/>
  <c r="C954" i="11"/>
  <c r="D954" i="11"/>
  <c r="C955" i="11"/>
  <c r="D955" i="11"/>
  <c r="C956" i="11"/>
  <c r="D956" i="11"/>
  <c r="C957" i="11"/>
  <c r="D957" i="11"/>
  <c r="C958" i="11"/>
  <c r="D958" i="11"/>
  <c r="C959" i="11"/>
  <c r="D959" i="11"/>
  <c r="C960" i="11"/>
  <c r="D960" i="11"/>
  <c r="C961" i="11"/>
  <c r="D961" i="11"/>
  <c r="C962" i="11"/>
  <c r="D962" i="11"/>
  <c r="C963" i="11"/>
  <c r="D963" i="11"/>
  <c r="C964" i="11"/>
  <c r="D964" i="11"/>
  <c r="C965" i="11"/>
  <c r="D965" i="11"/>
  <c r="C966" i="11"/>
  <c r="D966" i="11"/>
  <c r="C967" i="11"/>
  <c r="D967" i="11"/>
  <c r="C968" i="11"/>
  <c r="D968" i="11"/>
  <c r="C969" i="11"/>
  <c r="D969" i="11"/>
  <c r="C970" i="11"/>
  <c r="D970" i="11"/>
  <c r="C971" i="11"/>
  <c r="D971" i="11"/>
  <c r="C972" i="11"/>
  <c r="D972" i="11"/>
  <c r="C973" i="11"/>
  <c r="D973" i="11"/>
  <c r="C974" i="11"/>
  <c r="D974" i="11"/>
  <c r="C975" i="11"/>
  <c r="D975" i="11"/>
  <c r="C976" i="11"/>
  <c r="D976" i="11"/>
  <c r="C977" i="11"/>
  <c r="D977" i="11"/>
  <c r="C978" i="11"/>
  <c r="D978" i="11"/>
  <c r="C979" i="11"/>
  <c r="D979" i="11"/>
  <c r="C980" i="11"/>
  <c r="D980" i="11"/>
  <c r="C981" i="11"/>
  <c r="D981" i="11"/>
  <c r="C982" i="11"/>
  <c r="D982" i="11"/>
  <c r="C983" i="11"/>
  <c r="D983" i="11"/>
  <c r="C984" i="11"/>
  <c r="D984" i="11"/>
  <c r="C985" i="11"/>
  <c r="D985" i="11"/>
  <c r="C986" i="11"/>
  <c r="D986" i="11"/>
  <c r="C987" i="11"/>
  <c r="D987" i="11"/>
  <c r="C988" i="11"/>
  <c r="D988" i="11"/>
  <c r="A854" i="11"/>
  <c r="A855" i="11"/>
  <c r="A856" i="11"/>
  <c r="A857" i="11"/>
  <c r="A858" i="11"/>
  <c r="A859" i="11"/>
  <c r="A860" i="11"/>
  <c r="A861" i="11"/>
  <c r="A862" i="11"/>
  <c r="A863" i="11"/>
  <c r="A864" i="11"/>
  <c r="A865" i="11"/>
  <c r="A866" i="11"/>
  <c r="A867" i="11"/>
  <c r="A868" i="11"/>
  <c r="A869" i="11"/>
  <c r="A870" i="11"/>
  <c r="A871" i="11"/>
  <c r="A872" i="11"/>
  <c r="A873" i="11"/>
  <c r="A874" i="11"/>
  <c r="A875" i="11"/>
  <c r="A876" i="11"/>
  <c r="A877" i="11"/>
  <c r="A878" i="11"/>
  <c r="A879" i="11"/>
  <c r="A880" i="11"/>
  <c r="A881" i="11"/>
  <c r="A882" i="11"/>
  <c r="A883" i="11"/>
  <c r="A884" i="11"/>
  <c r="A885" i="11"/>
  <c r="A886" i="11"/>
  <c r="A887" i="11"/>
  <c r="A888" i="11"/>
  <c r="A889" i="11"/>
  <c r="A890" i="11"/>
  <c r="A891" i="11"/>
  <c r="A892" i="11"/>
  <c r="A893" i="11"/>
  <c r="A894" i="11"/>
  <c r="A895" i="11"/>
  <c r="A896" i="11"/>
  <c r="A897" i="11"/>
  <c r="A898" i="11"/>
  <c r="A899" i="11"/>
  <c r="A900" i="11"/>
  <c r="A901" i="11"/>
  <c r="A902" i="11"/>
  <c r="A903" i="11"/>
  <c r="A904" i="11"/>
  <c r="A905" i="11"/>
  <c r="A906" i="11"/>
  <c r="A907" i="11"/>
  <c r="A908" i="11"/>
  <c r="A909" i="11"/>
  <c r="A910" i="11"/>
  <c r="A911" i="11"/>
  <c r="A912" i="11"/>
  <c r="A913" i="11"/>
  <c r="A914" i="11"/>
  <c r="A915" i="11"/>
  <c r="A916" i="11"/>
  <c r="A917" i="11"/>
  <c r="A918" i="11"/>
  <c r="A919" i="11"/>
  <c r="A920" i="11"/>
  <c r="A921" i="11"/>
  <c r="A922" i="11"/>
  <c r="A923" i="11"/>
  <c r="A924" i="11"/>
  <c r="A925" i="11"/>
  <c r="A926" i="11"/>
  <c r="A927" i="11"/>
  <c r="A928" i="11"/>
  <c r="A929" i="11"/>
  <c r="A930" i="11"/>
  <c r="A931" i="11"/>
  <c r="A932" i="11"/>
  <c r="A933" i="11"/>
  <c r="A934" i="11"/>
  <c r="A935" i="11"/>
  <c r="A936" i="11"/>
  <c r="A937" i="11"/>
  <c r="A938" i="11"/>
  <c r="A939" i="11"/>
  <c r="A940" i="11"/>
  <c r="A941" i="11"/>
  <c r="A942" i="11"/>
  <c r="A943" i="11"/>
  <c r="A944" i="11"/>
  <c r="A945" i="11"/>
  <c r="A946" i="11"/>
  <c r="A947" i="11"/>
  <c r="A948" i="11"/>
  <c r="A949" i="11"/>
  <c r="A950" i="11"/>
  <c r="A951" i="11"/>
  <c r="A952" i="11"/>
  <c r="A953" i="11"/>
  <c r="A954" i="11"/>
  <c r="A955" i="11"/>
  <c r="A956" i="11"/>
  <c r="A957" i="11"/>
  <c r="A958" i="11"/>
  <c r="A959" i="11"/>
  <c r="A960" i="11"/>
  <c r="A961" i="11"/>
  <c r="A962" i="11"/>
  <c r="A963" i="11"/>
  <c r="A964" i="11"/>
  <c r="A965" i="11"/>
  <c r="A966" i="11"/>
  <c r="A967" i="11"/>
  <c r="A968" i="11"/>
  <c r="A969" i="11"/>
  <c r="A970" i="11"/>
  <c r="A971" i="11"/>
  <c r="A972" i="11"/>
  <c r="A973" i="11"/>
  <c r="A974" i="11"/>
  <c r="A975" i="11"/>
  <c r="A976" i="11"/>
  <c r="A977" i="11"/>
  <c r="A978" i="11"/>
  <c r="A979" i="11"/>
  <c r="A980" i="11"/>
  <c r="A981" i="11"/>
  <c r="A982" i="11"/>
  <c r="A983" i="11"/>
  <c r="A984" i="11"/>
  <c r="A985" i="11"/>
  <c r="A986" i="11"/>
  <c r="A987" i="11"/>
  <c r="A988" i="11"/>
  <c r="D853" i="11"/>
  <c r="C853" i="11"/>
  <c r="A853" i="11"/>
  <c r="C782" i="11"/>
  <c r="D782" i="11"/>
  <c r="C783" i="11"/>
  <c r="D783" i="11"/>
  <c r="C784" i="11"/>
  <c r="D784" i="11"/>
  <c r="C785" i="11"/>
  <c r="D785" i="11"/>
  <c r="C786" i="11"/>
  <c r="D786" i="11"/>
  <c r="C787" i="11"/>
  <c r="D787" i="11"/>
  <c r="C788" i="11"/>
  <c r="D788" i="11"/>
  <c r="C789" i="11"/>
  <c r="D789" i="11"/>
  <c r="C790" i="11"/>
  <c r="D790" i="11"/>
  <c r="C791" i="11"/>
  <c r="D791" i="11"/>
  <c r="C792" i="11"/>
  <c r="D792" i="11"/>
  <c r="C793" i="11"/>
  <c r="D793" i="11"/>
  <c r="C794" i="11"/>
  <c r="D794" i="11"/>
  <c r="C795" i="11"/>
  <c r="D795" i="11"/>
  <c r="C796" i="11"/>
  <c r="D796" i="11"/>
  <c r="C797" i="11"/>
  <c r="D797" i="11"/>
  <c r="C798" i="11"/>
  <c r="D798" i="11"/>
  <c r="C799" i="11"/>
  <c r="D799" i="11"/>
  <c r="C800" i="11"/>
  <c r="D800" i="11"/>
  <c r="C801" i="11"/>
  <c r="D801" i="11"/>
  <c r="C802" i="11"/>
  <c r="D802" i="11"/>
  <c r="C803" i="11"/>
  <c r="D803" i="11"/>
  <c r="C804" i="11"/>
  <c r="D804" i="11"/>
  <c r="C805" i="11"/>
  <c r="D805" i="11"/>
  <c r="C806" i="11"/>
  <c r="D806" i="11"/>
  <c r="C807" i="11"/>
  <c r="D807" i="11"/>
  <c r="C808" i="11"/>
  <c r="D808" i="11"/>
  <c r="C809" i="11"/>
  <c r="D809" i="11"/>
  <c r="C810" i="11"/>
  <c r="D810" i="11"/>
  <c r="C811" i="11"/>
  <c r="D811" i="11"/>
  <c r="C812" i="11"/>
  <c r="D812" i="11"/>
  <c r="C813" i="11"/>
  <c r="D813" i="11"/>
  <c r="C814" i="11"/>
  <c r="D814" i="11"/>
  <c r="C815" i="11"/>
  <c r="D815" i="11"/>
  <c r="C816" i="11"/>
  <c r="D816" i="11"/>
  <c r="C817" i="11"/>
  <c r="D817" i="11"/>
  <c r="C818" i="11"/>
  <c r="D818" i="11"/>
  <c r="C819" i="11"/>
  <c r="D819" i="11"/>
  <c r="C820" i="11"/>
  <c r="D820" i="11"/>
  <c r="C821" i="11"/>
  <c r="D821" i="11"/>
  <c r="C822" i="11"/>
  <c r="D822" i="11"/>
  <c r="C823" i="11"/>
  <c r="D823" i="11"/>
  <c r="C824" i="11"/>
  <c r="D824" i="11"/>
  <c r="C825" i="11"/>
  <c r="D825" i="11"/>
  <c r="C826" i="11"/>
  <c r="D826" i="11"/>
  <c r="C827" i="11"/>
  <c r="D827" i="11"/>
  <c r="C828" i="11"/>
  <c r="D828" i="11"/>
  <c r="C829" i="11"/>
  <c r="D829" i="11"/>
  <c r="C830" i="11"/>
  <c r="D830" i="11"/>
  <c r="C831" i="11"/>
  <c r="D831" i="11"/>
  <c r="C832" i="11"/>
  <c r="D832" i="11"/>
  <c r="C833" i="11"/>
  <c r="D833" i="11"/>
  <c r="C834" i="11"/>
  <c r="D834" i="11"/>
  <c r="C835" i="11"/>
  <c r="D835" i="11"/>
  <c r="C836" i="11"/>
  <c r="D836" i="11"/>
  <c r="C837" i="11"/>
  <c r="D837" i="11"/>
  <c r="C838" i="11"/>
  <c r="D838" i="11"/>
  <c r="C839" i="11"/>
  <c r="D839" i="11"/>
  <c r="C840" i="11"/>
  <c r="D840" i="11"/>
  <c r="C841" i="11"/>
  <c r="D841" i="11"/>
  <c r="C842" i="11"/>
  <c r="D842" i="11"/>
  <c r="C843" i="11"/>
  <c r="D843" i="11"/>
  <c r="C844" i="11"/>
  <c r="D844" i="11"/>
  <c r="C845" i="11"/>
  <c r="D845" i="11"/>
  <c r="C846" i="11"/>
  <c r="D846" i="11"/>
  <c r="C847" i="11"/>
  <c r="D847" i="11"/>
  <c r="C848" i="11"/>
  <c r="D848" i="11"/>
  <c r="C849" i="11"/>
  <c r="D849" i="11"/>
  <c r="C850" i="11"/>
  <c r="D850" i="11"/>
  <c r="C851" i="11"/>
  <c r="D851" i="11"/>
  <c r="A782" i="11"/>
  <c r="A783" i="11"/>
  <c r="A784" i="11"/>
  <c r="A785" i="11"/>
  <c r="A786" i="11"/>
  <c r="A787" i="11"/>
  <c r="A788" i="11"/>
  <c r="A789" i="11"/>
  <c r="A790" i="11"/>
  <c r="A791" i="11"/>
  <c r="A792" i="11"/>
  <c r="A793" i="11"/>
  <c r="A794" i="11"/>
  <c r="A795" i="11"/>
  <c r="A796" i="11"/>
  <c r="A797" i="11"/>
  <c r="A798" i="11"/>
  <c r="A799" i="11"/>
  <c r="A800" i="11"/>
  <c r="A801" i="11"/>
  <c r="A802" i="11"/>
  <c r="A803" i="11"/>
  <c r="A804" i="11"/>
  <c r="A805" i="11"/>
  <c r="A806" i="11"/>
  <c r="A807" i="11"/>
  <c r="A808" i="11"/>
  <c r="A809" i="11"/>
  <c r="A810" i="11"/>
  <c r="A811" i="11"/>
  <c r="A812" i="11"/>
  <c r="A813" i="11"/>
  <c r="A814" i="11"/>
  <c r="A815" i="11"/>
  <c r="A816" i="11"/>
  <c r="A817" i="11"/>
  <c r="A818" i="11"/>
  <c r="A819" i="11"/>
  <c r="A820" i="11"/>
  <c r="A821" i="11"/>
  <c r="A822" i="11"/>
  <c r="A823" i="11"/>
  <c r="A824" i="11"/>
  <c r="A825" i="11"/>
  <c r="A826" i="11"/>
  <c r="A827" i="11"/>
  <c r="A828" i="11"/>
  <c r="A829" i="11"/>
  <c r="A830" i="11"/>
  <c r="A831" i="11"/>
  <c r="A832" i="11"/>
  <c r="A833" i="11"/>
  <c r="A834" i="11"/>
  <c r="A835" i="11"/>
  <c r="A836" i="11"/>
  <c r="A837" i="11"/>
  <c r="A838" i="11"/>
  <c r="A839" i="11"/>
  <c r="A840" i="11"/>
  <c r="A841" i="11"/>
  <c r="A842" i="11"/>
  <c r="A843" i="11"/>
  <c r="A844" i="11"/>
  <c r="A845" i="11"/>
  <c r="A846" i="11"/>
  <c r="A847" i="11"/>
  <c r="A848" i="11"/>
  <c r="A849" i="11"/>
  <c r="A850" i="11"/>
  <c r="A851" i="11"/>
  <c r="D781" i="11"/>
  <c r="C781" i="11"/>
  <c r="A781" i="11"/>
  <c r="C746" i="11"/>
  <c r="D746" i="11"/>
  <c r="C747" i="11"/>
  <c r="D747" i="11"/>
  <c r="C748" i="11"/>
  <c r="D748" i="11"/>
  <c r="C749" i="11"/>
  <c r="D749" i="11"/>
  <c r="C750" i="11"/>
  <c r="D750" i="11"/>
  <c r="C751" i="11"/>
  <c r="D751" i="11"/>
  <c r="C752" i="11"/>
  <c r="D752" i="11"/>
  <c r="C753" i="11"/>
  <c r="D753" i="11"/>
  <c r="C754" i="11"/>
  <c r="D754" i="11"/>
  <c r="C755" i="11"/>
  <c r="D755" i="11"/>
  <c r="C756" i="11"/>
  <c r="D756" i="11"/>
  <c r="C757" i="11"/>
  <c r="D757" i="11"/>
  <c r="C758" i="11"/>
  <c r="D758" i="11"/>
  <c r="C759" i="11"/>
  <c r="D759" i="11"/>
  <c r="C760" i="11"/>
  <c r="D760" i="11"/>
  <c r="C761" i="11"/>
  <c r="D761" i="11"/>
  <c r="C762" i="11"/>
  <c r="D762" i="11"/>
  <c r="C763" i="11"/>
  <c r="D763" i="11"/>
  <c r="C764" i="11"/>
  <c r="D764" i="11"/>
  <c r="C765" i="11"/>
  <c r="D765" i="11"/>
  <c r="C766" i="11"/>
  <c r="D766" i="11"/>
  <c r="C767" i="11"/>
  <c r="D767" i="11"/>
  <c r="C768" i="11"/>
  <c r="D768" i="11"/>
  <c r="C769" i="11"/>
  <c r="D769" i="11"/>
  <c r="C770" i="11"/>
  <c r="D770" i="11"/>
  <c r="C771" i="11"/>
  <c r="D771" i="11"/>
  <c r="C772" i="11"/>
  <c r="D772" i="11"/>
  <c r="C773" i="11"/>
  <c r="D773" i="11"/>
  <c r="C774" i="11"/>
  <c r="D774" i="11"/>
  <c r="C775" i="11"/>
  <c r="D775" i="11"/>
  <c r="C776" i="11"/>
  <c r="D776" i="11"/>
  <c r="C777" i="11"/>
  <c r="D777" i="11"/>
  <c r="C778" i="11"/>
  <c r="D778" i="11"/>
  <c r="C779" i="11"/>
  <c r="D779" i="11"/>
  <c r="A746" i="11"/>
  <c r="A747" i="11"/>
  <c r="A748" i="11"/>
  <c r="A749" i="11"/>
  <c r="A750" i="11"/>
  <c r="A751" i="11"/>
  <c r="A752" i="11"/>
  <c r="A753" i="11"/>
  <c r="A754" i="11"/>
  <c r="A755" i="11"/>
  <c r="A756" i="11"/>
  <c r="A757" i="11"/>
  <c r="A758" i="11"/>
  <c r="A759" i="11"/>
  <c r="A760" i="11"/>
  <c r="A761" i="11"/>
  <c r="A762" i="11"/>
  <c r="A763" i="11"/>
  <c r="A764" i="11"/>
  <c r="A765" i="11"/>
  <c r="A766" i="11"/>
  <c r="A767" i="11"/>
  <c r="A768" i="11"/>
  <c r="A769" i="11"/>
  <c r="A770" i="11"/>
  <c r="A771" i="11"/>
  <c r="A772" i="11"/>
  <c r="A773" i="11"/>
  <c r="A774" i="11"/>
  <c r="A775" i="11"/>
  <c r="A776" i="11"/>
  <c r="A777" i="11"/>
  <c r="A778" i="11"/>
  <c r="A779" i="11"/>
  <c r="D745" i="11"/>
  <c r="C745" i="11"/>
  <c r="A745" i="11"/>
  <c r="C704" i="11"/>
  <c r="D704" i="11"/>
  <c r="C705" i="11"/>
  <c r="D705" i="11"/>
  <c r="C706" i="11"/>
  <c r="D706" i="11"/>
  <c r="C707" i="11"/>
  <c r="D707" i="11"/>
  <c r="C708" i="11"/>
  <c r="D708" i="11"/>
  <c r="C709" i="11"/>
  <c r="D709" i="11"/>
  <c r="C710" i="11"/>
  <c r="D710" i="11"/>
  <c r="C711" i="11"/>
  <c r="D711" i="11"/>
  <c r="C712" i="11"/>
  <c r="D712" i="11"/>
  <c r="C713" i="11"/>
  <c r="D713" i="11"/>
  <c r="C714" i="11"/>
  <c r="D714" i="11"/>
  <c r="C715" i="11"/>
  <c r="D715" i="11"/>
  <c r="C716" i="11"/>
  <c r="D716" i="11"/>
  <c r="C717" i="11"/>
  <c r="D717" i="11"/>
  <c r="C718" i="11"/>
  <c r="D718" i="11"/>
  <c r="C719" i="11"/>
  <c r="D719" i="11"/>
  <c r="C720" i="11"/>
  <c r="D720" i="11"/>
  <c r="C721" i="11"/>
  <c r="D721" i="11"/>
  <c r="C722" i="11"/>
  <c r="D722" i="11"/>
  <c r="C723" i="11"/>
  <c r="D723" i="11"/>
  <c r="C724" i="11"/>
  <c r="D724" i="11"/>
  <c r="C725" i="11"/>
  <c r="D725" i="11"/>
  <c r="C726" i="11"/>
  <c r="D726" i="11"/>
  <c r="C727" i="11"/>
  <c r="D727" i="11"/>
  <c r="C728" i="11"/>
  <c r="D728" i="11"/>
  <c r="C729" i="11"/>
  <c r="D729" i="11"/>
  <c r="C730" i="11"/>
  <c r="D730" i="11"/>
  <c r="C731" i="11"/>
  <c r="D731" i="11"/>
  <c r="C732" i="11"/>
  <c r="D732" i="11"/>
  <c r="C733" i="11"/>
  <c r="D733" i="11"/>
  <c r="C734" i="11"/>
  <c r="D734" i="11"/>
  <c r="C735" i="11"/>
  <c r="D735" i="11"/>
  <c r="C736" i="11"/>
  <c r="D736" i="11"/>
  <c r="C737" i="11"/>
  <c r="D737" i="11"/>
  <c r="C738" i="11"/>
  <c r="D738" i="11"/>
  <c r="C739" i="11"/>
  <c r="D739" i="11"/>
  <c r="C740" i="11"/>
  <c r="D740" i="11"/>
  <c r="C741" i="11"/>
  <c r="D741" i="11"/>
  <c r="C742" i="11"/>
  <c r="D742" i="11"/>
  <c r="C743" i="11"/>
  <c r="D743" i="11"/>
  <c r="A704" i="11"/>
  <c r="A705" i="11"/>
  <c r="A706" i="11"/>
  <c r="A707" i="11"/>
  <c r="A708" i="11"/>
  <c r="A709" i="11"/>
  <c r="A710" i="11"/>
  <c r="A711" i="11"/>
  <c r="A712" i="11"/>
  <c r="A713" i="11"/>
  <c r="A714" i="11"/>
  <c r="A715" i="11"/>
  <c r="A716" i="11"/>
  <c r="A717" i="11"/>
  <c r="A718" i="11"/>
  <c r="A719" i="11"/>
  <c r="A720" i="11"/>
  <c r="A721" i="11"/>
  <c r="A722" i="11"/>
  <c r="A723" i="11"/>
  <c r="A724" i="11"/>
  <c r="A725" i="11"/>
  <c r="A726" i="11"/>
  <c r="A727" i="11"/>
  <c r="A728" i="11"/>
  <c r="A729" i="11"/>
  <c r="A730" i="11"/>
  <c r="A731" i="11"/>
  <c r="A732" i="11"/>
  <c r="A733" i="11"/>
  <c r="A734" i="11"/>
  <c r="A735" i="11"/>
  <c r="A736" i="11"/>
  <c r="A737" i="11"/>
  <c r="A738" i="11"/>
  <c r="A739" i="11"/>
  <c r="A740" i="11"/>
  <c r="A741" i="11"/>
  <c r="A742" i="11"/>
  <c r="A743" i="11"/>
  <c r="D703" i="11"/>
  <c r="C703" i="11"/>
  <c r="A703" i="11"/>
  <c r="C654" i="11"/>
  <c r="D654" i="11"/>
  <c r="C655" i="11"/>
  <c r="D655" i="11"/>
  <c r="C656" i="11"/>
  <c r="D656" i="11"/>
  <c r="C657" i="11"/>
  <c r="D657" i="11"/>
  <c r="C658" i="11"/>
  <c r="D658" i="11"/>
  <c r="C659" i="11"/>
  <c r="D659" i="11"/>
  <c r="C660" i="11"/>
  <c r="D660" i="11"/>
  <c r="C661" i="11"/>
  <c r="D661" i="11"/>
  <c r="C662" i="11"/>
  <c r="D662" i="11"/>
  <c r="C663" i="11"/>
  <c r="D663" i="11"/>
  <c r="C664" i="11"/>
  <c r="D664" i="11"/>
  <c r="C665" i="11"/>
  <c r="D665" i="11"/>
  <c r="C666" i="11"/>
  <c r="D666" i="11"/>
  <c r="C667" i="11"/>
  <c r="D667" i="11"/>
  <c r="C668" i="11"/>
  <c r="D668" i="11"/>
  <c r="C669" i="11"/>
  <c r="D669" i="11"/>
  <c r="C670" i="11"/>
  <c r="D670" i="11"/>
  <c r="C671" i="11"/>
  <c r="D671" i="11"/>
  <c r="C672" i="11"/>
  <c r="D672" i="11"/>
  <c r="C673" i="11"/>
  <c r="D673" i="11"/>
  <c r="C674" i="11"/>
  <c r="D674" i="11"/>
  <c r="C675" i="11"/>
  <c r="D675" i="11"/>
  <c r="C676" i="11"/>
  <c r="D676" i="11"/>
  <c r="C677" i="11"/>
  <c r="D677" i="11"/>
  <c r="C678" i="11"/>
  <c r="D678" i="11"/>
  <c r="C679" i="11"/>
  <c r="D679" i="11"/>
  <c r="C680" i="11"/>
  <c r="D680" i="11"/>
  <c r="C681" i="11"/>
  <c r="D681" i="11"/>
  <c r="C682" i="11"/>
  <c r="D682" i="11"/>
  <c r="C683" i="11"/>
  <c r="D683" i="11"/>
  <c r="C684" i="11"/>
  <c r="D684" i="11"/>
  <c r="C685" i="11"/>
  <c r="D685" i="11"/>
  <c r="C686" i="11"/>
  <c r="D686" i="11"/>
  <c r="C687" i="11"/>
  <c r="D687" i="11"/>
  <c r="C688" i="11"/>
  <c r="D688" i="11"/>
  <c r="C689" i="11"/>
  <c r="D689" i="11"/>
  <c r="C690" i="11"/>
  <c r="D690" i="11"/>
  <c r="C691" i="11"/>
  <c r="D691" i="11"/>
  <c r="C692" i="11"/>
  <c r="D692" i="11"/>
  <c r="C693" i="11"/>
  <c r="D693" i="11"/>
  <c r="C694" i="11"/>
  <c r="D694" i="11"/>
  <c r="C695" i="11"/>
  <c r="D695" i="11"/>
  <c r="C696" i="11"/>
  <c r="D696" i="11"/>
  <c r="C697" i="11"/>
  <c r="D697" i="11"/>
  <c r="C698" i="11"/>
  <c r="D698" i="11"/>
  <c r="C699" i="11"/>
  <c r="D699" i="11"/>
  <c r="C700" i="11"/>
  <c r="D700" i="11"/>
  <c r="C701" i="11"/>
  <c r="D701" i="11"/>
  <c r="A654" i="11"/>
  <c r="A655" i="11"/>
  <c r="A656" i="11"/>
  <c r="A657" i="11"/>
  <c r="A658" i="11"/>
  <c r="A659" i="11"/>
  <c r="A660" i="11"/>
  <c r="A661" i="11"/>
  <c r="A662" i="11"/>
  <c r="A663" i="11"/>
  <c r="A664" i="11"/>
  <c r="A665" i="11"/>
  <c r="A666" i="11"/>
  <c r="A667" i="11"/>
  <c r="A668" i="11"/>
  <c r="A669" i="11"/>
  <c r="A670" i="11"/>
  <c r="A671" i="11"/>
  <c r="A672" i="11"/>
  <c r="A673" i="11"/>
  <c r="A674" i="11"/>
  <c r="A675" i="11"/>
  <c r="A676" i="11"/>
  <c r="A677" i="11"/>
  <c r="A678" i="11"/>
  <c r="A679" i="11"/>
  <c r="A680" i="11"/>
  <c r="A681" i="11"/>
  <c r="A682" i="11"/>
  <c r="A683" i="11"/>
  <c r="A684" i="11"/>
  <c r="A685" i="11"/>
  <c r="A686" i="11"/>
  <c r="A687" i="11"/>
  <c r="A688" i="11"/>
  <c r="A689" i="11"/>
  <c r="A690" i="11"/>
  <c r="A691" i="11"/>
  <c r="A692" i="11"/>
  <c r="A693" i="11"/>
  <c r="A694" i="11"/>
  <c r="A695" i="11"/>
  <c r="A696" i="11"/>
  <c r="A697" i="11"/>
  <c r="A698" i="11"/>
  <c r="A699" i="11"/>
  <c r="A700" i="11"/>
  <c r="A701" i="11"/>
  <c r="D653" i="11"/>
  <c r="C653" i="11"/>
  <c r="A653" i="11"/>
  <c r="C639" i="11"/>
  <c r="D639" i="11"/>
  <c r="C640" i="11"/>
  <c r="D640" i="11"/>
  <c r="C641" i="11"/>
  <c r="D641" i="11"/>
  <c r="C642" i="11"/>
  <c r="D642" i="11"/>
  <c r="C643" i="11"/>
  <c r="D643" i="11"/>
  <c r="C644" i="11"/>
  <c r="D644" i="11"/>
  <c r="C645" i="11"/>
  <c r="D645" i="11"/>
  <c r="C646" i="11"/>
  <c r="D646" i="11"/>
  <c r="C647" i="11"/>
  <c r="D647" i="11"/>
  <c r="C648" i="11"/>
  <c r="D648" i="11"/>
  <c r="C649" i="11"/>
  <c r="D649" i="11"/>
  <c r="C650" i="11"/>
  <c r="D650" i="11"/>
  <c r="C651" i="11"/>
  <c r="D651" i="11"/>
  <c r="A639" i="11"/>
  <c r="A640" i="11"/>
  <c r="A641" i="11"/>
  <c r="A642" i="11"/>
  <c r="A643" i="11"/>
  <c r="A644" i="11"/>
  <c r="A645" i="11"/>
  <c r="A646" i="11"/>
  <c r="A647" i="11"/>
  <c r="A648" i="11"/>
  <c r="A649" i="11"/>
  <c r="A650" i="11"/>
  <c r="A651" i="11"/>
  <c r="D638" i="11"/>
  <c r="C638" i="11"/>
  <c r="A638" i="11"/>
  <c r="C598" i="11"/>
  <c r="D598" i="11"/>
  <c r="C599" i="11"/>
  <c r="D599" i="11"/>
  <c r="C600" i="11"/>
  <c r="D600" i="11"/>
  <c r="C601" i="11"/>
  <c r="D601" i="11"/>
  <c r="C602" i="11"/>
  <c r="D602" i="11"/>
  <c r="C603" i="11"/>
  <c r="D603" i="11"/>
  <c r="C604" i="11"/>
  <c r="D604" i="11"/>
  <c r="C605" i="11"/>
  <c r="D605" i="11"/>
  <c r="C606" i="11"/>
  <c r="D606" i="11"/>
  <c r="C607" i="11"/>
  <c r="D607" i="11"/>
  <c r="C608" i="11"/>
  <c r="D608" i="11"/>
  <c r="C609" i="11"/>
  <c r="D609" i="11"/>
  <c r="C610" i="11"/>
  <c r="D610" i="11"/>
  <c r="C611" i="11"/>
  <c r="D611" i="11"/>
  <c r="C612" i="11"/>
  <c r="D612" i="11"/>
  <c r="C613" i="11"/>
  <c r="D613" i="11"/>
  <c r="C614" i="11"/>
  <c r="D614" i="11"/>
  <c r="C615" i="11"/>
  <c r="D615" i="11"/>
  <c r="C616" i="11"/>
  <c r="D616" i="11"/>
  <c r="C617" i="11"/>
  <c r="D617" i="11"/>
  <c r="C618" i="11"/>
  <c r="D618" i="11"/>
  <c r="C619" i="11"/>
  <c r="D619" i="11"/>
  <c r="C620" i="11"/>
  <c r="D620" i="11"/>
  <c r="C621" i="11"/>
  <c r="D621" i="11"/>
  <c r="C622" i="11"/>
  <c r="D622" i="11"/>
  <c r="C623" i="11"/>
  <c r="D623" i="11"/>
  <c r="C624" i="11"/>
  <c r="D624" i="11"/>
  <c r="C625" i="11"/>
  <c r="D625" i="11"/>
  <c r="C626" i="11"/>
  <c r="D626" i="11"/>
  <c r="C627" i="11"/>
  <c r="D627" i="11"/>
  <c r="C628" i="11"/>
  <c r="D628" i="11"/>
  <c r="C629" i="11"/>
  <c r="D629" i="11"/>
  <c r="C630" i="11"/>
  <c r="D630" i="11"/>
  <c r="C631" i="11"/>
  <c r="D631" i="11"/>
  <c r="C632" i="11"/>
  <c r="D632" i="11"/>
  <c r="C633" i="11"/>
  <c r="D633" i="11"/>
  <c r="C634" i="11"/>
  <c r="D634" i="11"/>
  <c r="C635" i="11"/>
  <c r="D635" i="11"/>
  <c r="C636" i="11"/>
  <c r="D636" i="11"/>
  <c r="A598" i="11"/>
  <c r="A599" i="11"/>
  <c r="A600" i="11"/>
  <c r="A601" i="11"/>
  <c r="A602" i="11"/>
  <c r="A603" i="11"/>
  <c r="A604" i="11"/>
  <c r="A605" i="11"/>
  <c r="A606" i="11"/>
  <c r="A607" i="11"/>
  <c r="A608" i="11"/>
  <c r="A609" i="11"/>
  <c r="A610" i="11"/>
  <c r="A611" i="11"/>
  <c r="A612" i="11"/>
  <c r="A613" i="11"/>
  <c r="A614" i="11"/>
  <c r="A615" i="11"/>
  <c r="A616" i="11"/>
  <c r="A617" i="11"/>
  <c r="A618" i="11"/>
  <c r="A619" i="11"/>
  <c r="A620" i="11"/>
  <c r="A621" i="11"/>
  <c r="A622" i="11"/>
  <c r="A623" i="11"/>
  <c r="A624" i="11"/>
  <c r="A625" i="11"/>
  <c r="A626" i="11"/>
  <c r="A627" i="11"/>
  <c r="A628" i="11"/>
  <c r="A629" i="11"/>
  <c r="A630" i="11"/>
  <c r="A631" i="11"/>
  <c r="A632" i="11"/>
  <c r="A633" i="11"/>
  <c r="A634" i="11"/>
  <c r="A635" i="11"/>
  <c r="A636" i="11"/>
  <c r="D597" i="11"/>
  <c r="C597" i="11"/>
  <c r="A597" i="11"/>
  <c r="C581" i="11"/>
  <c r="D581" i="11"/>
  <c r="C582" i="11"/>
  <c r="D582" i="11"/>
  <c r="C583" i="11"/>
  <c r="D583" i="11"/>
  <c r="C584" i="11"/>
  <c r="D584" i="11"/>
  <c r="C585" i="11"/>
  <c r="D585" i="11"/>
  <c r="C586" i="11"/>
  <c r="D586" i="11"/>
  <c r="C587" i="11"/>
  <c r="D587" i="11"/>
  <c r="C588" i="11"/>
  <c r="D588" i="11"/>
  <c r="C589" i="11"/>
  <c r="D589" i="11"/>
  <c r="C590" i="11"/>
  <c r="D590" i="11"/>
  <c r="C591" i="11"/>
  <c r="D591" i="11"/>
  <c r="C592" i="11"/>
  <c r="D592" i="11"/>
  <c r="C593" i="11"/>
  <c r="D593" i="11"/>
  <c r="C594" i="11"/>
  <c r="D594" i="11"/>
  <c r="A581" i="11"/>
  <c r="A582" i="11"/>
  <c r="A583" i="11"/>
  <c r="A584" i="11"/>
  <c r="A585" i="11"/>
  <c r="A586" i="11"/>
  <c r="A587" i="11"/>
  <c r="A588" i="11"/>
  <c r="A589" i="11"/>
  <c r="A590" i="11"/>
  <c r="A591" i="11"/>
  <c r="A592" i="11"/>
  <c r="A593" i="11"/>
  <c r="A594" i="11"/>
  <c r="D580" i="11"/>
  <c r="C580" i="11"/>
  <c r="A580" i="11"/>
  <c r="C564" i="11"/>
  <c r="D564" i="11"/>
  <c r="C565" i="11"/>
  <c r="D565" i="11"/>
  <c r="C566" i="11"/>
  <c r="D566" i="11"/>
  <c r="C567" i="11"/>
  <c r="D567" i="11"/>
  <c r="C568" i="11"/>
  <c r="D568" i="11"/>
  <c r="C569" i="11"/>
  <c r="D569" i="11"/>
  <c r="C570" i="11"/>
  <c r="D570" i="11"/>
  <c r="C571" i="11"/>
  <c r="D571" i="11"/>
  <c r="C572" i="11"/>
  <c r="D572" i="11"/>
  <c r="A564" i="11"/>
  <c r="A565" i="11"/>
  <c r="A566" i="11"/>
  <c r="A567" i="11"/>
  <c r="A568" i="11"/>
  <c r="A569" i="11"/>
  <c r="A570" i="11"/>
  <c r="A571" i="11"/>
  <c r="A572" i="11"/>
  <c r="D563" i="11"/>
  <c r="C563" i="11"/>
  <c r="A563" i="11"/>
  <c r="C559" i="11"/>
  <c r="D559" i="11"/>
  <c r="A559" i="11"/>
  <c r="D558" i="11"/>
  <c r="C558" i="11"/>
  <c r="A558" i="11"/>
  <c r="C551" i="11"/>
  <c r="D551" i="11"/>
  <c r="C552" i="11"/>
  <c r="D552" i="11"/>
  <c r="C553" i="11"/>
  <c r="D553" i="11"/>
  <c r="C554" i="11"/>
  <c r="D554" i="11"/>
  <c r="C555" i="11"/>
  <c r="D555" i="11"/>
  <c r="C556" i="11"/>
  <c r="D556" i="11"/>
  <c r="A551" i="11"/>
  <c r="A552" i="11"/>
  <c r="A553" i="11"/>
  <c r="A554" i="11"/>
  <c r="A555" i="11"/>
  <c r="A556" i="11"/>
  <c r="D550" i="11"/>
  <c r="C550" i="11"/>
  <c r="A550" i="11"/>
  <c r="C545" i="11"/>
  <c r="D545" i="11"/>
  <c r="C546" i="11"/>
  <c r="D546" i="11"/>
  <c r="A545" i="11"/>
  <c r="A546" i="11"/>
  <c r="D544" i="11"/>
  <c r="C544" i="11"/>
  <c r="A544" i="11"/>
  <c r="C536" i="11"/>
  <c r="D536" i="11"/>
  <c r="C537" i="11"/>
  <c r="D537" i="11"/>
  <c r="C538" i="11"/>
  <c r="D538" i="11"/>
  <c r="C539" i="11"/>
  <c r="D539" i="11"/>
  <c r="C540" i="11"/>
  <c r="D540" i="11"/>
  <c r="A536" i="11"/>
  <c r="A537" i="11"/>
  <c r="A538" i="11"/>
  <c r="A539" i="11"/>
  <c r="A540" i="11"/>
  <c r="A535" i="11"/>
  <c r="D535" i="11"/>
  <c r="C535" i="11"/>
  <c r="C528" i="11"/>
  <c r="D528" i="11"/>
  <c r="C529" i="11"/>
  <c r="D529" i="11"/>
  <c r="C530" i="11"/>
  <c r="D530" i="11"/>
  <c r="C531" i="11"/>
  <c r="D531" i="11"/>
  <c r="C532" i="11"/>
  <c r="D532" i="11"/>
  <c r="C533" i="11"/>
  <c r="D533" i="11"/>
  <c r="A528" i="11"/>
  <c r="A529" i="11"/>
  <c r="A530" i="11"/>
  <c r="A531" i="11"/>
  <c r="A532" i="11"/>
  <c r="A533" i="11"/>
  <c r="D527" i="11"/>
  <c r="C527" i="11"/>
  <c r="A527" i="11"/>
  <c r="C512" i="11"/>
  <c r="D512" i="11"/>
  <c r="C513" i="11"/>
  <c r="D513" i="11"/>
  <c r="C514" i="11"/>
  <c r="D514" i="11"/>
  <c r="C515" i="11"/>
  <c r="D515" i="11"/>
  <c r="C516" i="11"/>
  <c r="D516" i="11"/>
  <c r="C517" i="11"/>
  <c r="D517" i="11"/>
  <c r="C518" i="11"/>
  <c r="D518" i="11"/>
  <c r="C519" i="11"/>
  <c r="D519" i="11"/>
  <c r="C520" i="11"/>
  <c r="D520" i="11"/>
  <c r="C521" i="11"/>
  <c r="D521" i="11"/>
  <c r="C522" i="11"/>
  <c r="D522" i="11"/>
  <c r="C523" i="11"/>
  <c r="D523" i="11"/>
  <c r="C524" i="11"/>
  <c r="D524" i="11"/>
  <c r="A512" i="11"/>
  <c r="A513" i="11"/>
  <c r="A514" i="11"/>
  <c r="A515" i="11"/>
  <c r="A516" i="11"/>
  <c r="A517" i="11"/>
  <c r="A518" i="11"/>
  <c r="A519" i="11"/>
  <c r="A520" i="11"/>
  <c r="A521" i="11"/>
  <c r="A522" i="11"/>
  <c r="A523" i="11"/>
  <c r="A524" i="11"/>
  <c r="D511" i="11"/>
  <c r="C511" i="11"/>
  <c r="A511" i="11"/>
  <c r="C488" i="11"/>
  <c r="D488" i="11"/>
  <c r="C489" i="11"/>
  <c r="D489" i="11"/>
  <c r="C490" i="11"/>
  <c r="D490" i="11"/>
  <c r="C491" i="11"/>
  <c r="D491" i="11"/>
  <c r="C492" i="11"/>
  <c r="D492" i="11"/>
  <c r="C493" i="11"/>
  <c r="D493" i="11"/>
  <c r="C494" i="11"/>
  <c r="D494" i="11"/>
  <c r="C495" i="11"/>
  <c r="D495" i="11"/>
  <c r="C496" i="11"/>
  <c r="D496" i="11"/>
  <c r="C497" i="11"/>
  <c r="D497" i="11"/>
  <c r="C498" i="11"/>
  <c r="D498" i="11"/>
  <c r="C499" i="11"/>
  <c r="D499" i="11"/>
  <c r="C500" i="11"/>
  <c r="D500" i="11"/>
  <c r="C501" i="11"/>
  <c r="D501" i="11"/>
  <c r="C502" i="11"/>
  <c r="D502" i="11"/>
  <c r="C503" i="11"/>
  <c r="D503" i="11"/>
  <c r="C504" i="11"/>
  <c r="D504" i="11"/>
  <c r="C505" i="11"/>
  <c r="D505" i="11"/>
  <c r="C506" i="11"/>
  <c r="D506" i="11"/>
  <c r="C507" i="11"/>
  <c r="D507" i="11"/>
  <c r="A488" i="11"/>
  <c r="A489" i="11"/>
  <c r="A490" i="11"/>
  <c r="A491" i="11"/>
  <c r="A492" i="11"/>
  <c r="A493" i="11"/>
  <c r="A494" i="11"/>
  <c r="A495" i="11"/>
  <c r="A496" i="11"/>
  <c r="A497" i="11"/>
  <c r="A498" i="11"/>
  <c r="A499" i="11"/>
  <c r="A500" i="11"/>
  <c r="A501" i="11"/>
  <c r="A502" i="11"/>
  <c r="A503" i="11"/>
  <c r="A504" i="11"/>
  <c r="A505" i="11"/>
  <c r="A506" i="11"/>
  <c r="A507" i="11"/>
  <c r="D487" i="11"/>
  <c r="C487" i="11"/>
  <c r="A487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A446" i="11"/>
  <c r="A447" i="11"/>
  <c r="A448" i="11"/>
  <c r="A449" i="11"/>
  <c r="A450" i="11"/>
  <c r="A451" i="11"/>
  <c r="A452" i="11"/>
  <c r="A453" i="11"/>
  <c r="A454" i="11"/>
  <c r="A455" i="11"/>
  <c r="A456" i="11"/>
  <c r="A457" i="11"/>
  <c r="A458" i="11"/>
  <c r="A459" i="11"/>
  <c r="A460" i="11"/>
  <c r="A461" i="11"/>
  <c r="A462" i="11"/>
  <c r="A463" i="11"/>
  <c r="A464" i="11"/>
  <c r="A465" i="11"/>
  <c r="A466" i="11"/>
  <c r="A467" i="11"/>
  <c r="A468" i="11"/>
  <c r="A469" i="11"/>
  <c r="A470" i="11"/>
  <c r="A471" i="11"/>
  <c r="A472" i="11"/>
  <c r="A473" i="11"/>
  <c r="A474" i="11"/>
  <c r="A475" i="11"/>
  <c r="A476" i="11"/>
  <c r="A477" i="11"/>
  <c r="A478" i="11"/>
  <c r="A479" i="11"/>
  <c r="A480" i="11"/>
  <c r="A481" i="11"/>
  <c r="A482" i="11"/>
  <c r="A483" i="11"/>
  <c r="A484" i="11"/>
  <c r="D445" i="11"/>
  <c r="C445" i="11"/>
  <c r="A445" i="11"/>
  <c r="C430" i="11"/>
  <c r="D430" i="11"/>
  <c r="C431" i="11"/>
  <c r="D431" i="11"/>
  <c r="C432" i="11"/>
  <c r="D432" i="11"/>
  <c r="C433" i="11"/>
  <c r="D433" i="11"/>
  <c r="C434" i="11"/>
  <c r="D434" i="11"/>
  <c r="C435" i="11"/>
  <c r="D435" i="11"/>
  <c r="C436" i="11"/>
  <c r="D436" i="11"/>
  <c r="C437" i="11"/>
  <c r="D437" i="11"/>
  <c r="C438" i="11"/>
  <c r="D438" i="11"/>
  <c r="C439" i="11"/>
  <c r="D439" i="11"/>
  <c r="C440" i="11"/>
  <c r="D440" i="11"/>
  <c r="C441" i="11"/>
  <c r="D441" i="11"/>
  <c r="C442" i="11"/>
  <c r="D442" i="11"/>
  <c r="C443" i="11"/>
  <c r="D443" i="11"/>
  <c r="A430" i="11"/>
  <c r="A431" i="11"/>
  <c r="A432" i="11"/>
  <c r="A433" i="11"/>
  <c r="A434" i="11"/>
  <c r="A435" i="11"/>
  <c r="A436" i="11"/>
  <c r="A437" i="11"/>
  <c r="A438" i="11"/>
  <c r="A439" i="11"/>
  <c r="A440" i="11"/>
  <c r="A441" i="11"/>
  <c r="A442" i="11"/>
  <c r="A443" i="11"/>
  <c r="D429" i="11"/>
  <c r="C429" i="11"/>
  <c r="A429" i="11"/>
  <c r="C399" i="11"/>
  <c r="D399" i="11"/>
  <c r="C400" i="11"/>
  <c r="D400" i="11"/>
  <c r="C401" i="11"/>
  <c r="D401" i="11"/>
  <c r="C402" i="11"/>
  <c r="D402" i="11"/>
  <c r="C403" i="11"/>
  <c r="D403" i="11"/>
  <c r="C404" i="11"/>
  <c r="D404" i="11"/>
  <c r="C405" i="11"/>
  <c r="D405" i="11"/>
  <c r="C406" i="11"/>
  <c r="D406" i="11"/>
  <c r="C407" i="11"/>
  <c r="D407" i="11"/>
  <c r="C408" i="11"/>
  <c r="D408" i="11"/>
  <c r="C409" i="11"/>
  <c r="D409" i="11"/>
  <c r="C410" i="11"/>
  <c r="D410" i="11"/>
  <c r="C411" i="11"/>
  <c r="D411" i="11"/>
  <c r="C412" i="11"/>
  <c r="D412" i="11"/>
  <c r="C413" i="11"/>
  <c r="D413" i="11"/>
  <c r="C414" i="11"/>
  <c r="D414" i="11"/>
  <c r="C415" i="11"/>
  <c r="D415" i="11"/>
  <c r="C416" i="11"/>
  <c r="D416" i="11"/>
  <c r="C417" i="11"/>
  <c r="D417" i="11"/>
  <c r="C418" i="11"/>
  <c r="D418" i="11"/>
  <c r="C419" i="11"/>
  <c r="D419" i="11"/>
  <c r="C420" i="11"/>
  <c r="D420" i="11"/>
  <c r="C421" i="11"/>
  <c r="D421" i="11"/>
  <c r="C422" i="11"/>
  <c r="D422" i="11"/>
  <c r="C423" i="11"/>
  <c r="D423" i="11"/>
  <c r="C424" i="11"/>
  <c r="D424" i="11"/>
  <c r="C425" i="11"/>
  <c r="D425" i="11"/>
  <c r="C426" i="11"/>
  <c r="D426" i="11"/>
  <c r="A399" i="11"/>
  <c r="A400" i="11"/>
  <c r="A401" i="11"/>
  <c r="A402" i="11"/>
  <c r="A403" i="11"/>
  <c r="A404" i="11"/>
  <c r="A405" i="11"/>
  <c r="A406" i="11"/>
  <c r="A407" i="11"/>
  <c r="A408" i="11"/>
  <c r="A409" i="11"/>
  <c r="A410" i="11"/>
  <c r="A411" i="11"/>
  <c r="A412" i="11"/>
  <c r="A413" i="11"/>
  <c r="A414" i="11"/>
  <c r="A415" i="11"/>
  <c r="A416" i="11"/>
  <c r="A417" i="11"/>
  <c r="A418" i="11"/>
  <c r="A419" i="11"/>
  <c r="A420" i="11"/>
  <c r="A421" i="11"/>
  <c r="A422" i="11"/>
  <c r="A423" i="11"/>
  <c r="A424" i="11"/>
  <c r="A425" i="11"/>
  <c r="A426" i="11"/>
  <c r="D398" i="11"/>
  <c r="C398" i="11"/>
  <c r="A398" i="11"/>
  <c r="C393" i="11"/>
  <c r="D393" i="11"/>
  <c r="C394" i="11"/>
  <c r="D394" i="11"/>
  <c r="C395" i="11"/>
  <c r="D395" i="11"/>
  <c r="C396" i="11"/>
  <c r="D396" i="11"/>
  <c r="A393" i="11"/>
  <c r="A394" i="11"/>
  <c r="A395" i="11"/>
  <c r="A396" i="11"/>
  <c r="D392" i="11"/>
  <c r="C392" i="11"/>
  <c r="A392" i="11"/>
  <c r="C384" i="11"/>
  <c r="D384" i="11"/>
  <c r="C385" i="11"/>
  <c r="D385" i="11"/>
  <c r="C386" i="11"/>
  <c r="D386" i="11"/>
  <c r="C387" i="11"/>
  <c r="D387" i="11"/>
  <c r="C388" i="11"/>
  <c r="D388" i="11"/>
  <c r="A384" i="11"/>
  <c r="A385" i="11"/>
  <c r="A386" i="11"/>
  <c r="A387" i="11"/>
  <c r="A388" i="11"/>
  <c r="D383" i="11"/>
  <c r="C383" i="11"/>
  <c r="A383" i="11"/>
  <c r="C367" i="11"/>
  <c r="D367" i="11"/>
  <c r="C368" i="11"/>
  <c r="D368" i="11"/>
  <c r="C369" i="11"/>
  <c r="D369" i="11"/>
  <c r="C370" i="11"/>
  <c r="D370" i="11"/>
  <c r="C371" i="11"/>
  <c r="D371" i="11"/>
  <c r="C372" i="11"/>
  <c r="D372" i="11"/>
  <c r="C373" i="11"/>
  <c r="D373" i="11"/>
  <c r="C374" i="11"/>
  <c r="D374" i="11"/>
  <c r="C375" i="11"/>
  <c r="D375" i="11"/>
  <c r="C376" i="11"/>
  <c r="D376" i="11"/>
  <c r="C377" i="11"/>
  <c r="D377" i="11"/>
  <c r="C378" i="11"/>
  <c r="D378" i="11"/>
  <c r="C379" i="11"/>
  <c r="D379" i="11"/>
  <c r="C380" i="11"/>
  <c r="D380" i="11"/>
  <c r="A367" i="11"/>
  <c r="A368" i="11"/>
  <c r="A369" i="11"/>
  <c r="A370" i="11"/>
  <c r="A371" i="11"/>
  <c r="A372" i="11"/>
  <c r="A373" i="11"/>
  <c r="A374" i="11"/>
  <c r="A375" i="11"/>
  <c r="A376" i="11"/>
  <c r="A377" i="11"/>
  <c r="A378" i="11"/>
  <c r="A379" i="11"/>
  <c r="A380" i="11"/>
  <c r="D366" i="11"/>
  <c r="C366" i="11"/>
  <c r="A366" i="11"/>
  <c r="C339" i="11"/>
  <c r="D339" i="11"/>
  <c r="C340" i="11"/>
  <c r="D340" i="11"/>
  <c r="C341" i="11"/>
  <c r="D341" i="11"/>
  <c r="C342" i="11"/>
  <c r="D342" i="11"/>
  <c r="C343" i="11"/>
  <c r="D343" i="11"/>
  <c r="C344" i="11"/>
  <c r="D344" i="11"/>
  <c r="C345" i="11"/>
  <c r="D345" i="11"/>
  <c r="C346" i="11"/>
  <c r="D346" i="11"/>
  <c r="C347" i="11"/>
  <c r="D347" i="11"/>
  <c r="C348" i="11"/>
  <c r="D348" i="11"/>
  <c r="C349" i="11"/>
  <c r="D349" i="11"/>
  <c r="C350" i="11"/>
  <c r="D350" i="11"/>
  <c r="C351" i="11"/>
  <c r="D351" i="11"/>
  <c r="C352" i="11"/>
  <c r="D352" i="11"/>
  <c r="C353" i="11"/>
  <c r="D353" i="11"/>
  <c r="C354" i="11"/>
  <c r="D354" i="11"/>
  <c r="C355" i="11"/>
  <c r="D355" i="11"/>
  <c r="C356" i="11"/>
  <c r="D356" i="11"/>
  <c r="C357" i="11"/>
  <c r="D357" i="11"/>
  <c r="C358" i="11"/>
  <c r="D358" i="11"/>
  <c r="C359" i="11"/>
  <c r="D359" i="11"/>
  <c r="C360" i="11"/>
  <c r="D360" i="11"/>
  <c r="C361" i="11"/>
  <c r="D361" i="11"/>
  <c r="C362" i="11"/>
  <c r="D362" i="11"/>
  <c r="A339" i="11"/>
  <c r="A340" i="11"/>
  <c r="A341" i="11"/>
  <c r="A342" i="11"/>
  <c r="A343" i="11"/>
  <c r="A344" i="11"/>
  <c r="A345" i="11"/>
  <c r="A346" i="11"/>
  <c r="A347" i="11"/>
  <c r="A348" i="11"/>
  <c r="A349" i="11"/>
  <c r="A350" i="11"/>
  <c r="A351" i="11"/>
  <c r="A352" i="11"/>
  <c r="A353" i="11"/>
  <c r="A354" i="11"/>
  <c r="A355" i="11"/>
  <c r="A356" i="11"/>
  <c r="A357" i="11"/>
  <c r="A358" i="11"/>
  <c r="A359" i="11"/>
  <c r="A360" i="11"/>
  <c r="A361" i="11"/>
  <c r="A362" i="11"/>
  <c r="D338" i="11"/>
  <c r="C338" i="11"/>
  <c r="A338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A321" i="11"/>
  <c r="A322" i="11"/>
  <c r="A323" i="11"/>
  <c r="A324" i="11"/>
  <c r="A325" i="11"/>
  <c r="A326" i="11"/>
  <c r="A327" i="11"/>
  <c r="A328" i="11"/>
  <c r="A329" i="11"/>
  <c r="A330" i="11"/>
  <c r="A331" i="11"/>
  <c r="A332" i="11"/>
  <c r="A333" i="11"/>
  <c r="A334" i="11"/>
  <c r="A335" i="11"/>
  <c r="C320" i="11"/>
  <c r="A320" i="11"/>
  <c r="C297" i="11"/>
  <c r="D297" i="11"/>
  <c r="C298" i="11"/>
  <c r="D298" i="11"/>
  <c r="C299" i="11"/>
  <c r="D299" i="11"/>
  <c r="C300" i="11"/>
  <c r="D300" i="11"/>
  <c r="C301" i="11"/>
  <c r="D301" i="11"/>
  <c r="C302" i="11"/>
  <c r="D302" i="11"/>
  <c r="C303" i="11"/>
  <c r="D303" i="11"/>
  <c r="C304" i="11"/>
  <c r="D304" i="11"/>
  <c r="C305" i="11"/>
  <c r="D305" i="11"/>
  <c r="C306" i="11"/>
  <c r="D306" i="11"/>
  <c r="C307" i="11"/>
  <c r="D307" i="11"/>
  <c r="C308" i="11"/>
  <c r="D308" i="11"/>
  <c r="C309" i="11"/>
  <c r="D309" i="11"/>
  <c r="C310" i="11"/>
  <c r="D310" i="11"/>
  <c r="C311" i="11"/>
  <c r="D311" i="11"/>
  <c r="C312" i="11"/>
  <c r="D312" i="11"/>
  <c r="C313" i="11"/>
  <c r="D313" i="11"/>
  <c r="C314" i="11"/>
  <c r="D314" i="11"/>
  <c r="C315" i="11"/>
  <c r="D315" i="11"/>
  <c r="C316" i="11"/>
  <c r="D316" i="11"/>
  <c r="C317" i="11"/>
  <c r="D317" i="11"/>
  <c r="A297" i="11"/>
  <c r="A298" i="11"/>
  <c r="A299" i="11"/>
  <c r="A300" i="11"/>
  <c r="A301" i="11"/>
  <c r="A302" i="11"/>
  <c r="A303" i="11"/>
  <c r="A304" i="11"/>
  <c r="A305" i="11"/>
  <c r="A306" i="11"/>
  <c r="A307" i="11"/>
  <c r="A308" i="11"/>
  <c r="A309" i="11"/>
  <c r="A310" i="11"/>
  <c r="A311" i="11"/>
  <c r="A312" i="11"/>
  <c r="A313" i="11"/>
  <c r="A314" i="11"/>
  <c r="A315" i="11"/>
  <c r="A316" i="11"/>
  <c r="A317" i="11"/>
  <c r="D296" i="11"/>
  <c r="C296" i="11"/>
  <c r="A296" i="11"/>
  <c r="A272" i="11"/>
  <c r="A273" i="11"/>
  <c r="A274" i="11"/>
  <c r="A275" i="11"/>
  <c r="A276" i="11"/>
  <c r="A277" i="11"/>
  <c r="A278" i="11"/>
  <c r="A279" i="11"/>
  <c r="A280" i="11"/>
  <c r="A281" i="11"/>
  <c r="A282" i="11"/>
  <c r="A283" i="11"/>
  <c r="A284" i="11"/>
  <c r="A285" i="11"/>
  <c r="A286" i="11"/>
  <c r="A287" i="11"/>
  <c r="A288" i="11"/>
  <c r="A289" i="11"/>
  <c r="A290" i="11"/>
  <c r="A291" i="11"/>
  <c r="A292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D271" i="11"/>
  <c r="C271" i="11"/>
  <c r="A271" i="11"/>
  <c r="C260" i="11"/>
  <c r="D260" i="11"/>
  <c r="C261" i="11"/>
  <c r="D261" i="11"/>
  <c r="C262" i="11"/>
  <c r="D262" i="11"/>
  <c r="C263" i="11"/>
  <c r="D263" i="11"/>
  <c r="C264" i="11"/>
  <c r="D264" i="11"/>
  <c r="C265" i="11"/>
  <c r="D265" i="11"/>
  <c r="C266" i="11"/>
  <c r="D266" i="11"/>
  <c r="C267" i="11"/>
  <c r="D267" i="11"/>
  <c r="C268" i="11"/>
  <c r="D268" i="11"/>
  <c r="A260" i="11"/>
  <c r="A261" i="11"/>
  <c r="A262" i="11"/>
  <c r="A263" i="11"/>
  <c r="A264" i="11"/>
  <c r="A265" i="11"/>
  <c r="A266" i="11"/>
  <c r="A267" i="11"/>
  <c r="A268" i="11"/>
  <c r="D259" i="11"/>
  <c r="C259" i="11"/>
  <c r="A259" i="11"/>
  <c r="A242" i="11"/>
  <c r="A243" i="11"/>
  <c r="A244" i="11"/>
  <c r="A245" i="11"/>
  <c r="A246" i="11"/>
  <c r="A247" i="11"/>
  <c r="A248" i="11"/>
  <c r="A249" i="11"/>
  <c r="A250" i="11"/>
  <c r="A251" i="11"/>
  <c r="A252" i="11"/>
  <c r="A253" i="11"/>
  <c r="A254" i="11"/>
  <c r="A255" i="11"/>
  <c r="A256" i="11"/>
  <c r="A257" i="11"/>
  <c r="C242" i="11"/>
  <c r="D242" i="11"/>
  <c r="C243" i="11"/>
  <c r="D243" i="11"/>
  <c r="C244" i="11"/>
  <c r="D244" i="11"/>
  <c r="C245" i="11"/>
  <c r="D245" i="11"/>
  <c r="C246" i="11"/>
  <c r="D246" i="11"/>
  <c r="C247" i="11"/>
  <c r="D247" i="11"/>
  <c r="C248" i="11"/>
  <c r="D248" i="11"/>
  <c r="C249" i="11"/>
  <c r="D249" i="11"/>
  <c r="C250" i="11"/>
  <c r="D250" i="11"/>
  <c r="C251" i="11"/>
  <c r="D251" i="11"/>
  <c r="C252" i="11"/>
  <c r="D252" i="11"/>
  <c r="C253" i="11"/>
  <c r="D253" i="11"/>
  <c r="C254" i="11"/>
  <c r="D254" i="11"/>
  <c r="C255" i="11"/>
  <c r="D255" i="11"/>
  <c r="C256" i="11"/>
  <c r="D256" i="11"/>
  <c r="C257" i="11"/>
  <c r="D257" i="11"/>
  <c r="D241" i="11"/>
  <c r="C241" i="11"/>
  <c r="A241" i="11"/>
  <c r="C219" i="11"/>
  <c r="D219" i="11"/>
  <c r="C220" i="11"/>
  <c r="D220" i="11"/>
  <c r="C221" i="11"/>
  <c r="D221" i="11"/>
  <c r="C222" i="11"/>
  <c r="D222" i="11"/>
  <c r="C223" i="11"/>
  <c r="D223" i="11"/>
  <c r="C224" i="11"/>
  <c r="D224" i="11"/>
  <c r="C225" i="11"/>
  <c r="D225" i="11"/>
  <c r="C226" i="11"/>
  <c r="D226" i="11"/>
  <c r="C227" i="11"/>
  <c r="D227" i="11"/>
  <c r="C228" i="11"/>
  <c r="D228" i="11"/>
  <c r="C229" i="11"/>
  <c r="D229" i="11"/>
  <c r="C230" i="11"/>
  <c r="D230" i="11"/>
  <c r="C231" i="11"/>
  <c r="D231" i="11"/>
  <c r="C232" i="11"/>
  <c r="D232" i="11"/>
  <c r="C233" i="11"/>
  <c r="D233" i="11"/>
  <c r="C234" i="11"/>
  <c r="D234" i="11"/>
  <c r="C235" i="11"/>
  <c r="D235" i="11"/>
  <c r="C236" i="11"/>
  <c r="D236" i="11"/>
  <c r="C237" i="11"/>
  <c r="D237" i="11"/>
  <c r="C238" i="11"/>
  <c r="D238" i="11"/>
  <c r="A219" i="11"/>
  <c r="A220" i="11"/>
  <c r="A221" i="11"/>
  <c r="A222" i="11"/>
  <c r="A223" i="11"/>
  <c r="A224" i="11"/>
  <c r="A225" i="11"/>
  <c r="A226" i="11"/>
  <c r="A227" i="11"/>
  <c r="A228" i="11"/>
  <c r="A229" i="11"/>
  <c r="A230" i="11"/>
  <c r="A231" i="11"/>
  <c r="A232" i="11"/>
  <c r="A233" i="11"/>
  <c r="A234" i="11"/>
  <c r="A235" i="11"/>
  <c r="A236" i="11"/>
  <c r="A237" i="11"/>
  <c r="A238" i="11"/>
  <c r="D218" i="11"/>
  <c r="C218" i="11"/>
  <c r="A218" i="11"/>
  <c r="A178" i="11"/>
  <c r="A179" i="11"/>
  <c r="A180" i="11"/>
  <c r="A181" i="11"/>
  <c r="A182" i="11"/>
  <c r="A183" i="11"/>
  <c r="A184" i="11"/>
  <c r="A185" i="11"/>
  <c r="A186" i="11"/>
  <c r="A187" i="11"/>
  <c r="A188" i="11"/>
  <c r="A189" i="11"/>
  <c r="A190" i="11"/>
  <c r="A191" i="11"/>
  <c r="A192" i="11"/>
  <c r="A193" i="11"/>
  <c r="A194" i="11"/>
  <c r="A195" i="11"/>
  <c r="A196" i="11"/>
  <c r="A197" i="11"/>
  <c r="A198" i="11"/>
  <c r="A199" i="11"/>
  <c r="A200" i="11"/>
  <c r="A201" i="11"/>
  <c r="A202" i="11"/>
  <c r="A203" i="11"/>
  <c r="A204" i="11"/>
  <c r="A205" i="11"/>
  <c r="A206" i="11"/>
  <c r="A207" i="11"/>
  <c r="A208" i="11"/>
  <c r="A209" i="11"/>
  <c r="A210" i="11"/>
  <c r="A211" i="11"/>
  <c r="A212" i="11"/>
  <c r="A213" i="11"/>
  <c r="A214" i="11"/>
  <c r="C178" i="11"/>
  <c r="D178" i="11"/>
  <c r="C179" i="11"/>
  <c r="D179" i="11"/>
  <c r="C180" i="11"/>
  <c r="D180" i="11"/>
  <c r="C181" i="11"/>
  <c r="D181" i="11"/>
  <c r="C182" i="11"/>
  <c r="D182" i="11"/>
  <c r="C183" i="11"/>
  <c r="D183" i="11"/>
  <c r="C184" i="11"/>
  <c r="D184" i="11"/>
  <c r="C185" i="11"/>
  <c r="D185" i="11"/>
  <c r="C186" i="11"/>
  <c r="D186" i="11"/>
  <c r="C187" i="11"/>
  <c r="D187" i="11"/>
  <c r="C188" i="11"/>
  <c r="D188" i="11"/>
  <c r="C189" i="11"/>
  <c r="D189" i="11"/>
  <c r="C190" i="11"/>
  <c r="D190" i="11"/>
  <c r="C191" i="11"/>
  <c r="D191" i="11"/>
  <c r="C192" i="11"/>
  <c r="D192" i="11"/>
  <c r="C193" i="11"/>
  <c r="D193" i="11"/>
  <c r="C194" i="11"/>
  <c r="D194" i="11"/>
  <c r="C195" i="11"/>
  <c r="D195" i="11"/>
  <c r="C196" i="11"/>
  <c r="D196" i="11"/>
  <c r="C197" i="11"/>
  <c r="D197" i="11"/>
  <c r="C198" i="11"/>
  <c r="D198" i="11"/>
  <c r="C199" i="11"/>
  <c r="D199" i="11"/>
  <c r="C200" i="11"/>
  <c r="D200" i="11"/>
  <c r="C201" i="11"/>
  <c r="D201" i="11"/>
  <c r="C202" i="11"/>
  <c r="D202" i="11"/>
  <c r="C203" i="11"/>
  <c r="D203" i="11"/>
  <c r="C204" i="11"/>
  <c r="D204" i="11"/>
  <c r="C205" i="11"/>
  <c r="D205" i="11"/>
  <c r="C206" i="11"/>
  <c r="D206" i="11"/>
  <c r="C207" i="11"/>
  <c r="D207" i="11"/>
  <c r="C208" i="11"/>
  <c r="D208" i="11"/>
  <c r="C209" i="11"/>
  <c r="D209" i="11"/>
  <c r="C210" i="11"/>
  <c r="D210" i="11"/>
  <c r="C211" i="11"/>
  <c r="D211" i="11"/>
  <c r="C212" i="11"/>
  <c r="D212" i="11"/>
  <c r="C213" i="11"/>
  <c r="D213" i="11"/>
  <c r="C214" i="11"/>
  <c r="D214" i="11"/>
  <c r="D177" i="11"/>
  <c r="C177" i="11"/>
  <c r="A177" i="11"/>
  <c r="C170" i="11"/>
  <c r="D170" i="11"/>
  <c r="C171" i="11"/>
  <c r="D171" i="11"/>
  <c r="C172" i="11"/>
  <c r="D172" i="11"/>
  <c r="C173" i="11"/>
  <c r="D173" i="11"/>
  <c r="A170" i="11"/>
  <c r="A171" i="11"/>
  <c r="A172" i="11"/>
  <c r="A173" i="11"/>
  <c r="D169" i="11"/>
  <c r="C169" i="11"/>
  <c r="A169" i="11"/>
  <c r="D160" i="11"/>
  <c r="D161" i="11"/>
  <c r="D162" i="11"/>
  <c r="D163" i="11"/>
  <c r="D164" i="11"/>
  <c r="D165" i="11"/>
  <c r="D166" i="11"/>
  <c r="D167" i="11"/>
  <c r="C160" i="11"/>
  <c r="C161" i="11"/>
  <c r="C162" i="11"/>
  <c r="C163" i="11"/>
  <c r="C164" i="11"/>
  <c r="C165" i="11"/>
  <c r="C166" i="11"/>
  <c r="C167" i="11"/>
  <c r="A160" i="11"/>
  <c r="A161" i="11"/>
  <c r="A162" i="11"/>
  <c r="A163" i="11"/>
  <c r="A164" i="11"/>
  <c r="A165" i="11"/>
  <c r="A166" i="11"/>
  <c r="A167" i="11"/>
  <c r="D159" i="11"/>
  <c r="C159" i="11"/>
  <c r="A159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C129" i="11"/>
  <c r="D129" i="11"/>
  <c r="C130" i="11"/>
  <c r="D130" i="11"/>
  <c r="C131" i="11"/>
  <c r="D131" i="11"/>
  <c r="C132" i="11"/>
  <c r="D132" i="11"/>
  <c r="C133" i="11"/>
  <c r="D133" i="11"/>
  <c r="C134" i="11"/>
  <c r="D134" i="11"/>
  <c r="C135" i="11"/>
  <c r="D135" i="11"/>
  <c r="C136" i="11"/>
  <c r="D136" i="11"/>
  <c r="C137" i="11"/>
  <c r="D137" i="11"/>
  <c r="C138" i="11"/>
  <c r="D138" i="11"/>
  <c r="C139" i="11"/>
  <c r="D139" i="11"/>
  <c r="C140" i="11"/>
  <c r="D140" i="11"/>
  <c r="C141" i="11"/>
  <c r="D141" i="11"/>
  <c r="C142" i="11"/>
  <c r="D142" i="11"/>
  <c r="C143" i="11"/>
  <c r="D143" i="11"/>
  <c r="C144" i="11"/>
  <c r="D144" i="11"/>
  <c r="C145" i="11"/>
  <c r="D145" i="11"/>
  <c r="C146" i="11"/>
  <c r="D146" i="11"/>
  <c r="C147" i="11"/>
  <c r="D147" i="11"/>
  <c r="C148" i="11"/>
  <c r="D148" i="11"/>
  <c r="C149" i="11"/>
  <c r="D149" i="11"/>
  <c r="C150" i="11"/>
  <c r="D150" i="11"/>
  <c r="C151" i="11"/>
  <c r="D151" i="11"/>
  <c r="C152" i="11"/>
  <c r="D152" i="11"/>
  <c r="C153" i="11"/>
  <c r="D153" i="11"/>
  <c r="C154" i="11"/>
  <c r="D154" i="11"/>
  <c r="C155" i="11"/>
  <c r="D155" i="11"/>
  <c r="C156" i="11"/>
  <c r="D156" i="11"/>
  <c r="C157" i="11"/>
  <c r="D157" i="11"/>
  <c r="D128" i="11"/>
  <c r="C128" i="11"/>
  <c r="A128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A121" i="11"/>
  <c r="A122" i="11"/>
  <c r="A123" i="11"/>
  <c r="A124" i="11"/>
  <c r="A125" i="11"/>
  <c r="C108" i="11"/>
  <c r="D108" i="11"/>
  <c r="C109" i="11"/>
  <c r="D109" i="11"/>
  <c r="C110" i="11"/>
  <c r="D110" i="11"/>
  <c r="C111" i="11"/>
  <c r="D111" i="11"/>
  <c r="C112" i="11"/>
  <c r="D112" i="11"/>
  <c r="C113" i="11"/>
  <c r="D113" i="11"/>
  <c r="C114" i="11"/>
  <c r="D114" i="11"/>
  <c r="C115" i="11"/>
  <c r="D115" i="11"/>
  <c r="C116" i="11"/>
  <c r="D116" i="11"/>
  <c r="C117" i="11"/>
  <c r="D117" i="11"/>
  <c r="C118" i="11"/>
  <c r="D118" i="11"/>
  <c r="C119" i="11"/>
  <c r="D119" i="11"/>
  <c r="C120" i="11"/>
  <c r="D120" i="11"/>
  <c r="C121" i="11"/>
  <c r="D121" i="11"/>
  <c r="C122" i="11"/>
  <c r="D122" i="11"/>
  <c r="C123" i="11"/>
  <c r="D123" i="11"/>
  <c r="C124" i="11"/>
  <c r="D124" i="11"/>
  <c r="C125" i="11"/>
  <c r="D125" i="11"/>
  <c r="D107" i="11"/>
  <c r="C107" i="11"/>
  <c r="A107" i="11"/>
  <c r="D102" i="11"/>
  <c r="D103" i="11"/>
  <c r="D104" i="11"/>
  <c r="D105" i="11"/>
  <c r="C102" i="11"/>
  <c r="C103" i="11"/>
  <c r="C104" i="11"/>
  <c r="C105" i="11"/>
  <c r="A102" i="11"/>
  <c r="A103" i="11"/>
  <c r="A104" i="11"/>
  <c r="A105" i="11"/>
  <c r="D101" i="11"/>
  <c r="C101" i="11"/>
  <c r="A101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A45" i="11"/>
  <c r="A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A81" i="11"/>
  <c r="A82" i="11"/>
  <c r="A83" i="11"/>
  <c r="A84" i="11"/>
  <c r="A85" i="11"/>
  <c r="A86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44" i="11"/>
  <c r="D44" i="11"/>
  <c r="C44" i="11"/>
  <c r="A42" i="11"/>
  <c r="A41" i="11"/>
  <c r="D42" i="11"/>
  <c r="D41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17" i="11"/>
  <c r="C42" i="11"/>
  <c r="C41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17" i="11"/>
  <c r="E18" i="11"/>
  <c r="F18" i="11" s="1"/>
  <c r="E19" i="11"/>
  <c r="F19" i="11" s="1"/>
  <c r="E20" i="11"/>
  <c r="F20" i="11" s="1"/>
  <c r="E21" i="11"/>
  <c r="F21" i="11" s="1"/>
  <c r="E22" i="11"/>
  <c r="F22" i="11" s="1"/>
  <c r="E23" i="11"/>
  <c r="F23" i="11" s="1"/>
  <c r="E24" i="11"/>
  <c r="F24" i="11" s="1"/>
  <c r="E25" i="11"/>
  <c r="F25" i="11" s="1"/>
  <c r="E26" i="11"/>
  <c r="F26" i="11" s="1"/>
  <c r="E27" i="11"/>
  <c r="F27" i="11" s="1"/>
  <c r="E28" i="11"/>
  <c r="F28" i="11" s="1"/>
  <c r="E29" i="11"/>
  <c r="F29" i="11" s="1"/>
  <c r="E30" i="11"/>
  <c r="F30" i="11" s="1"/>
  <c r="E31" i="11"/>
  <c r="F31" i="11" s="1"/>
  <c r="E32" i="11"/>
  <c r="F32" i="11" s="1"/>
  <c r="E33" i="11"/>
  <c r="F33" i="11" s="1"/>
  <c r="E34" i="11"/>
  <c r="F34" i="11" s="1"/>
  <c r="E35" i="11"/>
  <c r="F35" i="11" s="1"/>
  <c r="E36" i="11"/>
  <c r="F36" i="11" s="1"/>
  <c r="E37" i="11"/>
  <c r="F37" i="11" s="1"/>
  <c r="E38" i="11"/>
  <c r="F38" i="11" s="1"/>
  <c r="E39" i="11"/>
  <c r="F39" i="11" s="1"/>
  <c r="E17" i="11"/>
  <c r="F17" i="11" s="1"/>
  <c r="E446" i="11"/>
  <c r="F446" i="11" s="1"/>
  <c r="E447" i="11"/>
  <c r="F447" i="11" s="1"/>
  <c r="E448" i="11"/>
  <c r="F448" i="11" s="1"/>
  <c r="E449" i="11"/>
  <c r="F449" i="11" s="1"/>
  <c r="E450" i="11"/>
  <c r="F450" i="11" s="1"/>
  <c r="E451" i="11"/>
  <c r="F451" i="11" s="1"/>
  <c r="E452" i="11"/>
  <c r="F452" i="11" s="1"/>
  <c r="E453" i="11"/>
  <c r="F453" i="11" s="1"/>
  <c r="E454" i="11"/>
  <c r="F454" i="11" s="1"/>
  <c r="E455" i="11"/>
  <c r="F455" i="11" s="1"/>
  <c r="E456" i="11"/>
  <c r="F456" i="11" s="1"/>
  <c r="E457" i="11"/>
  <c r="F457" i="11" s="1"/>
  <c r="E458" i="11"/>
  <c r="F458" i="11" s="1"/>
  <c r="E459" i="11"/>
  <c r="F459" i="11" s="1"/>
  <c r="E460" i="11"/>
  <c r="F460" i="11" s="1"/>
  <c r="E461" i="11"/>
  <c r="F461" i="11" s="1"/>
  <c r="E462" i="11"/>
  <c r="F462" i="11" s="1"/>
  <c r="E463" i="11"/>
  <c r="F463" i="11" s="1"/>
  <c r="E464" i="11"/>
  <c r="F464" i="11" s="1"/>
  <c r="E465" i="11"/>
  <c r="F465" i="11" s="1"/>
  <c r="E466" i="11"/>
  <c r="F466" i="11" s="1"/>
  <c r="E467" i="11"/>
  <c r="F467" i="11" s="1"/>
  <c r="E468" i="11"/>
  <c r="F468" i="11" s="1"/>
  <c r="E469" i="11"/>
  <c r="F469" i="11" s="1"/>
  <c r="E470" i="11"/>
  <c r="F470" i="11" s="1"/>
  <c r="E471" i="11"/>
  <c r="F471" i="11" s="1"/>
  <c r="E472" i="11"/>
  <c r="F472" i="11" s="1"/>
  <c r="E473" i="11"/>
  <c r="F473" i="11" s="1"/>
  <c r="E474" i="11"/>
  <c r="F474" i="11" s="1"/>
  <c r="E475" i="11"/>
  <c r="F475" i="11" s="1"/>
  <c r="E476" i="11"/>
  <c r="F476" i="11" s="1"/>
  <c r="E477" i="11"/>
  <c r="F477" i="11" s="1"/>
  <c r="E478" i="11"/>
  <c r="F478" i="11" s="1"/>
  <c r="E479" i="11"/>
  <c r="F479" i="11" s="1"/>
  <c r="E480" i="11"/>
  <c r="F480" i="11" s="1"/>
  <c r="E481" i="11"/>
  <c r="F481" i="11" s="1"/>
  <c r="E482" i="11"/>
  <c r="E483" i="11"/>
  <c r="F483" i="11" s="1"/>
  <c r="E484" i="11"/>
  <c r="E485" i="11"/>
  <c r="F485" i="11" s="1"/>
  <c r="E445" i="11"/>
  <c r="F445" i="11" s="1"/>
  <c r="E399" i="11"/>
  <c r="F399" i="11" s="1"/>
  <c r="E400" i="11"/>
  <c r="F400" i="11" s="1"/>
  <c r="E401" i="11"/>
  <c r="F401" i="11" s="1"/>
  <c r="E402" i="11"/>
  <c r="F402" i="11" s="1"/>
  <c r="E403" i="11"/>
  <c r="F403" i="11" s="1"/>
  <c r="E404" i="11"/>
  <c r="F404" i="11" s="1"/>
  <c r="E405" i="11"/>
  <c r="F405" i="11" s="1"/>
  <c r="E406" i="11"/>
  <c r="F406" i="11" s="1"/>
  <c r="E407" i="11"/>
  <c r="F407" i="11" s="1"/>
  <c r="E408" i="11"/>
  <c r="F408" i="11" s="1"/>
  <c r="E409" i="11"/>
  <c r="F409" i="11" s="1"/>
  <c r="E410" i="11"/>
  <c r="F410" i="11" s="1"/>
  <c r="E411" i="11"/>
  <c r="F411" i="11" s="1"/>
  <c r="E412" i="11"/>
  <c r="F412" i="11" s="1"/>
  <c r="E413" i="11"/>
  <c r="F413" i="11" s="1"/>
  <c r="E414" i="11"/>
  <c r="F414" i="11" s="1"/>
  <c r="E415" i="11"/>
  <c r="F415" i="11" s="1"/>
  <c r="E416" i="11"/>
  <c r="F416" i="11" s="1"/>
  <c r="E417" i="11"/>
  <c r="F417" i="11" s="1"/>
  <c r="E418" i="11"/>
  <c r="F418" i="11" s="1"/>
  <c r="E419" i="11"/>
  <c r="F419" i="11" s="1"/>
  <c r="E420" i="11"/>
  <c r="F420" i="11" s="1"/>
  <c r="E421" i="11"/>
  <c r="F421" i="11" s="1"/>
  <c r="E422" i="11"/>
  <c r="F422" i="11" s="1"/>
  <c r="E423" i="11"/>
  <c r="F423" i="11" s="1"/>
  <c r="E424" i="11"/>
  <c r="F424" i="11" s="1"/>
  <c r="E425" i="11"/>
  <c r="F425" i="11" s="1"/>
  <c r="H425" i="11" s="1"/>
  <c r="E426" i="11"/>
  <c r="F426" i="11" s="1"/>
  <c r="E427" i="11"/>
  <c r="E398" i="11"/>
  <c r="F398" i="11" s="1"/>
  <c r="E339" i="11"/>
  <c r="F339" i="11" s="1"/>
  <c r="E340" i="11"/>
  <c r="F340" i="11" s="1"/>
  <c r="E341" i="11"/>
  <c r="F341" i="11" s="1"/>
  <c r="E342" i="11"/>
  <c r="F342" i="11" s="1"/>
  <c r="E343" i="11"/>
  <c r="F343" i="11" s="1"/>
  <c r="E344" i="11"/>
  <c r="F344" i="11" s="1"/>
  <c r="E345" i="11"/>
  <c r="F345" i="11" s="1"/>
  <c r="E346" i="11"/>
  <c r="F346" i="11" s="1"/>
  <c r="E347" i="11"/>
  <c r="F347" i="11" s="1"/>
  <c r="E348" i="11"/>
  <c r="F348" i="11" s="1"/>
  <c r="E349" i="11"/>
  <c r="F349" i="11" s="1"/>
  <c r="E350" i="11"/>
  <c r="F350" i="11" s="1"/>
  <c r="E351" i="11"/>
  <c r="F351" i="11" s="1"/>
  <c r="E352" i="11"/>
  <c r="F352" i="11" s="1"/>
  <c r="E353" i="11"/>
  <c r="F353" i="11" s="1"/>
  <c r="E354" i="11"/>
  <c r="F354" i="11" s="1"/>
  <c r="E355" i="11"/>
  <c r="F355" i="11" s="1"/>
  <c r="E356" i="11"/>
  <c r="F356" i="11" s="1"/>
  <c r="E357" i="11"/>
  <c r="F357" i="11" s="1"/>
  <c r="E358" i="11"/>
  <c r="F358" i="11" s="1"/>
  <c r="E359" i="11"/>
  <c r="F359" i="11" s="1"/>
  <c r="E360" i="11"/>
  <c r="F360" i="11" s="1"/>
  <c r="E361" i="11"/>
  <c r="F361" i="11" s="1"/>
  <c r="E362" i="11"/>
  <c r="F362" i="11" s="1"/>
  <c r="E363" i="11"/>
  <c r="F363" i="11" s="1"/>
  <c r="E338" i="11"/>
  <c r="F338" i="11" s="1"/>
  <c r="E129" i="11"/>
  <c r="F129" i="11" s="1"/>
  <c r="E130" i="11"/>
  <c r="F130" i="11" s="1"/>
  <c r="E131" i="11"/>
  <c r="F131" i="11" s="1"/>
  <c r="E132" i="11"/>
  <c r="F132" i="11" s="1"/>
  <c r="E133" i="11"/>
  <c r="F133" i="11" s="1"/>
  <c r="E134" i="11"/>
  <c r="F134" i="11" s="1"/>
  <c r="E135" i="11"/>
  <c r="F135" i="11" s="1"/>
  <c r="E136" i="11"/>
  <c r="F136" i="11" s="1"/>
  <c r="E137" i="11"/>
  <c r="F137" i="11" s="1"/>
  <c r="E138" i="11"/>
  <c r="F138" i="11" s="1"/>
  <c r="E139" i="11"/>
  <c r="F139" i="11" s="1"/>
  <c r="E140" i="11"/>
  <c r="F140" i="11" s="1"/>
  <c r="E141" i="11"/>
  <c r="F141" i="11" s="1"/>
  <c r="E142" i="11"/>
  <c r="F142" i="11" s="1"/>
  <c r="E143" i="11"/>
  <c r="F143" i="11" s="1"/>
  <c r="E144" i="11"/>
  <c r="F144" i="11" s="1"/>
  <c r="E145" i="11"/>
  <c r="F145" i="11" s="1"/>
  <c r="E146" i="11"/>
  <c r="F146" i="11" s="1"/>
  <c r="E147" i="11"/>
  <c r="F147" i="11" s="1"/>
  <c r="E148" i="11"/>
  <c r="F148" i="11" s="1"/>
  <c r="E149" i="11"/>
  <c r="F149" i="11" s="1"/>
  <c r="E150" i="11"/>
  <c r="F150" i="11" s="1"/>
  <c r="E151" i="11"/>
  <c r="F151" i="11" s="1"/>
  <c r="E152" i="11"/>
  <c r="F152" i="11" s="1"/>
  <c r="E153" i="11"/>
  <c r="F153" i="11" s="1"/>
  <c r="E154" i="11"/>
  <c r="F154" i="11" s="1"/>
  <c r="E155" i="11"/>
  <c r="F155" i="11" s="1"/>
  <c r="E156" i="11"/>
  <c r="F156" i="11" s="1"/>
  <c r="E157" i="11"/>
  <c r="M157" i="11" s="1"/>
  <c r="E128" i="11"/>
  <c r="F128" i="11" s="1"/>
  <c r="E45" i="11"/>
  <c r="F45" i="11" s="1"/>
  <c r="E46" i="11"/>
  <c r="F46" i="11" s="1"/>
  <c r="E47" i="11"/>
  <c r="F47" i="11" s="1"/>
  <c r="E48" i="11"/>
  <c r="F48" i="11" s="1"/>
  <c r="E49" i="11"/>
  <c r="F49" i="11" s="1"/>
  <c r="E50" i="11"/>
  <c r="F50" i="11" s="1"/>
  <c r="E51" i="11"/>
  <c r="F51" i="11" s="1"/>
  <c r="E52" i="11"/>
  <c r="F52" i="11" s="1"/>
  <c r="E53" i="11"/>
  <c r="F53" i="11" s="1"/>
  <c r="E54" i="11"/>
  <c r="F54" i="11" s="1"/>
  <c r="E55" i="11"/>
  <c r="F55" i="11" s="1"/>
  <c r="E56" i="11"/>
  <c r="F56" i="11" s="1"/>
  <c r="E57" i="11"/>
  <c r="F57" i="11" s="1"/>
  <c r="E58" i="11"/>
  <c r="F58" i="11" s="1"/>
  <c r="E59" i="11"/>
  <c r="F59" i="11" s="1"/>
  <c r="E60" i="11"/>
  <c r="F60" i="11" s="1"/>
  <c r="E61" i="11"/>
  <c r="F61" i="11" s="1"/>
  <c r="E62" i="11"/>
  <c r="F62" i="11" s="1"/>
  <c r="E63" i="11"/>
  <c r="F63" i="11" s="1"/>
  <c r="E64" i="11"/>
  <c r="F64" i="11" s="1"/>
  <c r="E65" i="11"/>
  <c r="F65" i="11" s="1"/>
  <c r="E66" i="11"/>
  <c r="F66" i="11" s="1"/>
  <c r="E67" i="11"/>
  <c r="F67" i="11" s="1"/>
  <c r="E68" i="11"/>
  <c r="F68" i="11" s="1"/>
  <c r="E69" i="11"/>
  <c r="F69" i="11" s="1"/>
  <c r="E70" i="11"/>
  <c r="F70" i="11" s="1"/>
  <c r="E71" i="11"/>
  <c r="F71" i="11" s="1"/>
  <c r="E72" i="11"/>
  <c r="F72" i="11" s="1"/>
  <c r="E73" i="11"/>
  <c r="F73" i="11" s="1"/>
  <c r="E74" i="11"/>
  <c r="F74" i="11" s="1"/>
  <c r="E75" i="11"/>
  <c r="F75" i="11" s="1"/>
  <c r="E76" i="11"/>
  <c r="F76" i="11" s="1"/>
  <c r="E77" i="11"/>
  <c r="F77" i="11" s="1"/>
  <c r="E78" i="11"/>
  <c r="F78" i="11" s="1"/>
  <c r="E79" i="11"/>
  <c r="F79" i="11" s="1"/>
  <c r="E80" i="11"/>
  <c r="F80" i="11" s="1"/>
  <c r="E81" i="11"/>
  <c r="F81" i="11" s="1"/>
  <c r="E82" i="11"/>
  <c r="F82" i="11" s="1"/>
  <c r="E83" i="11"/>
  <c r="F83" i="11" s="1"/>
  <c r="E84" i="11"/>
  <c r="F84" i="11" s="1"/>
  <c r="E85" i="11"/>
  <c r="F85" i="11" s="1"/>
  <c r="E86" i="11"/>
  <c r="F86" i="11" s="1"/>
  <c r="E87" i="11"/>
  <c r="F87" i="11" s="1"/>
  <c r="E88" i="11"/>
  <c r="F88" i="11" s="1"/>
  <c r="E89" i="11"/>
  <c r="F89" i="11" s="1"/>
  <c r="E90" i="11"/>
  <c r="F90" i="11" s="1"/>
  <c r="E91" i="11"/>
  <c r="F91" i="11" s="1"/>
  <c r="E92" i="11"/>
  <c r="F92" i="11" s="1"/>
  <c r="E93" i="11"/>
  <c r="F93" i="11" s="1"/>
  <c r="E94" i="11"/>
  <c r="F94" i="11" s="1"/>
  <c r="E95" i="11"/>
  <c r="F95" i="11" s="1"/>
  <c r="E96" i="11"/>
  <c r="F96" i="11" s="1"/>
  <c r="E97" i="11"/>
  <c r="F97" i="11" s="1"/>
  <c r="E98" i="11"/>
  <c r="F98" i="11" s="1"/>
  <c r="E99" i="11"/>
  <c r="F99" i="11" s="1"/>
  <c r="E44" i="11"/>
  <c r="F44" i="11" s="1"/>
  <c r="W17" i="1" l="1"/>
  <c r="W13" i="1"/>
  <c r="F157" i="11"/>
  <c r="G157" i="11" s="1"/>
  <c r="H483" i="11"/>
  <c r="F427" i="11"/>
  <c r="G427" i="11" s="1"/>
  <c r="F484" i="11"/>
  <c r="G484" i="11" s="1"/>
  <c r="F482" i="11"/>
  <c r="H482" i="11" s="1"/>
  <c r="M484" i="11"/>
  <c r="G362" i="11"/>
  <c r="G358" i="11"/>
  <c r="G356" i="11"/>
  <c r="G425" i="11"/>
  <c r="G89" i="11"/>
  <c r="H363" i="11"/>
  <c r="H361" i="11"/>
  <c r="H359" i="11"/>
  <c r="H426" i="11"/>
  <c r="G424" i="11"/>
  <c r="M485" i="11"/>
  <c r="H485" i="11"/>
  <c r="M425" i="11"/>
  <c r="G485" i="11"/>
  <c r="M483" i="11"/>
  <c r="M482" i="11"/>
  <c r="G360" i="11"/>
  <c r="G483" i="11"/>
  <c r="M427" i="11"/>
  <c r="M426" i="11"/>
  <c r="G426" i="11"/>
  <c r="H424" i="11"/>
  <c r="M424" i="11"/>
  <c r="M363" i="11"/>
  <c r="G363" i="11"/>
  <c r="H362" i="11"/>
  <c r="M361" i="11"/>
  <c r="G361" i="11"/>
  <c r="H360" i="11"/>
  <c r="M359" i="11"/>
  <c r="G359" i="11"/>
  <c r="H358" i="11"/>
  <c r="M357" i="11"/>
  <c r="G357" i="11"/>
  <c r="H356" i="11"/>
  <c r="M362" i="11"/>
  <c r="M360" i="11"/>
  <c r="M358" i="11"/>
  <c r="H357" i="11"/>
  <c r="M356" i="11"/>
  <c r="P156" i="11"/>
  <c r="M127" i="11" s="1"/>
  <c r="P98" i="11"/>
  <c r="M43" i="11" s="1"/>
  <c r="H91" i="11"/>
  <c r="M89" i="11"/>
  <c r="H99" i="11"/>
  <c r="M91" i="11"/>
  <c r="G91" i="11"/>
  <c r="M99" i="11"/>
  <c r="G99" i="11"/>
  <c r="H89" i="11"/>
  <c r="D13" i="7"/>
  <c r="A6" i="11"/>
  <c r="A5" i="11"/>
  <c r="A4" i="11"/>
  <c r="A3" i="11"/>
  <c r="L12" i="8"/>
  <c r="A11" i="11"/>
  <c r="A10" i="11"/>
  <c r="A9" i="11"/>
  <c r="C8" i="11"/>
  <c r="M8" i="11" s="1"/>
  <c r="C7" i="11"/>
  <c r="M7" i="11" s="1"/>
  <c r="C6" i="11"/>
  <c r="M6" i="11" s="1"/>
  <c r="C5" i="11"/>
  <c r="C4" i="11"/>
  <c r="C3" i="11"/>
  <c r="E1472" i="11"/>
  <c r="F1472" i="11" s="1"/>
  <c r="H1472" i="11" s="1"/>
  <c r="E1473" i="11"/>
  <c r="F1473" i="11" s="1"/>
  <c r="E1474" i="11"/>
  <c r="E1455" i="11"/>
  <c r="F1455" i="11" s="1"/>
  <c r="E1456" i="11"/>
  <c r="E1457" i="11"/>
  <c r="F1457" i="11" s="1"/>
  <c r="E1458" i="11"/>
  <c r="M1458" i="11" s="1"/>
  <c r="E1459" i="11"/>
  <c r="E1460" i="11"/>
  <c r="M1460" i="11" s="1"/>
  <c r="E1461" i="11"/>
  <c r="F1461" i="11" s="1"/>
  <c r="G1461" i="11" s="1"/>
  <c r="E1462" i="11"/>
  <c r="M1462" i="11" s="1"/>
  <c r="E1463" i="11"/>
  <c r="F1463" i="11" s="1"/>
  <c r="E1464" i="11"/>
  <c r="F1464" i="11" s="1"/>
  <c r="H1464" i="11" s="1"/>
  <c r="E1465" i="11"/>
  <c r="F1465" i="11" s="1"/>
  <c r="G1465" i="11" s="1"/>
  <c r="E1466" i="11"/>
  <c r="F1466" i="11" s="1"/>
  <c r="E1467" i="11"/>
  <c r="F1467" i="11" s="1"/>
  <c r="G1467" i="11" s="1"/>
  <c r="E1468" i="11"/>
  <c r="M1468" i="11" s="1"/>
  <c r="E1469" i="11"/>
  <c r="F1469" i="11" s="1"/>
  <c r="E1440" i="11"/>
  <c r="F1440" i="11" s="1"/>
  <c r="G1440" i="11" s="1"/>
  <c r="E1441" i="11"/>
  <c r="E1442" i="11"/>
  <c r="F1442" i="11" s="1"/>
  <c r="E1443" i="11"/>
  <c r="F1443" i="11" s="1"/>
  <c r="E1444" i="11"/>
  <c r="M1444" i="11" s="1"/>
  <c r="E1445" i="11"/>
  <c r="E1446" i="11"/>
  <c r="M1446" i="11" s="1"/>
  <c r="E1447" i="11"/>
  <c r="E1448" i="11"/>
  <c r="M1448" i="11" s="1"/>
  <c r="E1449" i="11"/>
  <c r="F1449" i="11" s="1"/>
  <c r="E1450" i="11"/>
  <c r="M1450" i="11" s="1"/>
  <c r="E1451" i="11"/>
  <c r="E1422" i="11"/>
  <c r="M1422" i="11" s="1"/>
  <c r="E1423" i="11"/>
  <c r="F1423" i="11" s="1"/>
  <c r="E1424" i="11"/>
  <c r="M1424" i="11" s="1"/>
  <c r="E1425" i="11"/>
  <c r="F1425" i="11" s="1"/>
  <c r="H1425" i="11" s="1"/>
  <c r="E1426" i="11"/>
  <c r="M1426" i="11" s="1"/>
  <c r="E1427" i="11"/>
  <c r="F1427" i="11" s="1"/>
  <c r="E1428" i="11"/>
  <c r="M1428" i="11" s="1"/>
  <c r="E1429" i="11"/>
  <c r="E1430" i="11"/>
  <c r="E1431" i="11"/>
  <c r="E1432" i="11"/>
  <c r="E1433" i="11"/>
  <c r="F1433" i="11" s="1"/>
  <c r="E1434" i="11"/>
  <c r="E1435" i="11"/>
  <c r="F1435" i="11" s="1"/>
  <c r="E1436" i="11"/>
  <c r="F1436" i="11" s="1"/>
  <c r="H1436" i="11" s="1"/>
  <c r="E1437" i="11"/>
  <c r="F1437" i="11" s="1"/>
  <c r="E1415" i="11"/>
  <c r="M1415" i="11" s="1"/>
  <c r="E1416" i="11"/>
  <c r="F1416" i="11" s="1"/>
  <c r="E1417" i="11"/>
  <c r="F1417" i="11" s="1"/>
  <c r="E1418" i="11"/>
  <c r="F1418" i="11" s="1"/>
  <c r="E1419" i="11"/>
  <c r="E1397" i="11"/>
  <c r="F1397" i="11" s="1"/>
  <c r="E1398" i="11"/>
  <c r="M1398" i="11" s="1"/>
  <c r="E1399" i="11"/>
  <c r="F1399" i="11" s="1"/>
  <c r="E1400" i="11"/>
  <c r="M1400" i="11" s="1"/>
  <c r="E1401" i="11"/>
  <c r="F1401" i="11" s="1"/>
  <c r="E1402" i="11"/>
  <c r="M1402" i="11" s="1"/>
  <c r="E1403" i="11"/>
  <c r="F1403" i="11" s="1"/>
  <c r="E1404" i="11"/>
  <c r="F1404" i="11" s="1"/>
  <c r="H1404" i="11" s="1"/>
  <c r="E1405" i="11"/>
  <c r="F1405" i="11" s="1"/>
  <c r="E1406" i="11"/>
  <c r="F1406" i="11" s="1"/>
  <c r="G1406" i="11" s="1"/>
  <c r="E1407" i="11"/>
  <c r="F1407" i="11" s="1"/>
  <c r="E1408" i="11"/>
  <c r="M1408" i="11" s="1"/>
  <c r="E1409" i="11"/>
  <c r="F1409" i="11" s="1"/>
  <c r="E1410" i="11"/>
  <c r="E1411" i="11"/>
  <c r="F1411" i="11" s="1"/>
  <c r="E1412" i="11"/>
  <c r="M1412" i="11" s="1"/>
  <c r="E1329" i="11"/>
  <c r="E1330" i="11"/>
  <c r="M1330" i="11" s="1"/>
  <c r="E1331" i="11"/>
  <c r="E1332" i="11"/>
  <c r="M1332" i="11" s="1"/>
  <c r="E1333" i="11"/>
  <c r="F1333" i="11" s="1"/>
  <c r="G1333" i="11" s="1"/>
  <c r="E1334" i="11"/>
  <c r="M1334" i="11" s="1"/>
  <c r="E1335" i="11"/>
  <c r="E1336" i="11"/>
  <c r="M1336" i="11" s="1"/>
  <c r="E1337" i="11"/>
  <c r="F1337" i="11" s="1"/>
  <c r="E1338" i="11"/>
  <c r="E1339" i="11"/>
  <c r="E1340" i="11"/>
  <c r="M1340" i="11" s="1"/>
  <c r="E1341" i="11"/>
  <c r="E1342" i="11"/>
  <c r="M1342" i="11" s="1"/>
  <c r="E1343" i="11"/>
  <c r="F1343" i="11" s="1"/>
  <c r="E1344" i="11"/>
  <c r="E1345" i="11"/>
  <c r="E1346" i="11"/>
  <c r="E1347" i="11"/>
  <c r="F1347" i="11" s="1"/>
  <c r="E1348" i="11"/>
  <c r="E1349" i="11"/>
  <c r="F1349" i="11" s="1"/>
  <c r="E1350" i="11"/>
  <c r="E1351" i="11"/>
  <c r="E1352" i="11"/>
  <c r="M1352" i="11" s="1"/>
  <c r="E1353" i="11"/>
  <c r="F1353" i="11" s="1"/>
  <c r="E1354" i="11"/>
  <c r="F1354" i="11" s="1"/>
  <c r="E1355" i="11"/>
  <c r="F1355" i="11" s="1"/>
  <c r="E1356" i="11"/>
  <c r="M1356" i="11" s="1"/>
  <c r="E1357" i="11"/>
  <c r="F1357" i="11" s="1"/>
  <c r="E1358" i="11"/>
  <c r="M1358" i="11" s="1"/>
  <c r="E1359" i="11"/>
  <c r="F1359" i="11" s="1"/>
  <c r="G1359" i="11" s="1"/>
  <c r="E1360" i="11"/>
  <c r="E1361" i="11"/>
  <c r="F1361" i="11" s="1"/>
  <c r="G1361" i="11" s="1"/>
  <c r="E1362" i="11"/>
  <c r="M1362" i="11" s="1"/>
  <c r="E1363" i="11"/>
  <c r="F1363" i="11" s="1"/>
  <c r="E1364" i="11"/>
  <c r="M1364" i="11" s="1"/>
  <c r="E1365" i="11"/>
  <c r="E1366" i="11"/>
  <c r="E1367" i="11"/>
  <c r="F1367" i="11" s="1"/>
  <c r="E1368" i="11"/>
  <c r="M1368" i="11" s="1"/>
  <c r="E1369" i="11"/>
  <c r="F1369" i="11" s="1"/>
  <c r="E1370" i="11"/>
  <c r="M1370" i="11" s="1"/>
  <c r="E1371" i="11"/>
  <c r="E1372" i="11"/>
  <c r="M1372" i="11" s="1"/>
  <c r="E1373" i="11"/>
  <c r="F1373" i="11" s="1"/>
  <c r="E1374" i="11"/>
  <c r="E1375" i="11"/>
  <c r="F1375" i="11" s="1"/>
  <c r="E1376" i="11"/>
  <c r="E1377" i="11"/>
  <c r="F1377" i="11" s="1"/>
  <c r="E1378" i="11"/>
  <c r="E1379" i="11"/>
  <c r="E1380" i="11"/>
  <c r="E1381" i="11"/>
  <c r="F1381" i="11" s="1"/>
  <c r="G1381" i="11" s="1"/>
  <c r="E1382" i="11"/>
  <c r="F1382" i="11" s="1"/>
  <c r="H1382" i="11" s="1"/>
  <c r="E1383" i="11"/>
  <c r="F1383" i="11" s="1"/>
  <c r="E1384" i="11"/>
  <c r="M1384" i="11" s="1"/>
  <c r="E1385" i="11"/>
  <c r="F1385" i="11" s="1"/>
  <c r="E1386" i="11"/>
  <c r="E1387" i="11"/>
  <c r="F1387" i="11" s="1"/>
  <c r="E1388" i="11"/>
  <c r="M1388" i="11" s="1"/>
  <c r="E1389" i="11"/>
  <c r="F1389" i="11" s="1"/>
  <c r="E1390" i="11"/>
  <c r="M1390" i="11" s="1"/>
  <c r="E1391" i="11"/>
  <c r="F1391" i="11" s="1"/>
  <c r="E1392" i="11"/>
  <c r="M1392" i="11" s="1"/>
  <c r="E1393" i="11"/>
  <c r="F1393" i="11" s="1"/>
  <c r="E1394" i="11"/>
  <c r="M1394" i="11" s="1"/>
  <c r="E1303" i="11"/>
  <c r="F1303" i="11" s="1"/>
  <c r="E1304" i="11"/>
  <c r="M1304" i="11" s="1"/>
  <c r="E1305" i="11"/>
  <c r="F1305" i="11" s="1"/>
  <c r="E1306" i="11"/>
  <c r="E1307" i="11"/>
  <c r="F1307" i="11" s="1"/>
  <c r="E1308" i="11"/>
  <c r="E1309" i="11"/>
  <c r="F1309" i="11" s="1"/>
  <c r="E1310" i="11"/>
  <c r="M1310" i="11" s="1"/>
  <c r="E1311" i="11"/>
  <c r="F1311" i="11" s="1"/>
  <c r="E1312" i="11"/>
  <c r="E1313" i="11"/>
  <c r="F1313" i="11" s="1"/>
  <c r="G1313" i="11" s="1"/>
  <c r="E1314" i="11"/>
  <c r="M1314" i="11" s="1"/>
  <c r="E1315" i="11"/>
  <c r="F1315" i="11" s="1"/>
  <c r="E1316" i="11"/>
  <c r="M1316" i="11" s="1"/>
  <c r="E1317" i="11"/>
  <c r="F1317" i="11" s="1"/>
  <c r="E1318" i="11"/>
  <c r="F1318" i="11" s="1"/>
  <c r="E1319" i="11"/>
  <c r="E1320" i="11"/>
  <c r="M1320" i="11" s="1"/>
  <c r="E1321" i="11"/>
  <c r="F1321" i="11" s="1"/>
  <c r="E1322" i="11"/>
  <c r="M1322" i="11" s="1"/>
  <c r="E1323" i="11"/>
  <c r="F1323" i="11" s="1"/>
  <c r="E1324" i="11"/>
  <c r="M1324" i="11" s="1"/>
  <c r="E1325" i="11"/>
  <c r="F1325" i="11" s="1"/>
  <c r="E1326" i="11"/>
  <c r="E1272" i="11"/>
  <c r="F1272" i="11" s="1"/>
  <c r="E1273" i="11"/>
  <c r="M1273" i="11" s="1"/>
  <c r="E1274" i="11"/>
  <c r="F1274" i="11" s="1"/>
  <c r="E1275" i="11"/>
  <c r="E1276" i="11"/>
  <c r="F1276" i="11" s="1"/>
  <c r="E1277" i="11"/>
  <c r="M1277" i="11" s="1"/>
  <c r="E1278" i="11"/>
  <c r="F1278" i="11" s="1"/>
  <c r="E1279" i="11"/>
  <c r="F1279" i="11" s="1"/>
  <c r="E1280" i="11"/>
  <c r="E1281" i="11"/>
  <c r="M1281" i="11" s="1"/>
  <c r="E1282" i="11"/>
  <c r="F1282" i="11" s="1"/>
  <c r="E1283" i="11"/>
  <c r="M1283" i="11" s="1"/>
  <c r="E1284" i="11"/>
  <c r="E1285" i="11"/>
  <c r="E1286" i="11"/>
  <c r="E1287" i="11"/>
  <c r="E1288" i="11"/>
  <c r="E1289" i="11"/>
  <c r="M1289" i="11" s="1"/>
  <c r="E1290" i="11"/>
  <c r="F1290" i="11" s="1"/>
  <c r="E1291" i="11"/>
  <c r="E1292" i="11"/>
  <c r="E1293" i="11"/>
  <c r="E1294" i="11"/>
  <c r="E1295" i="11"/>
  <c r="E1296" i="11"/>
  <c r="E1297" i="11"/>
  <c r="E1298" i="11"/>
  <c r="F1298" i="11" s="1"/>
  <c r="E1299" i="11"/>
  <c r="M1299" i="11" s="1"/>
  <c r="E1300" i="11"/>
  <c r="E1234" i="11"/>
  <c r="M1234" i="11" s="1"/>
  <c r="E1235" i="11"/>
  <c r="F1235" i="11" s="1"/>
  <c r="E1236" i="11"/>
  <c r="M1236" i="11" s="1"/>
  <c r="E1237" i="11"/>
  <c r="F1237" i="11" s="1"/>
  <c r="E1238" i="11"/>
  <c r="M1238" i="11" s="1"/>
  <c r="E1239" i="11"/>
  <c r="F1239" i="11" s="1"/>
  <c r="G1239" i="11" s="1"/>
  <c r="E1240" i="11"/>
  <c r="E1241" i="11"/>
  <c r="F1241" i="11" s="1"/>
  <c r="E1242" i="11"/>
  <c r="F1242" i="11" s="1"/>
  <c r="G1242" i="11" s="1"/>
  <c r="E1243" i="11"/>
  <c r="F1243" i="11" s="1"/>
  <c r="E1244" i="11"/>
  <c r="F1244" i="11" s="1"/>
  <c r="E1245" i="11"/>
  <c r="F1245" i="11" s="1"/>
  <c r="E1246" i="11"/>
  <c r="E1247" i="11"/>
  <c r="F1247" i="11" s="1"/>
  <c r="E1248" i="11"/>
  <c r="M1248" i="11" s="1"/>
  <c r="E1249" i="11"/>
  <c r="F1249" i="11" s="1"/>
  <c r="E1250" i="11"/>
  <c r="M1250" i="11" s="1"/>
  <c r="E1251" i="11"/>
  <c r="F1251" i="11" s="1"/>
  <c r="E1252" i="11"/>
  <c r="E1253" i="11"/>
  <c r="F1253" i="11" s="1"/>
  <c r="E1254" i="11"/>
  <c r="F1254" i="11" s="1"/>
  <c r="E1255" i="11"/>
  <c r="F1255" i="11" s="1"/>
  <c r="E1256" i="11"/>
  <c r="E1257" i="11"/>
  <c r="F1257" i="11" s="1"/>
  <c r="E1258" i="11"/>
  <c r="E1259" i="11"/>
  <c r="F1259" i="11" s="1"/>
  <c r="E1260" i="11"/>
  <c r="F1260" i="11" s="1"/>
  <c r="G1260" i="11" s="1"/>
  <c r="E1261" i="11"/>
  <c r="F1261" i="11" s="1"/>
  <c r="E1262" i="11"/>
  <c r="E1263" i="11"/>
  <c r="F1263" i="11" s="1"/>
  <c r="E1264" i="11"/>
  <c r="E1265" i="11"/>
  <c r="F1265" i="11" s="1"/>
  <c r="E1266" i="11"/>
  <c r="M1266" i="11" s="1"/>
  <c r="E1267" i="11"/>
  <c r="F1267" i="11" s="1"/>
  <c r="E1268" i="11"/>
  <c r="E1269" i="11"/>
  <c r="F1269" i="11" s="1"/>
  <c r="E1180" i="11"/>
  <c r="M1180" i="11" s="1"/>
  <c r="E1181" i="11"/>
  <c r="F1181" i="11" s="1"/>
  <c r="E1182" i="11"/>
  <c r="M1182" i="11" s="1"/>
  <c r="E1183" i="11"/>
  <c r="F1183" i="11" s="1"/>
  <c r="E1184" i="11"/>
  <c r="M1184" i="11" s="1"/>
  <c r="E1185" i="11"/>
  <c r="F1185" i="11" s="1"/>
  <c r="E1186" i="11"/>
  <c r="M1186" i="11" s="1"/>
  <c r="E1187" i="11"/>
  <c r="F1187" i="11" s="1"/>
  <c r="E1188" i="11"/>
  <c r="E1189" i="11"/>
  <c r="F1189" i="11" s="1"/>
  <c r="E1190" i="11"/>
  <c r="M1190" i="11" s="1"/>
  <c r="E1191" i="11"/>
  <c r="F1191" i="11" s="1"/>
  <c r="E1192" i="11"/>
  <c r="E1193" i="11"/>
  <c r="F1193" i="11" s="1"/>
  <c r="E1194" i="11"/>
  <c r="M1194" i="11" s="1"/>
  <c r="E1195" i="11"/>
  <c r="F1195" i="11" s="1"/>
  <c r="E1196" i="11"/>
  <c r="F1196" i="11" s="1"/>
  <c r="G1196" i="11" s="1"/>
  <c r="E1197" i="11"/>
  <c r="F1197" i="11" s="1"/>
  <c r="E1198" i="11"/>
  <c r="M1198" i="11" s="1"/>
  <c r="E1199" i="11"/>
  <c r="E1200" i="11"/>
  <c r="E1201" i="11"/>
  <c r="E1202" i="11"/>
  <c r="F1202" i="11" s="1"/>
  <c r="G1202" i="11" s="1"/>
  <c r="E1203" i="11"/>
  <c r="F1203" i="11" s="1"/>
  <c r="E1204" i="11"/>
  <c r="M1204" i="11" s="1"/>
  <c r="E1205" i="11"/>
  <c r="F1205" i="11" s="1"/>
  <c r="E1206" i="11"/>
  <c r="F1206" i="11" s="1"/>
  <c r="G1206" i="11" s="1"/>
  <c r="E1207" i="11"/>
  <c r="F1207" i="11" s="1"/>
  <c r="E1208" i="11"/>
  <c r="F1208" i="11" s="1"/>
  <c r="G1208" i="11" s="1"/>
  <c r="E1209" i="11"/>
  <c r="F1209" i="11" s="1"/>
  <c r="E1210" i="11"/>
  <c r="E1211" i="11"/>
  <c r="E1212" i="11"/>
  <c r="M1212" i="11" s="1"/>
  <c r="E1213" i="11"/>
  <c r="E1214" i="11"/>
  <c r="M1214" i="11" s="1"/>
  <c r="E1215" i="11"/>
  <c r="F1215" i="11" s="1"/>
  <c r="E1216" i="11"/>
  <c r="E1217" i="11"/>
  <c r="F1217" i="11" s="1"/>
  <c r="E1218" i="11"/>
  <c r="E1219" i="11"/>
  <c r="F1219" i="11" s="1"/>
  <c r="E1220" i="11"/>
  <c r="M1220" i="11" s="1"/>
  <c r="E1221" i="11"/>
  <c r="F1221" i="11" s="1"/>
  <c r="E1222" i="11"/>
  <c r="M1222" i="11" s="1"/>
  <c r="E1223" i="11"/>
  <c r="F1223" i="11" s="1"/>
  <c r="E1224" i="11"/>
  <c r="M1224" i="11" s="1"/>
  <c r="E1225" i="11"/>
  <c r="E1226" i="11"/>
  <c r="M1226" i="11" s="1"/>
  <c r="E1227" i="11"/>
  <c r="F1227" i="11" s="1"/>
  <c r="E1228" i="11"/>
  <c r="F1228" i="11" s="1"/>
  <c r="G1228" i="11" s="1"/>
  <c r="E1229" i="11"/>
  <c r="E1230" i="11"/>
  <c r="F1230" i="11" s="1"/>
  <c r="E1231" i="11"/>
  <c r="F1231" i="11" s="1"/>
  <c r="E1117" i="11"/>
  <c r="E1118" i="11"/>
  <c r="F1118" i="11" s="1"/>
  <c r="E1119" i="11"/>
  <c r="E1120" i="11"/>
  <c r="E1121" i="11"/>
  <c r="F1121" i="11" s="1"/>
  <c r="E1122" i="11"/>
  <c r="F1122" i="11" s="1"/>
  <c r="H1122" i="11" s="1"/>
  <c r="E1123" i="11"/>
  <c r="E1124" i="11"/>
  <c r="F1124" i="11" s="1"/>
  <c r="H1124" i="11" s="1"/>
  <c r="E1125" i="11"/>
  <c r="F1125" i="11" s="1"/>
  <c r="E1126" i="11"/>
  <c r="F1126" i="11" s="1"/>
  <c r="E1127" i="11"/>
  <c r="F1127" i="11" s="1"/>
  <c r="G1127" i="11" s="1"/>
  <c r="E1128" i="11"/>
  <c r="F1128" i="11" s="1"/>
  <c r="E1129" i="11"/>
  <c r="E1130" i="11"/>
  <c r="F1130" i="11" s="1"/>
  <c r="E1131" i="11"/>
  <c r="F1131" i="11" s="1"/>
  <c r="E1132" i="11"/>
  <c r="F1132" i="11" s="1"/>
  <c r="H1132" i="11" s="1"/>
  <c r="E1133" i="11"/>
  <c r="E1134" i="11"/>
  <c r="F1134" i="11" s="1"/>
  <c r="E1135" i="11"/>
  <c r="E1136" i="11"/>
  <c r="F1136" i="11" s="1"/>
  <c r="G1136" i="11" s="1"/>
  <c r="E1137" i="11"/>
  <c r="E1138" i="11"/>
  <c r="F1138" i="11" s="1"/>
  <c r="E1139" i="11"/>
  <c r="E1140" i="11"/>
  <c r="F1140" i="11" s="1"/>
  <c r="H1140" i="11" s="1"/>
  <c r="E1141" i="11"/>
  <c r="E1142" i="11"/>
  <c r="F1142" i="11" s="1"/>
  <c r="E1143" i="11"/>
  <c r="M1143" i="11" s="1"/>
  <c r="E1144" i="11"/>
  <c r="F1144" i="11" s="1"/>
  <c r="E1145" i="11"/>
  <c r="F1145" i="11" s="1"/>
  <c r="G1145" i="11" s="1"/>
  <c r="E1146" i="11"/>
  <c r="F1146" i="11" s="1"/>
  <c r="E1147" i="11"/>
  <c r="M1147" i="11" s="1"/>
  <c r="E1148" i="11"/>
  <c r="F1148" i="11" s="1"/>
  <c r="E1149" i="11"/>
  <c r="F1149" i="11" s="1"/>
  <c r="E1150" i="11"/>
  <c r="F1150" i="11" s="1"/>
  <c r="E1151" i="11"/>
  <c r="E1152" i="11"/>
  <c r="F1152" i="11" s="1"/>
  <c r="E1153" i="11"/>
  <c r="F1153" i="11" s="1"/>
  <c r="G1153" i="11" s="1"/>
  <c r="E1154" i="11"/>
  <c r="E1155" i="11"/>
  <c r="F1155" i="11" s="1"/>
  <c r="G1155" i="11" s="1"/>
  <c r="E1156" i="11"/>
  <c r="F1156" i="11" s="1"/>
  <c r="E1157" i="11"/>
  <c r="F1157" i="11" s="1"/>
  <c r="G1157" i="11" s="1"/>
  <c r="E1158" i="11"/>
  <c r="F1158" i="11" s="1"/>
  <c r="E1159" i="11"/>
  <c r="E1160" i="11"/>
  <c r="F1160" i="11" s="1"/>
  <c r="G1160" i="11" s="1"/>
  <c r="E1161" i="11"/>
  <c r="M1161" i="11" s="1"/>
  <c r="E1162" i="11"/>
  <c r="F1162" i="11" s="1"/>
  <c r="E1163" i="11"/>
  <c r="M1163" i="11" s="1"/>
  <c r="E1164" i="11"/>
  <c r="F1164" i="11" s="1"/>
  <c r="E1165" i="11"/>
  <c r="E1166" i="11"/>
  <c r="F1166" i="11" s="1"/>
  <c r="E1167" i="11"/>
  <c r="E1168" i="11"/>
  <c r="F1168" i="11" s="1"/>
  <c r="G1168" i="11" s="1"/>
  <c r="E1169" i="11"/>
  <c r="F1169" i="11" s="1"/>
  <c r="H1169" i="11" s="1"/>
  <c r="E1170" i="11"/>
  <c r="F1170" i="11" s="1"/>
  <c r="E1171" i="11"/>
  <c r="F1171" i="11" s="1"/>
  <c r="E1172" i="11"/>
  <c r="F1172" i="11" s="1"/>
  <c r="E1173" i="11"/>
  <c r="F1173" i="11" s="1"/>
  <c r="H1173" i="11" s="1"/>
  <c r="E1174" i="11"/>
  <c r="F1174" i="11" s="1"/>
  <c r="E1175" i="11"/>
  <c r="M1175" i="11" s="1"/>
  <c r="E1176" i="11"/>
  <c r="F1176" i="11" s="1"/>
  <c r="E1177" i="11"/>
  <c r="E1100" i="11"/>
  <c r="F1100" i="11" s="1"/>
  <c r="E1101" i="11"/>
  <c r="M1101" i="11" s="1"/>
  <c r="E1102" i="11"/>
  <c r="E1103" i="11"/>
  <c r="E1104" i="11"/>
  <c r="F1104" i="11" s="1"/>
  <c r="G1104" i="11" s="1"/>
  <c r="E1105" i="11"/>
  <c r="E1106" i="11"/>
  <c r="F1106" i="11" s="1"/>
  <c r="E1107" i="11"/>
  <c r="F1107" i="11" s="1"/>
  <c r="E1108" i="11"/>
  <c r="F1108" i="11" s="1"/>
  <c r="E1109" i="11"/>
  <c r="E1110" i="11"/>
  <c r="F1110" i="11" s="1"/>
  <c r="E1111" i="11"/>
  <c r="M1111" i="11" s="1"/>
  <c r="E1112" i="11"/>
  <c r="E1113" i="11"/>
  <c r="E1094" i="11"/>
  <c r="F1094" i="11" s="1"/>
  <c r="E1095" i="11"/>
  <c r="M1095" i="11" s="1"/>
  <c r="E1096" i="11"/>
  <c r="F1096" i="11" s="1"/>
  <c r="E1097" i="11"/>
  <c r="M1097" i="11" s="1"/>
  <c r="E1088" i="11"/>
  <c r="F1088" i="11" s="1"/>
  <c r="E1089" i="11"/>
  <c r="E1090" i="11"/>
  <c r="F1090" i="11" s="1"/>
  <c r="E1091" i="11"/>
  <c r="M1091" i="11" s="1"/>
  <c r="E1073" i="11"/>
  <c r="F1073" i="11" s="1"/>
  <c r="G1073" i="11" s="1"/>
  <c r="E1074" i="11"/>
  <c r="F1074" i="11" s="1"/>
  <c r="E1075" i="11"/>
  <c r="F1075" i="11" s="1"/>
  <c r="G1075" i="11" s="1"/>
  <c r="E1076" i="11"/>
  <c r="M1076" i="11" s="1"/>
  <c r="E1077" i="11"/>
  <c r="F1077" i="11" s="1"/>
  <c r="E1078" i="11"/>
  <c r="M1078" i="11" s="1"/>
  <c r="E1079" i="11"/>
  <c r="F1079" i="11" s="1"/>
  <c r="E1080" i="11"/>
  <c r="E1081" i="11"/>
  <c r="F1081" i="11" s="1"/>
  <c r="E1082" i="11"/>
  <c r="E1083" i="11"/>
  <c r="F1083" i="11" s="1"/>
  <c r="E1084" i="11"/>
  <c r="M1084" i="11" s="1"/>
  <c r="E1085" i="11"/>
  <c r="F1085" i="11" s="1"/>
  <c r="E1064" i="11"/>
  <c r="M1064" i="11" s="1"/>
  <c r="E1065" i="11"/>
  <c r="E1066" i="11"/>
  <c r="E1067" i="11"/>
  <c r="E1068" i="11"/>
  <c r="E1069" i="11"/>
  <c r="E1070" i="11"/>
  <c r="E991" i="11"/>
  <c r="E992" i="11"/>
  <c r="M992" i="11" s="1"/>
  <c r="E993" i="11"/>
  <c r="F993" i="11" s="1"/>
  <c r="E994" i="11"/>
  <c r="M994" i="11" s="1"/>
  <c r="E995" i="11"/>
  <c r="F995" i="11" s="1"/>
  <c r="E996" i="11"/>
  <c r="E997" i="11"/>
  <c r="F997" i="11" s="1"/>
  <c r="E998" i="11"/>
  <c r="M998" i="11" s="1"/>
  <c r="E999" i="11"/>
  <c r="F999" i="11" s="1"/>
  <c r="E1000" i="11"/>
  <c r="F1000" i="11" s="1"/>
  <c r="E1001" i="11"/>
  <c r="F1001" i="11" s="1"/>
  <c r="E1002" i="11"/>
  <c r="E1003" i="11"/>
  <c r="F1003" i="11" s="1"/>
  <c r="E1004" i="11"/>
  <c r="M1004" i="11" s="1"/>
  <c r="E1005" i="11"/>
  <c r="F1005" i="11" s="1"/>
  <c r="E1006" i="11"/>
  <c r="E1007" i="11"/>
  <c r="F1007" i="11" s="1"/>
  <c r="E1008" i="11"/>
  <c r="M1008" i="11" s="1"/>
  <c r="E1009" i="11"/>
  <c r="F1009" i="11" s="1"/>
  <c r="E1010" i="11"/>
  <c r="M1010" i="11" s="1"/>
  <c r="E1011" i="11"/>
  <c r="F1011" i="11" s="1"/>
  <c r="E1012" i="11"/>
  <c r="F1012" i="11" s="1"/>
  <c r="E1013" i="11"/>
  <c r="F1013" i="11" s="1"/>
  <c r="E1014" i="11"/>
  <c r="M1014" i="11" s="1"/>
  <c r="E1015" i="11"/>
  <c r="F1015" i="11" s="1"/>
  <c r="E1016" i="11"/>
  <c r="F1016" i="11" s="1"/>
  <c r="E1017" i="11"/>
  <c r="F1017" i="11" s="1"/>
  <c r="E1018" i="11"/>
  <c r="E1019" i="11"/>
  <c r="F1019" i="11" s="1"/>
  <c r="E1020" i="11"/>
  <c r="M1020" i="11" s="1"/>
  <c r="E1021" i="11"/>
  <c r="F1021" i="11" s="1"/>
  <c r="G1021" i="11" s="1"/>
  <c r="E1022" i="11"/>
  <c r="M1022" i="11" s="1"/>
  <c r="E1023" i="11"/>
  <c r="F1023" i="11" s="1"/>
  <c r="E1024" i="11"/>
  <c r="E1025" i="11"/>
  <c r="F1025" i="11" s="1"/>
  <c r="E1026" i="11"/>
  <c r="M1026" i="11" s="1"/>
  <c r="E1027" i="11"/>
  <c r="F1027" i="11" s="1"/>
  <c r="E1028" i="11"/>
  <c r="M1028" i="11" s="1"/>
  <c r="E1029" i="11"/>
  <c r="F1029" i="11" s="1"/>
  <c r="E1030" i="11"/>
  <c r="E1031" i="11"/>
  <c r="F1031" i="11" s="1"/>
  <c r="E1032" i="11"/>
  <c r="M1032" i="11" s="1"/>
  <c r="E1033" i="11"/>
  <c r="F1033" i="11" s="1"/>
  <c r="G1033" i="11" s="1"/>
  <c r="E1034" i="11"/>
  <c r="M1034" i="11" s="1"/>
  <c r="E1035" i="11"/>
  <c r="F1035" i="11" s="1"/>
  <c r="E1036" i="11"/>
  <c r="M1036" i="11" s="1"/>
  <c r="E1037" i="11"/>
  <c r="F1037" i="11" s="1"/>
  <c r="E1038" i="11"/>
  <c r="F1038" i="11" s="1"/>
  <c r="E1039" i="11"/>
  <c r="F1039" i="11" s="1"/>
  <c r="E1040" i="11"/>
  <c r="F1040" i="11" s="1"/>
  <c r="G1040" i="11" s="1"/>
  <c r="E1041" i="11"/>
  <c r="F1041" i="11" s="1"/>
  <c r="E1042" i="11"/>
  <c r="E1043" i="11"/>
  <c r="F1043" i="11" s="1"/>
  <c r="E1044" i="11"/>
  <c r="M1044" i="11" s="1"/>
  <c r="E1045" i="11"/>
  <c r="F1045" i="11" s="1"/>
  <c r="E1046" i="11"/>
  <c r="F1046" i="11" s="1"/>
  <c r="G1046" i="11" s="1"/>
  <c r="E1047" i="11"/>
  <c r="F1047" i="11" s="1"/>
  <c r="G1047" i="11" s="1"/>
  <c r="E1048" i="11"/>
  <c r="F1048" i="11" s="1"/>
  <c r="E1049" i="11"/>
  <c r="F1049" i="11" s="1"/>
  <c r="E1050" i="11"/>
  <c r="F1050" i="11" s="1"/>
  <c r="G1050" i="11" s="1"/>
  <c r="E1051" i="11"/>
  <c r="E1052" i="11"/>
  <c r="M1052" i="11" s="1"/>
  <c r="E1053" i="11"/>
  <c r="F1053" i="11" s="1"/>
  <c r="E1054" i="11"/>
  <c r="E1055" i="11"/>
  <c r="F1055" i="11" s="1"/>
  <c r="E1056" i="11"/>
  <c r="E1057" i="11"/>
  <c r="F1057" i="11" s="1"/>
  <c r="E1058" i="11"/>
  <c r="E1059" i="11"/>
  <c r="F1059" i="11" s="1"/>
  <c r="E1060" i="11"/>
  <c r="M1060" i="11" s="1"/>
  <c r="E854" i="11"/>
  <c r="E855" i="11"/>
  <c r="E856" i="11"/>
  <c r="E857" i="11"/>
  <c r="F857" i="11" s="1"/>
  <c r="G857" i="11" s="1"/>
  <c r="E858" i="11"/>
  <c r="M858" i="11" s="1"/>
  <c r="E859" i="11"/>
  <c r="F859" i="11" s="1"/>
  <c r="G859" i="11" s="1"/>
  <c r="E860" i="11"/>
  <c r="E861" i="11"/>
  <c r="E862" i="11"/>
  <c r="F862" i="11" s="1"/>
  <c r="E863" i="11"/>
  <c r="E864" i="11"/>
  <c r="F864" i="11" s="1"/>
  <c r="G864" i="11" s="1"/>
  <c r="E865" i="11"/>
  <c r="E866" i="11"/>
  <c r="F866" i="11" s="1"/>
  <c r="E867" i="11"/>
  <c r="E868" i="11"/>
  <c r="E869" i="11"/>
  <c r="E870" i="11"/>
  <c r="E871" i="11"/>
  <c r="E872" i="11"/>
  <c r="F872" i="11" s="1"/>
  <c r="E873" i="11"/>
  <c r="M873" i="11" s="1"/>
  <c r="E874" i="11"/>
  <c r="F874" i="11" s="1"/>
  <c r="G874" i="11" s="1"/>
  <c r="E875" i="11"/>
  <c r="E876" i="11"/>
  <c r="E877" i="11"/>
  <c r="F877" i="11" s="1"/>
  <c r="E878" i="11"/>
  <c r="E879" i="11"/>
  <c r="M879" i="11" s="1"/>
  <c r="E880" i="11"/>
  <c r="F880" i="11" s="1"/>
  <c r="E881" i="11"/>
  <c r="E882" i="11"/>
  <c r="F882" i="11" s="1"/>
  <c r="E883" i="11"/>
  <c r="E884" i="11"/>
  <c r="F884" i="11" s="1"/>
  <c r="E885" i="11"/>
  <c r="F885" i="11" s="1"/>
  <c r="E886" i="11"/>
  <c r="E887" i="11"/>
  <c r="E888" i="11"/>
  <c r="F888" i="11" s="1"/>
  <c r="E889" i="11"/>
  <c r="M889" i="11" s="1"/>
  <c r="E890" i="11"/>
  <c r="E891" i="11"/>
  <c r="M891" i="11" s="1"/>
  <c r="E892" i="11"/>
  <c r="M892" i="11" s="1"/>
  <c r="E893" i="11"/>
  <c r="E894" i="11"/>
  <c r="F894" i="11" s="1"/>
  <c r="E895" i="11"/>
  <c r="F895" i="11" s="1"/>
  <c r="E896" i="11"/>
  <c r="E897" i="11"/>
  <c r="E898" i="11"/>
  <c r="F898" i="11" s="1"/>
  <c r="E899" i="11"/>
  <c r="E900" i="11"/>
  <c r="E901" i="11"/>
  <c r="M901" i="11" s="1"/>
  <c r="E902" i="11"/>
  <c r="F902" i="11" s="1"/>
  <c r="E903" i="11"/>
  <c r="F903" i="11" s="1"/>
  <c r="G903" i="11" s="1"/>
  <c r="E904" i="11"/>
  <c r="F904" i="11" s="1"/>
  <c r="E905" i="11"/>
  <c r="F905" i="11" s="1"/>
  <c r="E906" i="11"/>
  <c r="F906" i="11" s="1"/>
  <c r="E907" i="11"/>
  <c r="E908" i="11"/>
  <c r="F908" i="11" s="1"/>
  <c r="E909" i="11"/>
  <c r="E910" i="11"/>
  <c r="F910" i="11" s="1"/>
  <c r="E911" i="11"/>
  <c r="F911" i="11" s="1"/>
  <c r="G911" i="11" s="1"/>
  <c r="E912" i="11"/>
  <c r="E913" i="11"/>
  <c r="F913" i="11" s="1"/>
  <c r="E914" i="11"/>
  <c r="F914" i="11" s="1"/>
  <c r="E915" i="11"/>
  <c r="E916" i="11"/>
  <c r="E917" i="11"/>
  <c r="M917" i="11" s="1"/>
  <c r="E918" i="11"/>
  <c r="F918" i="11" s="1"/>
  <c r="G918" i="11" s="1"/>
  <c r="E919" i="11"/>
  <c r="F919" i="11" s="1"/>
  <c r="G919" i="11" s="1"/>
  <c r="E920" i="11"/>
  <c r="M920" i="11" s="1"/>
  <c r="E921" i="11"/>
  <c r="E922" i="11"/>
  <c r="F922" i="11" s="1"/>
  <c r="E923" i="11"/>
  <c r="E924" i="11"/>
  <c r="E925" i="11"/>
  <c r="M925" i="11" s="1"/>
  <c r="E926" i="11"/>
  <c r="F926" i="11" s="1"/>
  <c r="E927" i="11"/>
  <c r="E928" i="11"/>
  <c r="E929" i="11"/>
  <c r="F929" i="11" s="1"/>
  <c r="E930" i="11"/>
  <c r="F930" i="11" s="1"/>
  <c r="E931" i="11"/>
  <c r="M931" i="11" s="1"/>
  <c r="E932" i="11"/>
  <c r="F932" i="11" s="1"/>
  <c r="E933" i="11"/>
  <c r="F933" i="11" s="1"/>
  <c r="E934" i="11"/>
  <c r="E935" i="11"/>
  <c r="E936" i="11"/>
  <c r="F936" i="11" s="1"/>
  <c r="E937" i="11"/>
  <c r="M937" i="11" s="1"/>
  <c r="E938" i="11"/>
  <c r="F938" i="11" s="1"/>
  <c r="E939" i="11"/>
  <c r="E940" i="11"/>
  <c r="E941" i="11"/>
  <c r="E942" i="11"/>
  <c r="E943" i="11"/>
  <c r="F943" i="11" s="1"/>
  <c r="G943" i="11" s="1"/>
  <c r="E944" i="11"/>
  <c r="F944" i="11" s="1"/>
  <c r="E945" i="11"/>
  <c r="M945" i="11" s="1"/>
  <c r="E946" i="11"/>
  <c r="F946" i="11" s="1"/>
  <c r="G946" i="11" s="1"/>
  <c r="E947" i="11"/>
  <c r="M947" i="11" s="1"/>
  <c r="E948" i="11"/>
  <c r="F948" i="11" s="1"/>
  <c r="E949" i="11"/>
  <c r="M949" i="11" s="1"/>
  <c r="E950" i="11"/>
  <c r="E951" i="11"/>
  <c r="E952" i="11"/>
  <c r="F952" i="11" s="1"/>
  <c r="E953" i="11"/>
  <c r="E954" i="11"/>
  <c r="F954" i="11" s="1"/>
  <c r="E955" i="11"/>
  <c r="E956" i="11"/>
  <c r="F956" i="11" s="1"/>
  <c r="E957" i="11"/>
  <c r="E958" i="11"/>
  <c r="F958" i="11" s="1"/>
  <c r="E959" i="11"/>
  <c r="M959" i="11" s="1"/>
  <c r="E960" i="11"/>
  <c r="F960" i="11" s="1"/>
  <c r="E961" i="11"/>
  <c r="M961" i="11" s="1"/>
  <c r="E962" i="11"/>
  <c r="F962" i="11" s="1"/>
  <c r="G962" i="11" s="1"/>
  <c r="E963" i="11"/>
  <c r="E964" i="11"/>
  <c r="F964" i="11" s="1"/>
  <c r="E965" i="11"/>
  <c r="E966" i="11"/>
  <c r="F966" i="11" s="1"/>
  <c r="E967" i="11"/>
  <c r="M967" i="11" s="1"/>
  <c r="E968" i="11"/>
  <c r="F968" i="11" s="1"/>
  <c r="E969" i="11"/>
  <c r="E970" i="11"/>
  <c r="M970" i="11" s="1"/>
  <c r="E971" i="11"/>
  <c r="E972" i="11"/>
  <c r="E973" i="11"/>
  <c r="E974" i="11"/>
  <c r="F974" i="11" s="1"/>
  <c r="E975" i="11"/>
  <c r="E976" i="11"/>
  <c r="F976" i="11" s="1"/>
  <c r="E977" i="11"/>
  <c r="E978" i="11"/>
  <c r="F978" i="11" s="1"/>
  <c r="E979" i="11"/>
  <c r="F979" i="11" s="1"/>
  <c r="E980" i="11"/>
  <c r="E981" i="11"/>
  <c r="E982" i="11"/>
  <c r="E983" i="11"/>
  <c r="E984" i="11"/>
  <c r="F984" i="11" s="1"/>
  <c r="E985" i="11"/>
  <c r="E986" i="11"/>
  <c r="E987" i="11"/>
  <c r="E988" i="11"/>
  <c r="E782" i="11"/>
  <c r="F782" i="11" s="1"/>
  <c r="G782" i="11" s="1"/>
  <c r="E783" i="11"/>
  <c r="F783" i="11" s="1"/>
  <c r="E784" i="11"/>
  <c r="E785" i="11"/>
  <c r="F785" i="11" s="1"/>
  <c r="E786" i="11"/>
  <c r="M786" i="11" s="1"/>
  <c r="E787" i="11"/>
  <c r="F787" i="11" s="1"/>
  <c r="G787" i="11" s="1"/>
  <c r="E788" i="11"/>
  <c r="M788" i="11" s="1"/>
  <c r="E789" i="11"/>
  <c r="E790" i="11"/>
  <c r="M790" i="11" s="1"/>
  <c r="E791" i="11"/>
  <c r="F791" i="11" s="1"/>
  <c r="E792" i="11"/>
  <c r="M792" i="11" s="1"/>
  <c r="E793" i="11"/>
  <c r="F793" i="11" s="1"/>
  <c r="E794" i="11"/>
  <c r="M794" i="11" s="1"/>
  <c r="E795" i="11"/>
  <c r="F795" i="11" s="1"/>
  <c r="E796" i="11"/>
  <c r="M796" i="11" s="1"/>
  <c r="E797" i="11"/>
  <c r="F797" i="11" s="1"/>
  <c r="E798" i="11"/>
  <c r="F798" i="11" s="1"/>
  <c r="E799" i="11"/>
  <c r="F799" i="11" s="1"/>
  <c r="E800" i="11"/>
  <c r="E801" i="11"/>
  <c r="F801" i="11" s="1"/>
  <c r="E802" i="11"/>
  <c r="M802" i="11" s="1"/>
  <c r="E803" i="11"/>
  <c r="F803" i="11" s="1"/>
  <c r="E804" i="11"/>
  <c r="M804" i="11" s="1"/>
  <c r="E805" i="11"/>
  <c r="F805" i="11" s="1"/>
  <c r="E806" i="11"/>
  <c r="E807" i="11"/>
  <c r="E808" i="11"/>
  <c r="M808" i="11" s="1"/>
  <c r="E809" i="11"/>
  <c r="F809" i="11" s="1"/>
  <c r="E810" i="11"/>
  <c r="M810" i="11" s="1"/>
  <c r="E811" i="11"/>
  <c r="F811" i="11" s="1"/>
  <c r="E812" i="11"/>
  <c r="F812" i="11" s="1"/>
  <c r="E813" i="11"/>
  <c r="F813" i="11" s="1"/>
  <c r="E814" i="11"/>
  <c r="E815" i="11"/>
  <c r="F815" i="11" s="1"/>
  <c r="E816" i="11"/>
  <c r="M816" i="11" s="1"/>
  <c r="E817" i="11"/>
  <c r="F817" i="11" s="1"/>
  <c r="E818" i="11"/>
  <c r="F818" i="11" s="1"/>
  <c r="G818" i="11" s="1"/>
  <c r="E819" i="11"/>
  <c r="F819" i="11" s="1"/>
  <c r="E820" i="11"/>
  <c r="F820" i="11" s="1"/>
  <c r="G820" i="11" s="1"/>
  <c r="E821" i="11"/>
  <c r="F821" i="11" s="1"/>
  <c r="E822" i="11"/>
  <c r="E823" i="11"/>
  <c r="F823" i="11" s="1"/>
  <c r="E824" i="11"/>
  <c r="E825" i="11"/>
  <c r="F825" i="11" s="1"/>
  <c r="E826" i="11"/>
  <c r="E827" i="11"/>
  <c r="F827" i="11" s="1"/>
  <c r="E828" i="11"/>
  <c r="F828" i="11" s="1"/>
  <c r="E829" i="11"/>
  <c r="F829" i="11" s="1"/>
  <c r="E830" i="11"/>
  <c r="M830" i="11" s="1"/>
  <c r="E831" i="11"/>
  <c r="F831" i="11" s="1"/>
  <c r="E832" i="11"/>
  <c r="E833" i="11"/>
  <c r="F833" i="11" s="1"/>
  <c r="E834" i="11"/>
  <c r="F834" i="11" s="1"/>
  <c r="G834" i="11" s="1"/>
  <c r="E835" i="11"/>
  <c r="F835" i="11" s="1"/>
  <c r="E836" i="11"/>
  <c r="F836" i="11" s="1"/>
  <c r="E837" i="11"/>
  <c r="F837" i="11" s="1"/>
  <c r="E838" i="11"/>
  <c r="E839" i="11"/>
  <c r="F839" i="11" s="1"/>
  <c r="G839" i="11" s="1"/>
  <c r="E840" i="11"/>
  <c r="F840" i="11" s="1"/>
  <c r="H840" i="11" s="1"/>
  <c r="E841" i="11"/>
  <c r="F841" i="11" s="1"/>
  <c r="E842" i="11"/>
  <c r="F842" i="11" s="1"/>
  <c r="H842" i="11" s="1"/>
  <c r="E843" i="11"/>
  <c r="F843" i="11" s="1"/>
  <c r="E844" i="11"/>
  <c r="F844" i="11" s="1"/>
  <c r="H844" i="11" s="1"/>
  <c r="E845" i="11"/>
  <c r="E846" i="11"/>
  <c r="M846" i="11" s="1"/>
  <c r="E847" i="11"/>
  <c r="F847" i="11" s="1"/>
  <c r="H847" i="11" s="1"/>
  <c r="E848" i="11"/>
  <c r="E849" i="11"/>
  <c r="F849" i="11" s="1"/>
  <c r="E850" i="11"/>
  <c r="E851" i="11"/>
  <c r="F851" i="11" s="1"/>
  <c r="E746" i="11"/>
  <c r="M746" i="11" s="1"/>
  <c r="E747" i="11"/>
  <c r="F747" i="11" s="1"/>
  <c r="E748" i="11"/>
  <c r="F748" i="11" s="1"/>
  <c r="G748" i="11" s="1"/>
  <c r="E749" i="11"/>
  <c r="F749" i="11" s="1"/>
  <c r="E750" i="11"/>
  <c r="E751" i="11"/>
  <c r="F751" i="11" s="1"/>
  <c r="E752" i="11"/>
  <c r="F752" i="11" s="1"/>
  <c r="E753" i="11"/>
  <c r="E754" i="11"/>
  <c r="E755" i="11"/>
  <c r="E756" i="11"/>
  <c r="M756" i="11" s="1"/>
  <c r="E757" i="11"/>
  <c r="F757" i="11" s="1"/>
  <c r="G757" i="11" s="1"/>
  <c r="E758" i="11"/>
  <c r="E759" i="11"/>
  <c r="F759" i="11" s="1"/>
  <c r="E760" i="11"/>
  <c r="M760" i="11" s="1"/>
  <c r="E761" i="11"/>
  <c r="E762" i="11"/>
  <c r="E763" i="11"/>
  <c r="F763" i="11" s="1"/>
  <c r="G763" i="11" s="1"/>
  <c r="E764" i="11"/>
  <c r="E765" i="11"/>
  <c r="E766" i="11"/>
  <c r="E767" i="11"/>
  <c r="F767" i="11" s="1"/>
  <c r="E768" i="11"/>
  <c r="E769" i="11"/>
  <c r="F769" i="11" s="1"/>
  <c r="E770" i="11"/>
  <c r="M770" i="11" s="1"/>
  <c r="E771" i="11"/>
  <c r="F771" i="11" s="1"/>
  <c r="E772" i="11"/>
  <c r="M772" i="11" s="1"/>
  <c r="E773" i="11"/>
  <c r="E774" i="11"/>
  <c r="F774" i="11" s="1"/>
  <c r="E775" i="11"/>
  <c r="F775" i="11" s="1"/>
  <c r="E776" i="11"/>
  <c r="F776" i="11" s="1"/>
  <c r="G776" i="11" s="1"/>
  <c r="E777" i="11"/>
  <c r="F777" i="11" s="1"/>
  <c r="E778" i="11"/>
  <c r="F778" i="11" s="1"/>
  <c r="E779" i="11"/>
  <c r="F779" i="11" s="1"/>
  <c r="E704" i="11"/>
  <c r="M704" i="11" s="1"/>
  <c r="E705" i="11"/>
  <c r="F705" i="11" s="1"/>
  <c r="G705" i="11" s="1"/>
  <c r="E706" i="11"/>
  <c r="E707" i="11"/>
  <c r="F707" i="11" s="1"/>
  <c r="G707" i="11" s="1"/>
  <c r="E708" i="11"/>
  <c r="E709" i="11"/>
  <c r="F709" i="11" s="1"/>
  <c r="E710" i="11"/>
  <c r="E711" i="11"/>
  <c r="F711" i="11" s="1"/>
  <c r="G711" i="11" s="1"/>
  <c r="E712" i="11"/>
  <c r="E713" i="11"/>
  <c r="F713" i="11" s="1"/>
  <c r="E714" i="11"/>
  <c r="M714" i="11" s="1"/>
  <c r="E715" i="11"/>
  <c r="F715" i="11" s="1"/>
  <c r="E716" i="11"/>
  <c r="M716" i="11" s="1"/>
  <c r="E717" i="11"/>
  <c r="F717" i="11" s="1"/>
  <c r="H717" i="11" s="1"/>
  <c r="E718" i="11"/>
  <c r="E719" i="11"/>
  <c r="E720" i="11"/>
  <c r="E721" i="11"/>
  <c r="F721" i="11" s="1"/>
  <c r="E722" i="11"/>
  <c r="M722" i="11" s="1"/>
  <c r="E723" i="11"/>
  <c r="F723" i="11" s="1"/>
  <c r="E724" i="11"/>
  <c r="F724" i="11" s="1"/>
  <c r="H724" i="11" s="1"/>
  <c r="E725" i="11"/>
  <c r="F725" i="11" s="1"/>
  <c r="E726" i="11"/>
  <c r="E727" i="11"/>
  <c r="F727" i="11" s="1"/>
  <c r="E728" i="11"/>
  <c r="E729" i="11"/>
  <c r="F729" i="11" s="1"/>
  <c r="E730" i="11"/>
  <c r="F730" i="11" s="1"/>
  <c r="G730" i="11" s="1"/>
  <c r="E731" i="11"/>
  <c r="F731" i="11" s="1"/>
  <c r="E732" i="11"/>
  <c r="M732" i="11" s="1"/>
  <c r="E733" i="11"/>
  <c r="F733" i="11" s="1"/>
  <c r="H733" i="11" s="1"/>
  <c r="E734" i="11"/>
  <c r="F734" i="11" s="1"/>
  <c r="G734" i="11" s="1"/>
  <c r="E735" i="11"/>
  <c r="F735" i="11" s="1"/>
  <c r="E736" i="11"/>
  <c r="F736" i="11" s="1"/>
  <c r="E737" i="11"/>
  <c r="F737" i="11" s="1"/>
  <c r="E738" i="11"/>
  <c r="M738" i="11" s="1"/>
  <c r="E739" i="11"/>
  <c r="F739" i="11" s="1"/>
  <c r="E740" i="11"/>
  <c r="M740" i="11" s="1"/>
  <c r="E741" i="11"/>
  <c r="E742" i="11"/>
  <c r="E743" i="11"/>
  <c r="F743" i="11" s="1"/>
  <c r="E654" i="11"/>
  <c r="E655" i="11"/>
  <c r="F655" i="11" s="1"/>
  <c r="E656" i="11"/>
  <c r="E657" i="11"/>
  <c r="E658" i="11"/>
  <c r="E659" i="11"/>
  <c r="F659" i="11" s="1"/>
  <c r="E660" i="11"/>
  <c r="F660" i="11" s="1"/>
  <c r="E661" i="11"/>
  <c r="F661" i="11" s="1"/>
  <c r="E662" i="11"/>
  <c r="E663" i="11"/>
  <c r="F663" i="11" s="1"/>
  <c r="E664" i="11"/>
  <c r="F664" i="11" s="1"/>
  <c r="G664" i="11" s="1"/>
  <c r="E665" i="11"/>
  <c r="M665" i="11" s="1"/>
  <c r="E666" i="11"/>
  <c r="E667" i="11"/>
  <c r="F667" i="11" s="1"/>
  <c r="E668" i="11"/>
  <c r="F668" i="11" s="1"/>
  <c r="G668" i="11" s="1"/>
  <c r="E669" i="11"/>
  <c r="F669" i="11" s="1"/>
  <c r="E670" i="11"/>
  <c r="E671" i="11"/>
  <c r="F671" i="11" s="1"/>
  <c r="E672" i="11"/>
  <c r="M672" i="11" s="1"/>
  <c r="E673" i="11"/>
  <c r="E674" i="11"/>
  <c r="E675" i="11"/>
  <c r="F675" i="11" s="1"/>
  <c r="E676" i="11"/>
  <c r="M676" i="11" s="1"/>
  <c r="E677" i="11"/>
  <c r="F677" i="11" s="1"/>
  <c r="E678" i="11"/>
  <c r="M678" i="11" s="1"/>
  <c r="E679" i="11"/>
  <c r="F679" i="11" s="1"/>
  <c r="E680" i="11"/>
  <c r="M680" i="11" s="1"/>
  <c r="E681" i="11"/>
  <c r="E682" i="11"/>
  <c r="M682" i="11" s="1"/>
  <c r="E683" i="11"/>
  <c r="F683" i="11" s="1"/>
  <c r="H683" i="11" s="1"/>
  <c r="E684" i="11"/>
  <c r="F684" i="11" s="1"/>
  <c r="H684" i="11" s="1"/>
  <c r="E685" i="11"/>
  <c r="F685" i="11" s="1"/>
  <c r="E686" i="11"/>
  <c r="E687" i="11"/>
  <c r="F687" i="11" s="1"/>
  <c r="E688" i="11"/>
  <c r="M688" i="11" s="1"/>
  <c r="E689" i="11"/>
  <c r="E690" i="11"/>
  <c r="E691" i="11"/>
  <c r="F691" i="11" s="1"/>
  <c r="E692" i="11"/>
  <c r="E693" i="11"/>
  <c r="M693" i="11" s="1"/>
  <c r="E694" i="11"/>
  <c r="E695" i="11"/>
  <c r="F695" i="11" s="1"/>
  <c r="E696" i="11"/>
  <c r="F696" i="11" s="1"/>
  <c r="E697" i="11"/>
  <c r="F697" i="11" s="1"/>
  <c r="E698" i="11"/>
  <c r="M698" i="11" s="1"/>
  <c r="E699" i="11"/>
  <c r="F699" i="11" s="1"/>
  <c r="E700" i="11"/>
  <c r="E701" i="11"/>
  <c r="F701" i="11" s="1"/>
  <c r="E639" i="11"/>
  <c r="E640" i="11"/>
  <c r="F640" i="11" s="1"/>
  <c r="E641" i="11"/>
  <c r="F641" i="11" s="1"/>
  <c r="G641" i="11" s="1"/>
  <c r="E642" i="11"/>
  <c r="F642" i="11" s="1"/>
  <c r="E643" i="11"/>
  <c r="F643" i="11" s="1"/>
  <c r="E644" i="11"/>
  <c r="F644" i="11" s="1"/>
  <c r="E645" i="11"/>
  <c r="M645" i="11" s="1"/>
  <c r="E646" i="11"/>
  <c r="F646" i="11" s="1"/>
  <c r="E647" i="11"/>
  <c r="E648" i="11"/>
  <c r="F648" i="11" s="1"/>
  <c r="E649" i="11"/>
  <c r="E650" i="11"/>
  <c r="F650" i="11" s="1"/>
  <c r="E651" i="11"/>
  <c r="E598" i="11"/>
  <c r="F598" i="11" s="1"/>
  <c r="E599" i="11"/>
  <c r="F599" i="11" s="1"/>
  <c r="E600" i="11"/>
  <c r="F600" i="11" s="1"/>
  <c r="E601" i="11"/>
  <c r="F601" i="11" s="1"/>
  <c r="E602" i="11"/>
  <c r="F602" i="11" s="1"/>
  <c r="G602" i="11" s="1"/>
  <c r="E603" i="11"/>
  <c r="E604" i="11"/>
  <c r="F604" i="11" s="1"/>
  <c r="E605" i="11"/>
  <c r="E606" i="11"/>
  <c r="E607" i="11"/>
  <c r="E608" i="11"/>
  <c r="F608" i="11" s="1"/>
  <c r="G608" i="11" s="1"/>
  <c r="E609" i="11"/>
  <c r="F609" i="11" s="1"/>
  <c r="E610" i="11"/>
  <c r="E611" i="11"/>
  <c r="M611" i="11" s="1"/>
  <c r="E612" i="11"/>
  <c r="F612" i="11" s="1"/>
  <c r="E613" i="11"/>
  <c r="E614" i="11"/>
  <c r="E615" i="11"/>
  <c r="F615" i="11" s="1"/>
  <c r="H615" i="11" s="1"/>
  <c r="E616" i="11"/>
  <c r="F616" i="11" s="1"/>
  <c r="E617" i="11"/>
  <c r="F617" i="11" s="1"/>
  <c r="E618" i="11"/>
  <c r="F618" i="11" s="1"/>
  <c r="H618" i="11" s="1"/>
  <c r="E619" i="11"/>
  <c r="F619" i="11" s="1"/>
  <c r="E620" i="11"/>
  <c r="F620" i="11" s="1"/>
  <c r="E621" i="11"/>
  <c r="F621" i="11" s="1"/>
  <c r="E622" i="11"/>
  <c r="F622" i="11" s="1"/>
  <c r="E623" i="11"/>
  <c r="M623" i="11" s="1"/>
  <c r="E624" i="11"/>
  <c r="F624" i="11" s="1"/>
  <c r="E625" i="11"/>
  <c r="F625" i="11" s="1"/>
  <c r="E626" i="11"/>
  <c r="F626" i="11" s="1"/>
  <c r="E627" i="11"/>
  <c r="M627" i="11" s="1"/>
  <c r="E628" i="11"/>
  <c r="F628" i="11" s="1"/>
  <c r="E629" i="11"/>
  <c r="E630" i="11"/>
  <c r="E631" i="11"/>
  <c r="M631" i="11" s="1"/>
  <c r="E632" i="11"/>
  <c r="F632" i="11" s="1"/>
  <c r="E633" i="11"/>
  <c r="F633" i="11" s="1"/>
  <c r="E634" i="11"/>
  <c r="F634" i="11" s="1"/>
  <c r="G634" i="11" s="1"/>
  <c r="E635" i="11"/>
  <c r="M635" i="11" s="1"/>
  <c r="E636" i="11"/>
  <c r="F636" i="11" s="1"/>
  <c r="E581" i="11"/>
  <c r="E582" i="11"/>
  <c r="F582" i="11" s="1"/>
  <c r="E583" i="11"/>
  <c r="E584" i="11"/>
  <c r="F584" i="11" s="1"/>
  <c r="E585" i="11"/>
  <c r="M585" i="11" s="1"/>
  <c r="E586" i="11"/>
  <c r="F586" i="11" s="1"/>
  <c r="E587" i="11"/>
  <c r="M587" i="11" s="1"/>
  <c r="E588" i="11"/>
  <c r="F588" i="11" s="1"/>
  <c r="E589" i="11"/>
  <c r="E590" i="11"/>
  <c r="F590" i="11" s="1"/>
  <c r="E591" i="11"/>
  <c r="E592" i="11"/>
  <c r="F592" i="11" s="1"/>
  <c r="E593" i="11"/>
  <c r="E594" i="11"/>
  <c r="F594" i="11" s="1"/>
  <c r="E564" i="11"/>
  <c r="E565" i="11"/>
  <c r="E566" i="11"/>
  <c r="E567" i="11"/>
  <c r="F567" i="11" s="1"/>
  <c r="E568" i="11"/>
  <c r="F568" i="11" s="1"/>
  <c r="H568" i="11" s="1"/>
  <c r="E569" i="11"/>
  <c r="F569" i="11" s="1"/>
  <c r="E570" i="11"/>
  <c r="M570" i="11" s="1"/>
  <c r="E571" i="11"/>
  <c r="F571" i="11" s="1"/>
  <c r="E572" i="11"/>
  <c r="E573" i="11"/>
  <c r="E574" i="11"/>
  <c r="M574" i="11" s="1"/>
  <c r="E575" i="11"/>
  <c r="F575" i="11" s="1"/>
  <c r="E576" i="11"/>
  <c r="M576" i="11" s="1"/>
  <c r="E577" i="11"/>
  <c r="F577" i="11" s="1"/>
  <c r="E578" i="11"/>
  <c r="E559" i="11"/>
  <c r="F559" i="11" s="1"/>
  <c r="H559" i="11" s="1"/>
  <c r="E560" i="11"/>
  <c r="F560" i="11" s="1"/>
  <c r="G560" i="11" s="1"/>
  <c r="E561" i="11"/>
  <c r="F561" i="11" s="1"/>
  <c r="E551" i="11"/>
  <c r="E552" i="11"/>
  <c r="E553" i="11"/>
  <c r="E554" i="11"/>
  <c r="F554" i="11" s="1"/>
  <c r="E555" i="11"/>
  <c r="F555" i="11" s="1"/>
  <c r="G555" i="11" s="1"/>
  <c r="E556" i="11"/>
  <c r="E545" i="11"/>
  <c r="E546" i="11"/>
  <c r="F546" i="11" s="1"/>
  <c r="E547" i="11"/>
  <c r="M547" i="11" s="1"/>
  <c r="E548" i="11"/>
  <c r="F548" i="11" s="1"/>
  <c r="E536" i="11"/>
  <c r="E537" i="11"/>
  <c r="M537" i="11" s="1"/>
  <c r="E538" i="11"/>
  <c r="F538" i="11" s="1"/>
  <c r="E539" i="11"/>
  <c r="F539" i="11" s="1"/>
  <c r="E540" i="11"/>
  <c r="F540" i="11" s="1"/>
  <c r="E541" i="11"/>
  <c r="M541" i="11" s="1"/>
  <c r="E542" i="11"/>
  <c r="M542" i="11" s="1"/>
  <c r="E528" i="11"/>
  <c r="F528" i="11" s="1"/>
  <c r="E529" i="11"/>
  <c r="E530" i="11"/>
  <c r="F530" i="11" s="1"/>
  <c r="E531" i="11"/>
  <c r="E532" i="11"/>
  <c r="F532" i="11" s="1"/>
  <c r="E533" i="11"/>
  <c r="E512" i="11"/>
  <c r="F512" i="11" s="1"/>
  <c r="E513" i="11"/>
  <c r="E514" i="11"/>
  <c r="F514" i="11" s="1"/>
  <c r="E515" i="11"/>
  <c r="M515" i="11" s="1"/>
  <c r="E516" i="11"/>
  <c r="E517" i="11"/>
  <c r="M517" i="11" s="1"/>
  <c r="E518" i="11"/>
  <c r="E519" i="11"/>
  <c r="E520" i="11"/>
  <c r="F520" i="11" s="1"/>
  <c r="H520" i="11" s="1"/>
  <c r="E521" i="11"/>
  <c r="M521" i="11" s="1"/>
  <c r="E522" i="11"/>
  <c r="E523" i="11"/>
  <c r="E524" i="11"/>
  <c r="E525" i="11"/>
  <c r="M525" i="11" s="1"/>
  <c r="E488" i="11"/>
  <c r="F488" i="11" s="1"/>
  <c r="E489" i="11"/>
  <c r="E490" i="11"/>
  <c r="F490" i="11" s="1"/>
  <c r="E491" i="11"/>
  <c r="E492" i="11"/>
  <c r="F492" i="11" s="1"/>
  <c r="E493" i="11"/>
  <c r="F493" i="11" s="1"/>
  <c r="G493" i="11" s="1"/>
  <c r="E494" i="11"/>
  <c r="F494" i="11" s="1"/>
  <c r="G494" i="11" s="1"/>
  <c r="E495" i="11"/>
  <c r="M495" i="11" s="1"/>
  <c r="E496" i="11"/>
  <c r="F496" i="11" s="1"/>
  <c r="E497" i="11"/>
  <c r="E498" i="11"/>
  <c r="F498" i="11" s="1"/>
  <c r="E499" i="11"/>
  <c r="M499" i="11" s="1"/>
  <c r="E500" i="11"/>
  <c r="F500" i="11" s="1"/>
  <c r="E501" i="11"/>
  <c r="E502" i="11"/>
  <c r="F502" i="11" s="1"/>
  <c r="E503" i="11"/>
  <c r="E504" i="11"/>
  <c r="F504" i="11" s="1"/>
  <c r="E505" i="11"/>
  <c r="E506" i="11"/>
  <c r="F506" i="11" s="1"/>
  <c r="G506" i="11" s="1"/>
  <c r="E507" i="11"/>
  <c r="E508" i="11"/>
  <c r="F508" i="11" s="1"/>
  <c r="G447" i="11"/>
  <c r="H453" i="11"/>
  <c r="M459" i="11"/>
  <c r="H461" i="11"/>
  <c r="G465" i="11"/>
  <c r="G473" i="11"/>
  <c r="H475" i="11"/>
  <c r="H477" i="11"/>
  <c r="G479" i="11"/>
  <c r="G481" i="11"/>
  <c r="E430" i="11"/>
  <c r="F430" i="11" s="1"/>
  <c r="E431" i="11"/>
  <c r="E432" i="11"/>
  <c r="F432" i="11" s="1"/>
  <c r="G432" i="11" s="1"/>
  <c r="E433" i="11"/>
  <c r="M433" i="11" s="1"/>
  <c r="E434" i="11"/>
  <c r="F434" i="11" s="1"/>
  <c r="E435" i="11"/>
  <c r="M435" i="11" s="1"/>
  <c r="E436" i="11"/>
  <c r="E437" i="11"/>
  <c r="M437" i="11" s="1"/>
  <c r="E438" i="11"/>
  <c r="F438" i="11" s="1"/>
  <c r="E439" i="11"/>
  <c r="E440" i="11"/>
  <c r="E441" i="11"/>
  <c r="M441" i="11" s="1"/>
  <c r="E442" i="11"/>
  <c r="F442" i="11" s="1"/>
  <c r="E443" i="11"/>
  <c r="M443" i="11" s="1"/>
  <c r="G401" i="11"/>
  <c r="G403" i="11"/>
  <c r="M407" i="11"/>
  <c r="G409" i="11"/>
  <c r="G411" i="11"/>
  <c r="H417" i="11"/>
  <c r="H421" i="11"/>
  <c r="G423" i="11"/>
  <c r="E393" i="11"/>
  <c r="E394" i="11"/>
  <c r="M394" i="11" s="1"/>
  <c r="E395" i="11"/>
  <c r="E396" i="11"/>
  <c r="M396" i="11" s="1"/>
  <c r="E384" i="11"/>
  <c r="F384" i="11" s="1"/>
  <c r="E385" i="11"/>
  <c r="F385" i="11" s="1"/>
  <c r="G385" i="11" s="1"/>
  <c r="E386" i="11"/>
  <c r="F386" i="11" s="1"/>
  <c r="E387" i="11"/>
  <c r="F387" i="11" s="1"/>
  <c r="H387" i="11" s="1"/>
  <c r="E388" i="11"/>
  <c r="E389" i="11"/>
  <c r="E390" i="11"/>
  <c r="E367" i="11"/>
  <c r="M367" i="11" s="1"/>
  <c r="E368" i="11"/>
  <c r="E369" i="11"/>
  <c r="M369" i="11" s="1"/>
  <c r="E370" i="11"/>
  <c r="F370" i="11" s="1"/>
  <c r="G370" i="11" s="1"/>
  <c r="E371" i="11"/>
  <c r="M371" i="11" s="1"/>
  <c r="E372" i="11"/>
  <c r="F372" i="11" s="1"/>
  <c r="E373" i="11"/>
  <c r="M373" i="11" s="1"/>
  <c r="E374" i="11"/>
  <c r="M374" i="11" s="1"/>
  <c r="E375" i="11"/>
  <c r="M375" i="11" s="1"/>
  <c r="E376" i="11"/>
  <c r="F376" i="11" s="1"/>
  <c r="E377" i="11"/>
  <c r="F377" i="11" s="1"/>
  <c r="G377" i="11" s="1"/>
  <c r="E378" i="11"/>
  <c r="F378" i="11" s="1"/>
  <c r="H378" i="11" s="1"/>
  <c r="E379" i="11"/>
  <c r="E380" i="11"/>
  <c r="E381" i="11"/>
  <c r="M381" i="11" s="1"/>
  <c r="E321" i="11"/>
  <c r="F321" i="11" s="1"/>
  <c r="E322" i="11"/>
  <c r="E323" i="11"/>
  <c r="F323" i="11" s="1"/>
  <c r="G323" i="11" s="1"/>
  <c r="E324" i="11"/>
  <c r="E325" i="11"/>
  <c r="E326" i="11"/>
  <c r="E327" i="11"/>
  <c r="F327" i="11" s="1"/>
  <c r="E328" i="11"/>
  <c r="F328" i="11" s="1"/>
  <c r="G328" i="11" s="1"/>
  <c r="E329" i="11"/>
  <c r="E330" i="11"/>
  <c r="E331" i="11"/>
  <c r="M331" i="11" s="1"/>
  <c r="E332" i="11"/>
  <c r="E333" i="11"/>
  <c r="F333" i="11" s="1"/>
  <c r="E334" i="11"/>
  <c r="M334" i="11" s="1"/>
  <c r="E335" i="11"/>
  <c r="F335" i="11" s="1"/>
  <c r="E336" i="11"/>
  <c r="F336" i="11" s="1"/>
  <c r="H336" i="11" s="1"/>
  <c r="E297" i="11"/>
  <c r="F297" i="11" s="1"/>
  <c r="E298" i="11"/>
  <c r="M298" i="11" s="1"/>
  <c r="E299" i="11"/>
  <c r="F299" i="11" s="1"/>
  <c r="G299" i="11" s="1"/>
  <c r="E300" i="11"/>
  <c r="M300" i="11" s="1"/>
  <c r="E301" i="11"/>
  <c r="F301" i="11" s="1"/>
  <c r="E302" i="11"/>
  <c r="E303" i="11"/>
  <c r="F303" i="11" s="1"/>
  <c r="E304" i="11"/>
  <c r="M304" i="11" s="1"/>
  <c r="E305" i="11"/>
  <c r="M305" i="11" s="1"/>
  <c r="E306" i="11"/>
  <c r="M306" i="11" s="1"/>
  <c r="E307" i="11"/>
  <c r="E308" i="11"/>
  <c r="M308" i="11" s="1"/>
  <c r="E309" i="11"/>
  <c r="M309" i="11" s="1"/>
  <c r="E310" i="11"/>
  <c r="M310" i="11" s="1"/>
  <c r="E311" i="11"/>
  <c r="F311" i="11" s="1"/>
  <c r="E312" i="11"/>
  <c r="M312" i="11" s="1"/>
  <c r="E313" i="11"/>
  <c r="F313" i="11" s="1"/>
  <c r="E314" i="11"/>
  <c r="M314" i="11" s="1"/>
  <c r="E315" i="11"/>
  <c r="F315" i="11" s="1"/>
  <c r="E316" i="11"/>
  <c r="M316" i="11" s="1"/>
  <c r="E317" i="11"/>
  <c r="E318" i="11"/>
  <c r="F318" i="11" s="1"/>
  <c r="G318" i="11" s="1"/>
  <c r="E272" i="11"/>
  <c r="F272" i="11" s="1"/>
  <c r="E273" i="11"/>
  <c r="M273" i="11" s="1"/>
  <c r="E274" i="11"/>
  <c r="E275" i="11"/>
  <c r="E276" i="11"/>
  <c r="E277" i="11"/>
  <c r="M277" i="11" s="1"/>
  <c r="E278" i="11"/>
  <c r="F278" i="11" s="1"/>
  <c r="E279" i="11"/>
  <c r="M279" i="11" s="1"/>
  <c r="E280" i="11"/>
  <c r="F280" i="11" s="1"/>
  <c r="E281" i="11"/>
  <c r="M281" i="11" s="1"/>
  <c r="E282" i="11"/>
  <c r="M282" i="11" s="1"/>
  <c r="E283" i="11"/>
  <c r="M283" i="11" s="1"/>
  <c r="E284" i="11"/>
  <c r="F284" i="11" s="1"/>
  <c r="E285" i="11"/>
  <c r="M285" i="11" s="1"/>
  <c r="E286" i="11"/>
  <c r="F286" i="11" s="1"/>
  <c r="E287" i="11"/>
  <c r="M287" i="11" s="1"/>
  <c r="E288" i="11"/>
  <c r="F288" i="11" s="1"/>
  <c r="E289" i="11"/>
  <c r="E290" i="11"/>
  <c r="F290" i="11" s="1"/>
  <c r="E291" i="11"/>
  <c r="M291" i="11" s="1"/>
  <c r="E292" i="11"/>
  <c r="M292" i="11" s="1"/>
  <c r="E293" i="11"/>
  <c r="M293" i="11" s="1"/>
  <c r="E260" i="11"/>
  <c r="E261" i="11"/>
  <c r="E262" i="11"/>
  <c r="F262" i="11" s="1"/>
  <c r="E263" i="11"/>
  <c r="E264" i="11"/>
  <c r="E265" i="11"/>
  <c r="M265" i="11" s="1"/>
  <c r="E266" i="11"/>
  <c r="F266" i="11" s="1"/>
  <c r="E267" i="11"/>
  <c r="F267" i="11" s="1"/>
  <c r="G267" i="11" s="1"/>
  <c r="E268" i="11"/>
  <c r="E269" i="11"/>
  <c r="E242" i="11"/>
  <c r="E243" i="11"/>
  <c r="M243" i="11" s="1"/>
  <c r="E244" i="11"/>
  <c r="F244" i="11" s="1"/>
  <c r="E245" i="11"/>
  <c r="M245" i="11" s="1"/>
  <c r="E246" i="11"/>
  <c r="E247" i="11"/>
  <c r="E248" i="11"/>
  <c r="F248" i="11" s="1"/>
  <c r="E249" i="11"/>
  <c r="M249" i="11" s="1"/>
  <c r="E250" i="11"/>
  <c r="E251" i="11"/>
  <c r="M251" i="11" s="1"/>
  <c r="E252" i="11"/>
  <c r="F252" i="11" s="1"/>
  <c r="E253" i="11"/>
  <c r="E254" i="11"/>
  <c r="E255" i="11"/>
  <c r="M255" i="11" s="1"/>
  <c r="E256" i="11"/>
  <c r="F256" i="11" s="1"/>
  <c r="E257" i="11"/>
  <c r="M257" i="11" s="1"/>
  <c r="E219" i="11"/>
  <c r="F219" i="11" s="1"/>
  <c r="E220" i="11"/>
  <c r="E221" i="11"/>
  <c r="F221" i="11" s="1"/>
  <c r="E222" i="11"/>
  <c r="E223" i="11"/>
  <c r="F223" i="11" s="1"/>
  <c r="E224" i="11"/>
  <c r="M224" i="11" s="1"/>
  <c r="E225" i="11"/>
  <c r="E226" i="11"/>
  <c r="E227" i="11"/>
  <c r="F227" i="11" s="1"/>
  <c r="E228" i="11"/>
  <c r="M228" i="11" s="1"/>
  <c r="E229" i="11"/>
  <c r="F229" i="11" s="1"/>
  <c r="E230" i="11"/>
  <c r="M230" i="11" s="1"/>
  <c r="E231" i="11"/>
  <c r="F231" i="11" s="1"/>
  <c r="E232" i="11"/>
  <c r="M232" i="11" s="1"/>
  <c r="E233" i="11"/>
  <c r="F233" i="11" s="1"/>
  <c r="E234" i="11"/>
  <c r="M234" i="11" s="1"/>
  <c r="E235" i="11"/>
  <c r="F235" i="11" s="1"/>
  <c r="E236" i="11"/>
  <c r="E237" i="11"/>
  <c r="F237" i="11" s="1"/>
  <c r="E238" i="11"/>
  <c r="F238" i="11" s="1"/>
  <c r="G238" i="11" s="1"/>
  <c r="E239" i="11"/>
  <c r="E178" i="11"/>
  <c r="M178" i="11" s="1"/>
  <c r="E179" i="11"/>
  <c r="F179" i="11" s="1"/>
  <c r="E180" i="11"/>
  <c r="M180" i="11" s="1"/>
  <c r="E181" i="11"/>
  <c r="F181" i="11" s="1"/>
  <c r="E182" i="11"/>
  <c r="M182" i="11" s="1"/>
  <c r="E183" i="11"/>
  <c r="F183" i="11" s="1"/>
  <c r="E184" i="11"/>
  <c r="M184" i="11" s="1"/>
  <c r="E185" i="11"/>
  <c r="F185" i="11" s="1"/>
  <c r="E186" i="11"/>
  <c r="E187" i="11"/>
  <c r="F187" i="11" s="1"/>
  <c r="E188" i="11"/>
  <c r="M188" i="11" s="1"/>
  <c r="E189" i="11"/>
  <c r="F189" i="11" s="1"/>
  <c r="E190" i="11"/>
  <c r="E191" i="11"/>
  <c r="F191" i="11" s="1"/>
  <c r="E192" i="11"/>
  <c r="M192" i="11" s="1"/>
  <c r="E193" i="11"/>
  <c r="E194" i="11"/>
  <c r="M194" i="11" s="1"/>
  <c r="E195" i="11"/>
  <c r="M195" i="11" s="1"/>
  <c r="E196" i="11"/>
  <c r="M196" i="11" s="1"/>
  <c r="E197" i="11"/>
  <c r="F197" i="11" s="1"/>
  <c r="G197" i="11" s="1"/>
  <c r="E198" i="11"/>
  <c r="M198" i="11" s="1"/>
  <c r="E199" i="11"/>
  <c r="F199" i="11" s="1"/>
  <c r="E200" i="11"/>
  <c r="M200" i="11" s="1"/>
  <c r="E201" i="11"/>
  <c r="F201" i="11" s="1"/>
  <c r="E202" i="11"/>
  <c r="M202" i="11" s="1"/>
  <c r="E203" i="11"/>
  <c r="F203" i="11" s="1"/>
  <c r="E204" i="11"/>
  <c r="M204" i="11" s="1"/>
  <c r="E205" i="11"/>
  <c r="E206" i="11"/>
  <c r="M206" i="11" s="1"/>
  <c r="E207" i="11"/>
  <c r="F207" i="11" s="1"/>
  <c r="E208" i="11"/>
  <c r="E209" i="11"/>
  <c r="F209" i="11" s="1"/>
  <c r="G209" i="11" s="1"/>
  <c r="E210" i="11"/>
  <c r="E211" i="11"/>
  <c r="F211" i="11" s="1"/>
  <c r="G211" i="11" s="1"/>
  <c r="E212" i="11"/>
  <c r="E213" i="11"/>
  <c r="F213" i="11" s="1"/>
  <c r="H213" i="11" s="1"/>
  <c r="E214" i="11"/>
  <c r="M214" i="11" s="1"/>
  <c r="E215" i="11"/>
  <c r="F215" i="11" s="1"/>
  <c r="E170" i="11"/>
  <c r="M170" i="11" s="1"/>
  <c r="E171" i="11"/>
  <c r="F171" i="11" s="1"/>
  <c r="E172" i="11"/>
  <c r="E173" i="11"/>
  <c r="F173" i="11" s="1"/>
  <c r="E174" i="11"/>
  <c r="M174" i="11" s="1"/>
  <c r="E175" i="11"/>
  <c r="E160" i="11"/>
  <c r="M160" i="11" s="1"/>
  <c r="E161" i="11"/>
  <c r="F161" i="11" s="1"/>
  <c r="E162" i="11"/>
  <c r="E163" i="11"/>
  <c r="M163" i="11" s="1"/>
  <c r="E164" i="11"/>
  <c r="E165" i="11"/>
  <c r="F165" i="11" s="1"/>
  <c r="E166" i="11"/>
  <c r="M166" i="11" s="1"/>
  <c r="E167" i="11"/>
  <c r="E108" i="11"/>
  <c r="E109" i="11"/>
  <c r="F109" i="11" s="1"/>
  <c r="E110" i="11"/>
  <c r="M110" i="11" s="1"/>
  <c r="E111" i="11"/>
  <c r="F111" i="11" s="1"/>
  <c r="E112" i="11"/>
  <c r="M112" i="11" s="1"/>
  <c r="E113" i="11"/>
  <c r="F113" i="11" s="1"/>
  <c r="E114" i="11"/>
  <c r="E115" i="11"/>
  <c r="E116" i="11"/>
  <c r="M116" i="11" s="1"/>
  <c r="E117" i="11"/>
  <c r="E118" i="11"/>
  <c r="M118" i="11" s="1"/>
  <c r="E119" i="11"/>
  <c r="F119" i="11" s="1"/>
  <c r="E120" i="11"/>
  <c r="M120" i="11" s="1"/>
  <c r="E121" i="11"/>
  <c r="E122" i="11"/>
  <c r="M122" i="11" s="1"/>
  <c r="E123" i="11"/>
  <c r="F123" i="11" s="1"/>
  <c r="E124" i="11"/>
  <c r="M124" i="11" s="1"/>
  <c r="E125" i="11"/>
  <c r="E102" i="11"/>
  <c r="M102" i="11" s="1"/>
  <c r="E103" i="11"/>
  <c r="F103" i="11" s="1"/>
  <c r="E104" i="11"/>
  <c r="E105" i="11"/>
  <c r="F105" i="11" s="1"/>
  <c r="E42" i="11"/>
  <c r="M24" i="11"/>
  <c r="M26" i="11"/>
  <c r="M30" i="11"/>
  <c r="H32" i="11"/>
  <c r="H34" i="11"/>
  <c r="H38" i="11"/>
  <c r="E1550" i="11"/>
  <c r="M1550" i="11" s="1"/>
  <c r="E1551" i="11"/>
  <c r="F1551" i="11" s="1"/>
  <c r="E1552" i="11"/>
  <c r="E1553" i="11"/>
  <c r="F1553" i="11" s="1"/>
  <c r="G1553" i="11" s="1"/>
  <c r="E1554" i="11"/>
  <c r="E1555" i="11"/>
  <c r="F1555" i="11" s="1"/>
  <c r="E1556" i="11"/>
  <c r="E1557" i="11"/>
  <c r="F1557" i="11" s="1"/>
  <c r="E1558" i="11"/>
  <c r="M1558" i="11" s="1"/>
  <c r="E1559" i="11"/>
  <c r="F1559" i="11" s="1"/>
  <c r="E1549" i="11"/>
  <c r="E1527" i="11"/>
  <c r="F1527" i="11" s="1"/>
  <c r="E1528" i="11"/>
  <c r="M1528" i="11" s="1"/>
  <c r="E1529" i="11"/>
  <c r="F1529" i="11" s="1"/>
  <c r="E1530" i="11"/>
  <c r="M1530" i="11" s="1"/>
  <c r="E1531" i="11"/>
  <c r="F1531" i="11" s="1"/>
  <c r="E1532" i="11"/>
  <c r="E1533" i="11"/>
  <c r="F1533" i="11" s="1"/>
  <c r="G1533" i="11" s="1"/>
  <c r="E1534" i="11"/>
  <c r="E1535" i="11"/>
  <c r="F1535" i="11" s="1"/>
  <c r="E1536" i="11"/>
  <c r="E1537" i="11"/>
  <c r="F1537" i="11" s="1"/>
  <c r="E1538" i="11"/>
  <c r="F1538" i="11" s="1"/>
  <c r="E1539" i="11"/>
  <c r="F1539" i="11" s="1"/>
  <c r="E1540" i="11"/>
  <c r="M1540" i="11" s="1"/>
  <c r="E1541" i="11"/>
  <c r="F1541" i="11" s="1"/>
  <c r="E1542" i="11"/>
  <c r="M1542" i="11" s="1"/>
  <c r="E1543" i="11"/>
  <c r="F1543" i="11" s="1"/>
  <c r="E1544" i="11"/>
  <c r="M1544" i="11" s="1"/>
  <c r="E1545" i="11"/>
  <c r="F1545" i="11" s="1"/>
  <c r="G1545" i="11" s="1"/>
  <c r="E1546" i="11"/>
  <c r="E1547" i="11"/>
  <c r="F1547" i="11" s="1"/>
  <c r="E1526" i="11"/>
  <c r="M1526" i="11" s="1"/>
  <c r="E1507" i="11"/>
  <c r="E1508" i="11"/>
  <c r="M1508" i="11" s="1"/>
  <c r="E1509" i="11"/>
  <c r="F1509" i="11" s="1"/>
  <c r="E1510" i="11"/>
  <c r="E1511" i="11"/>
  <c r="F1511" i="11" s="1"/>
  <c r="E1512" i="11"/>
  <c r="M1512" i="11" s="1"/>
  <c r="E1513" i="11"/>
  <c r="F1513" i="11" s="1"/>
  <c r="E1514" i="11"/>
  <c r="M1514" i="11" s="1"/>
  <c r="E1515" i="11"/>
  <c r="E1516" i="11"/>
  <c r="E1517" i="11"/>
  <c r="F1517" i="11" s="1"/>
  <c r="E1518" i="11"/>
  <c r="E1519" i="11"/>
  <c r="F1519" i="11" s="1"/>
  <c r="G1519" i="11" s="1"/>
  <c r="E1520" i="11"/>
  <c r="M1520" i="11" s="1"/>
  <c r="E1521" i="11"/>
  <c r="F1521" i="11" s="1"/>
  <c r="E1522" i="11"/>
  <c r="E1523" i="11"/>
  <c r="F1523" i="11" s="1"/>
  <c r="E1524" i="11"/>
  <c r="M1524" i="11" s="1"/>
  <c r="E1506" i="11"/>
  <c r="F1506" i="11" s="1"/>
  <c r="E1495" i="11"/>
  <c r="F1495" i="11" s="1"/>
  <c r="E1496" i="11"/>
  <c r="F1496" i="11" s="1"/>
  <c r="G1496" i="11" s="1"/>
  <c r="E1497" i="11"/>
  <c r="M1497" i="11" s="1"/>
  <c r="E1498" i="11"/>
  <c r="F1498" i="11" s="1"/>
  <c r="E1499" i="11"/>
  <c r="E1500" i="11"/>
  <c r="F1500" i="11" s="1"/>
  <c r="E1501" i="11"/>
  <c r="M1501" i="11" s="1"/>
  <c r="E1502" i="11"/>
  <c r="F1502" i="11" s="1"/>
  <c r="H1502" i="11" s="1"/>
  <c r="E1503" i="11"/>
  <c r="M1503" i="11" s="1"/>
  <c r="E1504" i="11"/>
  <c r="F1504" i="11" s="1"/>
  <c r="E1494" i="11"/>
  <c r="M1494" i="11" s="1"/>
  <c r="E1489" i="11"/>
  <c r="F1489" i="11" s="1"/>
  <c r="E1490" i="11"/>
  <c r="M1490" i="11" s="1"/>
  <c r="E1491" i="11"/>
  <c r="F1491" i="11" s="1"/>
  <c r="E1492" i="11"/>
  <c r="M1492" i="11" s="1"/>
  <c r="E1488" i="11"/>
  <c r="F1488" i="11" s="1"/>
  <c r="E1477" i="11"/>
  <c r="F1477" i="11" s="1"/>
  <c r="E1478" i="11"/>
  <c r="F1478" i="11" s="1"/>
  <c r="E1479" i="11"/>
  <c r="M1479" i="11" s="1"/>
  <c r="E1480" i="11"/>
  <c r="F1480" i="11" s="1"/>
  <c r="G1480" i="11" s="1"/>
  <c r="E1481" i="11"/>
  <c r="E1482" i="11"/>
  <c r="F1482" i="11" s="1"/>
  <c r="E1483" i="11"/>
  <c r="M1483" i="11" s="1"/>
  <c r="E1484" i="11"/>
  <c r="F1484" i="11" s="1"/>
  <c r="E1485" i="11"/>
  <c r="E1486" i="11"/>
  <c r="F1486" i="11" s="1"/>
  <c r="E1476" i="11"/>
  <c r="E1471" i="11"/>
  <c r="F1471" i="11" s="1"/>
  <c r="G1471" i="11" s="1"/>
  <c r="E1454" i="11"/>
  <c r="E1439" i="11"/>
  <c r="F1439" i="11" s="1"/>
  <c r="E1421" i="11"/>
  <c r="M1421" i="11" s="1"/>
  <c r="E1414" i="11"/>
  <c r="F1414" i="11" s="1"/>
  <c r="E1396" i="11"/>
  <c r="M1396" i="11" s="1"/>
  <c r="E1328" i="11"/>
  <c r="F1328" i="11" s="1"/>
  <c r="E1302" i="11"/>
  <c r="M1302" i="11" s="1"/>
  <c r="E1271" i="11"/>
  <c r="F1271" i="11" s="1"/>
  <c r="E1233" i="11"/>
  <c r="E1179" i="11"/>
  <c r="F1179" i="11" s="1"/>
  <c r="E1116" i="11"/>
  <c r="M1116" i="11" s="1"/>
  <c r="E1099" i="11"/>
  <c r="E1093" i="11"/>
  <c r="E1087" i="11"/>
  <c r="F1087" i="11" s="1"/>
  <c r="E1072" i="11"/>
  <c r="M1072" i="11" s="1"/>
  <c r="E1063" i="11"/>
  <c r="F1063" i="11" s="1"/>
  <c r="E990" i="11"/>
  <c r="M990" i="11" s="1"/>
  <c r="E853" i="11"/>
  <c r="F853" i="11" s="1"/>
  <c r="E781" i="11"/>
  <c r="E745" i="11"/>
  <c r="F745" i="11" s="1"/>
  <c r="G745" i="11" s="1"/>
  <c r="E703" i="11"/>
  <c r="F703" i="11" s="1"/>
  <c r="E653" i="11"/>
  <c r="F653" i="11" s="1"/>
  <c r="E638" i="11"/>
  <c r="E597" i="11"/>
  <c r="F597" i="11" s="1"/>
  <c r="E580" i="11"/>
  <c r="E563" i="11"/>
  <c r="F563" i="11" s="1"/>
  <c r="E558" i="11"/>
  <c r="E550" i="11"/>
  <c r="F550" i="11" s="1"/>
  <c r="E544" i="11"/>
  <c r="F544" i="11" s="1"/>
  <c r="H544" i="11" s="1"/>
  <c r="E535" i="11"/>
  <c r="F535" i="11" s="1"/>
  <c r="E527" i="11"/>
  <c r="M527" i="11" s="1"/>
  <c r="E511" i="11"/>
  <c r="M511" i="11" s="1"/>
  <c r="E487" i="11"/>
  <c r="M487" i="11" s="1"/>
  <c r="H445" i="11"/>
  <c r="E429" i="11"/>
  <c r="E392" i="11"/>
  <c r="E383" i="11"/>
  <c r="F383" i="11" s="1"/>
  <c r="E366" i="11"/>
  <c r="M366" i="11" s="1"/>
  <c r="E320" i="11"/>
  <c r="E296" i="11"/>
  <c r="F296" i="11" s="1"/>
  <c r="E271" i="11"/>
  <c r="F271" i="11" s="1"/>
  <c r="E259" i="11"/>
  <c r="F259" i="11" s="1"/>
  <c r="E241" i="11"/>
  <c r="M241" i="11" s="1"/>
  <c r="E218" i="11"/>
  <c r="F218" i="11" s="1"/>
  <c r="E177" i="11"/>
  <c r="E169" i="11"/>
  <c r="F169" i="11" s="1"/>
  <c r="F167" i="11" s="1"/>
  <c r="E159" i="11"/>
  <c r="F159" i="11" s="1"/>
  <c r="E107" i="11"/>
  <c r="M107" i="11" s="1"/>
  <c r="E101" i="11"/>
  <c r="F101" i="11" s="1"/>
  <c r="E41" i="11"/>
  <c r="C9" i="7"/>
  <c r="C8" i="7"/>
  <c r="C7" i="7"/>
  <c r="C6" i="7"/>
  <c r="C5" i="7"/>
  <c r="C4" i="7"/>
  <c r="L32" i="8"/>
  <c r="L30" i="8"/>
  <c r="L28" i="8"/>
  <c r="L26" i="8"/>
  <c r="L24" i="8"/>
  <c r="L22" i="8"/>
  <c r="L20" i="8"/>
  <c r="L18" i="8"/>
  <c r="L16" i="8"/>
  <c r="L14" i="8"/>
  <c r="L10" i="8"/>
  <c r="D40" i="8"/>
  <c r="F40" i="8" s="1"/>
  <c r="H40" i="8" s="1"/>
  <c r="J40" i="8" s="1"/>
  <c r="W13" i="8"/>
  <c r="V13" i="8"/>
  <c r="U13" i="8"/>
  <c r="T13" i="8"/>
  <c r="S13" i="8"/>
  <c r="R13" i="8"/>
  <c r="Q13" i="8"/>
  <c r="P13" i="8"/>
  <c r="W12" i="8"/>
  <c r="V12" i="8"/>
  <c r="U12" i="8"/>
  <c r="T12" i="8"/>
  <c r="S12" i="8"/>
  <c r="R12" i="8"/>
  <c r="Q12" i="8"/>
  <c r="P12" i="8"/>
  <c r="B8" i="6"/>
  <c r="B12" i="8" s="1"/>
  <c r="B7" i="6"/>
  <c r="B10" i="8" s="1"/>
  <c r="P11" i="8"/>
  <c r="Q11" i="8"/>
  <c r="R11" i="8"/>
  <c r="S11" i="8"/>
  <c r="T11" i="8"/>
  <c r="U11" i="8"/>
  <c r="V11" i="8"/>
  <c r="W11" i="8"/>
  <c r="P14" i="8"/>
  <c r="Q14" i="8"/>
  <c r="R14" i="8"/>
  <c r="S14" i="8"/>
  <c r="T14" i="8"/>
  <c r="U14" i="8"/>
  <c r="V14" i="8"/>
  <c r="W14" i="8"/>
  <c r="P15" i="8"/>
  <c r="Q15" i="8"/>
  <c r="R15" i="8"/>
  <c r="S15" i="8"/>
  <c r="T15" i="8"/>
  <c r="U15" i="8"/>
  <c r="V15" i="8"/>
  <c r="W15" i="8"/>
  <c r="O34" i="8"/>
  <c r="B9" i="6"/>
  <c r="B14" i="8" s="1"/>
  <c r="B10" i="6"/>
  <c r="B16" i="8" s="1"/>
  <c r="B11" i="6"/>
  <c r="B18" i="8" s="1"/>
  <c r="B12" i="6"/>
  <c r="B20" i="8" s="1"/>
  <c r="B13" i="6"/>
  <c r="B22" i="8" s="1"/>
  <c r="B14" i="6"/>
  <c r="B24" i="8" s="1"/>
  <c r="B15" i="6"/>
  <c r="B26" i="8" s="1"/>
  <c r="B16" i="6"/>
  <c r="B28" i="8" s="1"/>
  <c r="B17" i="6"/>
  <c r="B30" i="8" s="1"/>
  <c r="B18" i="6"/>
  <c r="B32" i="8" s="1"/>
  <c r="A2" i="7"/>
  <c r="A4" i="7"/>
  <c r="A5" i="7"/>
  <c r="A6" i="7"/>
  <c r="A7" i="7"/>
  <c r="B11" i="7"/>
  <c r="P10" i="8"/>
  <c r="S10" i="8"/>
  <c r="Q10" i="8"/>
  <c r="W10" i="8"/>
  <c r="U10" i="8"/>
  <c r="T10" i="8"/>
  <c r="V10" i="8"/>
  <c r="R10" i="8"/>
  <c r="G350" i="11"/>
  <c r="G354" i="11"/>
  <c r="M350" i="11"/>
  <c r="M23" i="11"/>
  <c r="H59" i="11"/>
  <c r="H342" i="11"/>
  <c r="M445" i="11"/>
  <c r="M131" i="11"/>
  <c r="G355" i="11"/>
  <c r="M344" i="11"/>
  <c r="M340" i="11"/>
  <c r="M143" i="11"/>
  <c r="H98" i="11"/>
  <c r="G131" i="11"/>
  <c r="M53" i="11"/>
  <c r="H352" i="11"/>
  <c r="G418" i="11"/>
  <c r="G410" i="11"/>
  <c r="H340" i="11"/>
  <c r="G344" i="11"/>
  <c r="M49" i="11"/>
  <c r="G422" i="11"/>
  <c r="H454" i="11"/>
  <c r="M403" i="11"/>
  <c r="M462" i="11"/>
  <c r="M153" i="11"/>
  <c r="M458" i="11"/>
  <c r="H450" i="11"/>
  <c r="G46" i="11"/>
  <c r="G152" i="11"/>
  <c r="M133" i="11"/>
  <c r="H449" i="11"/>
  <c r="G57" i="11"/>
  <c r="H476" i="11"/>
  <c r="G460" i="11"/>
  <c r="H456" i="11"/>
  <c r="H452" i="11"/>
  <c r="M452" i="11"/>
  <c r="H354" i="11"/>
  <c r="M354" i="11"/>
  <c r="G150" i="11"/>
  <c r="H448" i="11"/>
  <c r="M82" i="11"/>
  <c r="M147" i="11"/>
  <c r="G147" i="11"/>
  <c r="M419" i="11"/>
  <c r="M478" i="11"/>
  <c r="H128" i="11"/>
  <c r="G93" i="11"/>
  <c r="H68" i="11"/>
  <c r="H155" i="11"/>
  <c r="M139" i="11"/>
  <c r="G139" i="11"/>
  <c r="G135" i="11"/>
  <c r="M135" i="11"/>
  <c r="H135" i="11"/>
  <c r="M465" i="11"/>
  <c r="G446" i="11"/>
  <c r="H93" i="11"/>
  <c r="G95" i="11"/>
  <c r="M95" i="11"/>
  <c r="H90" i="11"/>
  <c r="G79" i="11"/>
  <c r="H79" i="11"/>
  <c r="M70" i="11"/>
  <c r="G141" i="11"/>
  <c r="H139" i="11"/>
  <c r="M19" i="11"/>
  <c r="G19" i="11"/>
  <c r="H19" i="11"/>
  <c r="G87" i="11"/>
  <c r="M87" i="11"/>
  <c r="H78" i="11"/>
  <c r="G65" i="11"/>
  <c r="H65" i="11"/>
  <c r="G61" i="11"/>
  <c r="H61" i="11"/>
  <c r="M61" i="11"/>
  <c r="G140" i="11"/>
  <c r="M137" i="11"/>
  <c r="G137" i="11"/>
  <c r="H137" i="11"/>
  <c r="H129" i="11"/>
  <c r="M129" i="11"/>
  <c r="G338" i="11"/>
  <c r="M338" i="11"/>
  <c r="H338" i="11"/>
  <c r="G37" i="11"/>
  <c r="H37" i="11"/>
  <c r="M37" i="11"/>
  <c r="G21" i="11"/>
  <c r="H21" i="11"/>
  <c r="M21" i="11"/>
  <c r="G97" i="11"/>
  <c r="H97" i="11"/>
  <c r="H94" i="11"/>
  <c r="M48" i="11"/>
  <c r="H48" i="11"/>
  <c r="H405" i="11"/>
  <c r="G402" i="11"/>
  <c r="H402" i="11"/>
  <c r="M402" i="11"/>
  <c r="M399" i="11"/>
  <c r="H92" i="11"/>
  <c r="M94" i="11"/>
  <c r="M149" i="11"/>
  <c r="G149" i="11"/>
  <c r="H149" i="11"/>
  <c r="M404" i="11"/>
  <c r="G404" i="11"/>
  <c r="H404" i="11"/>
  <c r="H400" i="11"/>
  <c r="M400" i="11"/>
  <c r="G400" i="11"/>
  <c r="M341" i="11"/>
  <c r="H341" i="11"/>
  <c r="G341" i="11"/>
  <c r="G155" i="11"/>
  <c r="G29" i="11"/>
  <c r="M29" i="11"/>
  <c r="G151" i="11"/>
  <c r="H355" i="11"/>
  <c r="M27" i="11"/>
  <c r="G27" i="11"/>
  <c r="H27" i="11"/>
  <c r="G60" i="11"/>
  <c r="H60" i="11"/>
  <c r="M60" i="11"/>
  <c r="M56" i="11"/>
  <c r="G56" i="11"/>
  <c r="H56" i="11"/>
  <c r="G52" i="11"/>
  <c r="H52" i="11"/>
  <c r="M52" i="11"/>
  <c r="H348" i="11"/>
  <c r="G348" i="11"/>
  <c r="M348" i="11"/>
  <c r="H85" i="11"/>
  <c r="M85" i="11"/>
  <c r="G85" i="11"/>
  <c r="M77" i="11"/>
  <c r="G77" i="11"/>
  <c r="H77" i="11"/>
  <c r="H136" i="11"/>
  <c r="M136" i="11"/>
  <c r="G30" i="11"/>
  <c r="G73" i="11"/>
  <c r="H73" i="11"/>
  <c r="M73" i="11"/>
  <c r="G64" i="11"/>
  <c r="M64" i="11"/>
  <c r="H64" i="11"/>
  <c r="H45" i="11"/>
  <c r="G45" i="11"/>
  <c r="G345" i="11"/>
  <c r="H345" i="11"/>
  <c r="M345" i="11"/>
  <c r="G412" i="11"/>
  <c r="M412" i="11"/>
  <c r="H412" i="11"/>
  <c r="M81" i="11"/>
  <c r="H81" i="11"/>
  <c r="G81" i="11"/>
  <c r="G75" i="11"/>
  <c r="M75" i="11"/>
  <c r="H75" i="11"/>
  <c r="G72" i="11"/>
  <c r="H72" i="11"/>
  <c r="M72" i="11"/>
  <c r="H69" i="11"/>
  <c r="G69" i="11"/>
  <c r="M69" i="11"/>
  <c r="M66" i="11"/>
  <c r="H66" i="11"/>
  <c r="M63" i="11"/>
  <c r="H63" i="11"/>
  <c r="G63" i="11"/>
  <c r="H58" i="11"/>
  <c r="G58" i="11"/>
  <c r="G55" i="11"/>
  <c r="H55" i="11"/>
  <c r="M55" i="11"/>
  <c r="M353" i="11"/>
  <c r="G353" i="11"/>
  <c r="M420" i="11"/>
  <c r="G420" i="11"/>
  <c r="H420" i="11"/>
  <c r="H416" i="11"/>
  <c r="G416" i="11"/>
  <c r="M416" i="11"/>
  <c r="H84" i="11"/>
  <c r="M84" i="11"/>
  <c r="G154" i="11"/>
  <c r="M154" i="11"/>
  <c r="M134" i="11"/>
  <c r="G134" i="11"/>
  <c r="G464" i="11"/>
  <c r="H464" i="11"/>
  <c r="G47" i="11"/>
  <c r="M141" i="11"/>
  <c r="H151" i="11"/>
  <c r="M62" i="11"/>
  <c r="G90" i="11"/>
  <c r="M446" i="11"/>
  <c r="G132" i="11"/>
  <c r="G146" i="11"/>
  <c r="G50" i="11"/>
  <c r="G44" i="11"/>
  <c r="M347" i="11"/>
  <c r="M150" i="11"/>
  <c r="M448" i="11"/>
  <c r="G25" i="11"/>
  <c r="M456" i="11"/>
  <c r="M460" i="11"/>
  <c r="G148" i="11"/>
  <c r="M152" i="11"/>
  <c r="M54" i="11"/>
  <c r="M450" i="11"/>
  <c r="H458" i="11"/>
  <c r="G138" i="11"/>
  <c r="G466" i="11"/>
  <c r="M481" i="11"/>
  <c r="M454" i="11"/>
  <c r="M414" i="11"/>
  <c r="H49" i="11"/>
  <c r="M418" i="11"/>
  <c r="H142" i="11"/>
  <c r="M33" i="11"/>
  <c r="H468" i="11"/>
  <c r="H339" i="11"/>
  <c r="G351" i="11"/>
  <c r="G74" i="11"/>
  <c r="H71" i="11"/>
  <c r="M142" i="11"/>
  <c r="H143" i="11"/>
  <c r="M67" i="11"/>
  <c r="G23" i="11"/>
  <c r="M35" i="11"/>
  <c r="M145" i="11"/>
  <c r="G470" i="11"/>
  <c r="M398" i="11"/>
  <c r="H53" i="11"/>
  <c r="M20" i="11"/>
  <c r="G468" i="11"/>
  <c r="G417" i="11"/>
  <c r="G26" i="11"/>
  <c r="H398" i="11"/>
  <c r="G83" i="11"/>
  <c r="M408" i="11"/>
  <c r="G145" i="11"/>
  <c r="H346" i="11"/>
  <c r="G339" i="11"/>
  <c r="M25" i="11"/>
  <c r="H57" i="11"/>
  <c r="M477" i="11"/>
  <c r="G414" i="11"/>
  <c r="H422" i="11"/>
  <c r="M410" i="11"/>
  <c r="M352" i="11"/>
  <c r="H33" i="11"/>
  <c r="G342" i="11"/>
  <c r="G71" i="11"/>
  <c r="M47" i="11"/>
  <c r="H408" i="11"/>
  <c r="G51" i="11"/>
  <c r="G346" i="11"/>
  <c r="H351" i="11"/>
  <c r="M351" i="11"/>
  <c r="M343" i="11"/>
  <c r="G343" i="11"/>
  <c r="M421" i="11"/>
  <c r="M417" i="11"/>
  <c r="M409" i="11"/>
  <c r="H406" i="11"/>
  <c r="M406" i="11"/>
  <c r="H480" i="11"/>
  <c r="G480" i="11"/>
  <c r="G472" i="11"/>
  <c r="M472" i="11"/>
  <c r="H470" i="11"/>
  <c r="M470" i="11"/>
  <c r="G453" i="11"/>
  <c r="M451" i="11"/>
  <c r="H447" i="11"/>
  <c r="H140" i="11"/>
  <c r="H36" i="11"/>
  <c r="G130" i="11"/>
  <c r="H70" i="11"/>
  <c r="G76" i="11"/>
  <c r="H132" i="11"/>
  <c r="H146" i="11"/>
  <c r="M50" i="11"/>
  <c r="M68" i="11"/>
  <c r="H44" i="11"/>
  <c r="G82" i="11"/>
  <c r="H148" i="11"/>
  <c r="G80" i="11"/>
  <c r="M144" i="11"/>
  <c r="H46" i="11"/>
  <c r="M98" i="11"/>
  <c r="H20" i="11"/>
  <c r="G24" i="11"/>
  <c r="M28" i="11"/>
  <c r="H28" i="11"/>
  <c r="G22" i="11"/>
  <c r="H22" i="11"/>
  <c r="G18" i="11"/>
  <c r="M18" i="11"/>
  <c r="M96" i="11"/>
  <c r="G96" i="11"/>
  <c r="G88" i="11"/>
  <c r="H88" i="11"/>
  <c r="M86" i="11"/>
  <c r="H86" i="11"/>
  <c r="M74" i="11"/>
  <c r="H74" i="11"/>
  <c r="M156" i="11"/>
  <c r="G156" i="11"/>
  <c r="G35" i="11"/>
  <c r="H35" i="11"/>
  <c r="G59" i="11"/>
  <c r="M59" i="11"/>
  <c r="M83" i="11"/>
  <c r="H31" i="11"/>
  <c r="G31" i="11"/>
  <c r="W143" i="1" l="1"/>
  <c r="M544" i="11"/>
  <c r="H640" i="11"/>
  <c r="M703" i="11"/>
  <c r="M1131" i="11"/>
  <c r="M1239" i="11"/>
  <c r="H571" i="11"/>
  <c r="M774" i="11"/>
  <c r="M930" i="11"/>
  <c r="H1442" i="11"/>
  <c r="M748" i="11"/>
  <c r="H1149" i="11"/>
  <c r="H621" i="11"/>
  <c r="H1107" i="11"/>
  <c r="M313" i="11"/>
  <c r="H1016" i="11"/>
  <c r="M1466" i="11"/>
  <c r="M1155" i="11"/>
  <c r="H1171" i="11"/>
  <c r="M1040" i="11"/>
  <c r="M1048" i="11"/>
  <c r="M1074" i="11"/>
  <c r="M1318" i="11"/>
  <c r="M844" i="11"/>
  <c r="M885" i="11"/>
  <c r="G1464" i="11"/>
  <c r="H943" i="11"/>
  <c r="M1354" i="11"/>
  <c r="M1038" i="11"/>
  <c r="M1477" i="11"/>
  <c r="H1012" i="11"/>
  <c r="H798" i="11"/>
  <c r="M1254" i="11"/>
  <c r="M859" i="11"/>
  <c r="M880" i="11"/>
  <c r="M1187" i="11"/>
  <c r="M592" i="11"/>
  <c r="H1495" i="11"/>
  <c r="M540" i="11"/>
  <c r="G615" i="11"/>
  <c r="M664" i="11"/>
  <c r="M601" i="11"/>
  <c r="H696" i="11"/>
  <c r="M778" i="11"/>
  <c r="M555" i="11"/>
  <c r="H101" i="11"/>
  <c r="H633" i="11"/>
  <c r="M609" i="11"/>
  <c r="M840" i="11"/>
  <c r="M895" i="11"/>
  <c r="H857" i="11"/>
  <c r="M820" i="11"/>
  <c r="H1417" i="11"/>
  <c r="H828" i="11"/>
  <c r="H752" i="11"/>
  <c r="H836" i="11"/>
  <c r="M1538" i="11"/>
  <c r="M913" i="11"/>
  <c r="M438" i="11"/>
  <c r="M919" i="11"/>
  <c r="H1000" i="11"/>
  <c r="M752" i="11"/>
  <c r="M836" i="11"/>
  <c r="M736" i="11"/>
  <c r="H903" i="11"/>
  <c r="G1404" i="11"/>
  <c r="H1131" i="11"/>
  <c r="M113" i="11"/>
  <c r="M288" i="11"/>
  <c r="M903" i="11"/>
  <c r="M979" i="11"/>
  <c r="M1125" i="11"/>
  <c r="M1230" i="11"/>
  <c r="M231" i="11"/>
  <c r="H734" i="11"/>
  <c r="M538" i="11"/>
  <c r="M933" i="11"/>
  <c r="M905" i="11"/>
  <c r="M776" i="11"/>
  <c r="M643" i="11"/>
  <c r="M828" i="11"/>
  <c r="H1279" i="11"/>
  <c r="H280" i="11"/>
  <c r="H834" i="11"/>
  <c r="M1244" i="11"/>
  <c r="M617" i="11"/>
  <c r="M877" i="11"/>
  <c r="H812" i="11"/>
  <c r="M1127" i="11"/>
  <c r="H599" i="11"/>
  <c r="M968" i="11"/>
  <c r="G1124" i="11"/>
  <c r="H490" i="11"/>
  <c r="P533" i="11"/>
  <c r="M526" i="11" s="1"/>
  <c r="G482" i="11"/>
  <c r="H974" i="11"/>
  <c r="H1551" i="11"/>
  <c r="M1257" i="11"/>
  <c r="G733" i="11"/>
  <c r="H626" i="11"/>
  <c r="M502" i="11"/>
  <c r="H1162" i="11"/>
  <c r="M888" i="11"/>
  <c r="M966" i="11"/>
  <c r="P1097" i="11"/>
  <c r="M1092" i="11" s="1"/>
  <c r="M1269" i="11"/>
  <c r="H1191" i="11"/>
  <c r="M709" i="11"/>
  <c r="M737" i="11"/>
  <c r="M671" i="11"/>
  <c r="M588" i="11"/>
  <c r="M571" i="11"/>
  <c r="P1437" i="11"/>
  <c r="M1420" i="11" s="1"/>
  <c r="M675" i="11"/>
  <c r="M267" i="11"/>
  <c r="H1488" i="11"/>
  <c r="M978" i="11"/>
  <c r="M169" i="11"/>
  <c r="H488" i="11"/>
  <c r="M377" i="11"/>
  <c r="M548" i="11"/>
  <c r="M1527" i="11"/>
  <c r="H1496" i="11"/>
  <c r="M787" i="11"/>
  <c r="M1553" i="11"/>
  <c r="M626" i="11"/>
  <c r="M387" i="11"/>
  <c r="M1059" i="11"/>
  <c r="M958" i="11"/>
  <c r="M385" i="11"/>
  <c r="H1205" i="11"/>
  <c r="H1227" i="11"/>
  <c r="M695" i="11"/>
  <c r="M238" i="11"/>
  <c r="M1397" i="11"/>
  <c r="M328" i="11"/>
  <c r="H748" i="11"/>
  <c r="H730" i="11"/>
  <c r="G842" i="11"/>
  <c r="H484" i="11"/>
  <c r="M161" i="11"/>
  <c r="P175" i="11"/>
  <c r="M168" i="11" s="1"/>
  <c r="H183" i="11"/>
  <c r="M619" i="11"/>
  <c r="M560" i="11"/>
  <c r="H643" i="11"/>
  <c r="G336" i="11"/>
  <c r="H427" i="11"/>
  <c r="H157" i="11"/>
  <c r="F107" i="11"/>
  <c r="H107" i="11" s="1"/>
  <c r="F366" i="11"/>
  <c r="H366" i="11" s="1"/>
  <c r="F392" i="11"/>
  <c r="H392" i="11" s="1"/>
  <c r="F1515" i="11"/>
  <c r="H1515" i="11" s="1"/>
  <c r="F1507" i="11"/>
  <c r="H1507" i="11" s="1"/>
  <c r="F42" i="11"/>
  <c r="G42" i="11" s="1"/>
  <c r="F104" i="11"/>
  <c r="M104" i="11"/>
  <c r="F102" i="11"/>
  <c r="G102" i="11" s="1"/>
  <c r="F160" i="11"/>
  <c r="H160" i="11" s="1"/>
  <c r="F172" i="11"/>
  <c r="M172" i="11"/>
  <c r="F170" i="11"/>
  <c r="H170" i="11" s="1"/>
  <c r="F234" i="11"/>
  <c r="H234" i="11" s="1"/>
  <c r="F269" i="11"/>
  <c r="H269" i="11" s="1"/>
  <c r="M269" i="11"/>
  <c r="F265" i="11"/>
  <c r="H265" i="11" s="1"/>
  <c r="F263" i="11"/>
  <c r="M263" i="11"/>
  <c r="F261" i="11"/>
  <c r="H261" i="11" s="1"/>
  <c r="M261" i="11"/>
  <c r="F334" i="11"/>
  <c r="H334" i="11" s="1"/>
  <c r="F332" i="11"/>
  <c r="G332" i="11" s="1"/>
  <c r="M332" i="11"/>
  <c r="F330" i="11"/>
  <c r="H330" i="11" s="1"/>
  <c r="M330" i="11"/>
  <c r="F326" i="11"/>
  <c r="G326" i="11" s="1"/>
  <c r="M326" i="11"/>
  <c r="F324" i="11"/>
  <c r="H324" i="11" s="1"/>
  <c r="M324" i="11"/>
  <c r="F322" i="11"/>
  <c r="G322" i="11" s="1"/>
  <c r="F369" i="11"/>
  <c r="G369" i="11" s="1"/>
  <c r="F389" i="11"/>
  <c r="G389" i="11" s="1"/>
  <c r="F552" i="11"/>
  <c r="G552" i="11" s="1"/>
  <c r="M552" i="11"/>
  <c r="F630" i="11"/>
  <c r="H630" i="11" s="1"/>
  <c r="F610" i="11"/>
  <c r="H610" i="11" s="1"/>
  <c r="F741" i="11"/>
  <c r="H741" i="11" s="1"/>
  <c r="F719" i="11"/>
  <c r="H719" i="11" s="1"/>
  <c r="F773" i="11"/>
  <c r="H773" i="11" s="1"/>
  <c r="F753" i="11"/>
  <c r="G753" i="11" s="1"/>
  <c r="M753" i="11"/>
  <c r="F845" i="11"/>
  <c r="G845" i="11" s="1"/>
  <c r="M845" i="11"/>
  <c r="F807" i="11"/>
  <c r="G807" i="11" s="1"/>
  <c r="M807" i="11"/>
  <c r="F789" i="11"/>
  <c r="G789" i="11" s="1"/>
  <c r="M789" i="11"/>
  <c r="F980" i="11"/>
  <c r="H980" i="11" s="1"/>
  <c r="M980" i="11"/>
  <c r="F916" i="11"/>
  <c r="H916" i="11" s="1"/>
  <c r="F1051" i="11"/>
  <c r="G1051" i="11" s="1"/>
  <c r="M1051" i="11"/>
  <c r="F991" i="11"/>
  <c r="H991" i="11" s="1"/>
  <c r="M991" i="11"/>
  <c r="F1154" i="11"/>
  <c r="G1154" i="11" s="1"/>
  <c r="F1120" i="11"/>
  <c r="H1120" i="11" s="1"/>
  <c r="M1120" i="11"/>
  <c r="F1300" i="11"/>
  <c r="H1300" i="11" s="1"/>
  <c r="F1319" i="11"/>
  <c r="H1319" i="11" s="1"/>
  <c r="F1335" i="11"/>
  <c r="G1335" i="11" s="1"/>
  <c r="M1335" i="11"/>
  <c r="F1431" i="11"/>
  <c r="G1431" i="11" s="1"/>
  <c r="F1429" i="11"/>
  <c r="H1429" i="11" s="1"/>
  <c r="M1429" i="11"/>
  <c r="F1459" i="11"/>
  <c r="H1459" i="11" s="1"/>
  <c r="M1459" i="11"/>
  <c r="F527" i="11"/>
  <c r="G527" i="11" s="1"/>
  <c r="M558" i="11"/>
  <c r="F558" i="11"/>
  <c r="G558" i="11" s="1"/>
  <c r="M580" i="11"/>
  <c r="F580" i="11"/>
  <c r="G580" i="11" s="1"/>
  <c r="F638" i="11"/>
  <c r="M781" i="11"/>
  <c r="F781" i="11"/>
  <c r="H781" i="11" s="1"/>
  <c r="F990" i="11"/>
  <c r="H990" i="11" s="1"/>
  <c r="F1072" i="11"/>
  <c r="H1072" i="11" s="1"/>
  <c r="F1093" i="11"/>
  <c r="F1116" i="11"/>
  <c r="F1233" i="11"/>
  <c r="G1233" i="11" s="1"/>
  <c r="F1302" i="11"/>
  <c r="H1302" i="11" s="1"/>
  <c r="F1396" i="11"/>
  <c r="H1396" i="11" s="1"/>
  <c r="F1421" i="11"/>
  <c r="G1421" i="11" s="1"/>
  <c r="F1454" i="11"/>
  <c r="H1454" i="11" s="1"/>
  <c r="F1476" i="11"/>
  <c r="G1476" i="11" s="1"/>
  <c r="F1485" i="11"/>
  <c r="H1485" i="11" s="1"/>
  <c r="F1483" i="11"/>
  <c r="G1483" i="11" s="1"/>
  <c r="F1481" i="11"/>
  <c r="G1481" i="11" s="1"/>
  <c r="F1479" i="11"/>
  <c r="F1492" i="11"/>
  <c r="G1492" i="11" s="1"/>
  <c r="F1490" i="11"/>
  <c r="G1490" i="11" s="1"/>
  <c r="F1494" i="11"/>
  <c r="H1494" i="11" s="1"/>
  <c r="F1503" i="11"/>
  <c r="G1503" i="11" s="1"/>
  <c r="F1501" i="11"/>
  <c r="H1501" i="11" s="1"/>
  <c r="F1499" i="11"/>
  <c r="G1499" i="11" s="1"/>
  <c r="F1497" i="11"/>
  <c r="G1497" i="11" s="1"/>
  <c r="F1524" i="11"/>
  <c r="H1524" i="11" s="1"/>
  <c r="F1522" i="11"/>
  <c r="F1520" i="11"/>
  <c r="H1520" i="11" s="1"/>
  <c r="F1518" i="11"/>
  <c r="F1516" i="11"/>
  <c r="G1516" i="11" s="1"/>
  <c r="F1514" i="11"/>
  <c r="G1514" i="11" s="1"/>
  <c r="F1512" i="11"/>
  <c r="H1512" i="11" s="1"/>
  <c r="F1510" i="11"/>
  <c r="F1508" i="11"/>
  <c r="G1508" i="11" s="1"/>
  <c r="F1526" i="11"/>
  <c r="G1526" i="11" s="1"/>
  <c r="F1546" i="11"/>
  <c r="G1546" i="11" s="1"/>
  <c r="F1544" i="11"/>
  <c r="H1544" i="11" s="1"/>
  <c r="F1542" i="11"/>
  <c r="G1542" i="11" s="1"/>
  <c r="F1540" i="11"/>
  <c r="G1540" i="11" s="1"/>
  <c r="F1536" i="11"/>
  <c r="F1534" i="11"/>
  <c r="H1534" i="11" s="1"/>
  <c r="F1532" i="11"/>
  <c r="F1530" i="11"/>
  <c r="G1530" i="11" s="1"/>
  <c r="F1528" i="11"/>
  <c r="H1528" i="11" s="1"/>
  <c r="F1549" i="11"/>
  <c r="F1558" i="11"/>
  <c r="G1558" i="11" s="1"/>
  <c r="F1556" i="11"/>
  <c r="H1556" i="11" s="1"/>
  <c r="F1554" i="11"/>
  <c r="G1554" i="11" s="1"/>
  <c r="F1552" i="11"/>
  <c r="H1552" i="11" s="1"/>
  <c r="F1550" i="11"/>
  <c r="G1550" i="11" s="1"/>
  <c r="F525" i="11"/>
  <c r="H525" i="11" s="1"/>
  <c r="F523" i="11"/>
  <c r="G523" i="11" s="1"/>
  <c r="F521" i="11"/>
  <c r="G521" i="11" s="1"/>
  <c r="F519" i="11"/>
  <c r="G519" i="11" s="1"/>
  <c r="F517" i="11"/>
  <c r="H517" i="11" s="1"/>
  <c r="F515" i="11"/>
  <c r="F513" i="11"/>
  <c r="F533" i="11"/>
  <c r="F531" i="11"/>
  <c r="G531" i="11" s="1"/>
  <c r="F529" i="11"/>
  <c r="H529" i="11" s="1"/>
  <c r="F542" i="11"/>
  <c r="G542" i="11" s="1"/>
  <c r="F536" i="11"/>
  <c r="H536" i="11" s="1"/>
  <c r="F547" i="11"/>
  <c r="H547" i="11" s="1"/>
  <c r="M545" i="11"/>
  <c r="F545" i="11"/>
  <c r="H545" i="11" s="1"/>
  <c r="F553" i="11"/>
  <c r="H553" i="11" s="1"/>
  <c r="F551" i="11"/>
  <c r="G551" i="11" s="1"/>
  <c r="M578" i="11"/>
  <c r="F578" i="11"/>
  <c r="H578" i="11" s="1"/>
  <c r="F576" i="11"/>
  <c r="F574" i="11"/>
  <c r="H574" i="11" s="1"/>
  <c r="F572" i="11"/>
  <c r="H572" i="11" s="1"/>
  <c r="F570" i="11"/>
  <c r="G570" i="11" s="1"/>
  <c r="F566" i="11"/>
  <c r="G566" i="11" s="1"/>
  <c r="F564" i="11"/>
  <c r="H564" i="11" s="1"/>
  <c r="F593" i="11"/>
  <c r="G593" i="11" s="1"/>
  <c r="M591" i="11"/>
  <c r="F591" i="11"/>
  <c r="G591" i="11" s="1"/>
  <c r="F589" i="11"/>
  <c r="F587" i="11"/>
  <c r="G587" i="11" s="1"/>
  <c r="F585" i="11"/>
  <c r="H585" i="11" s="1"/>
  <c r="M583" i="11"/>
  <c r="F583" i="11"/>
  <c r="H583" i="11" s="1"/>
  <c r="F581" i="11"/>
  <c r="H581" i="11" s="1"/>
  <c r="F635" i="11"/>
  <c r="G635" i="11" s="1"/>
  <c r="F631" i="11"/>
  <c r="G631" i="11" s="1"/>
  <c r="F629" i="11"/>
  <c r="G629" i="11" s="1"/>
  <c r="F627" i="11"/>
  <c r="G627" i="11" s="1"/>
  <c r="F623" i="11"/>
  <c r="G623" i="11" s="1"/>
  <c r="M613" i="11"/>
  <c r="F613" i="11"/>
  <c r="G613" i="11" s="1"/>
  <c r="F611" i="11"/>
  <c r="H611" i="11" s="1"/>
  <c r="F607" i="11"/>
  <c r="G607" i="11" s="1"/>
  <c r="M605" i="11"/>
  <c r="F605" i="11"/>
  <c r="H605" i="11" s="1"/>
  <c r="F603" i="11"/>
  <c r="G603" i="11" s="1"/>
  <c r="F651" i="11"/>
  <c r="G651" i="11" s="1"/>
  <c r="F649" i="11"/>
  <c r="F647" i="11"/>
  <c r="G647" i="11" s="1"/>
  <c r="F645" i="11"/>
  <c r="G645" i="11" s="1"/>
  <c r="F639" i="11"/>
  <c r="H639" i="11" s="1"/>
  <c r="F700" i="11"/>
  <c r="H700" i="11" s="1"/>
  <c r="F698" i="11"/>
  <c r="G698" i="11" s="1"/>
  <c r="F694" i="11"/>
  <c r="H694" i="11" s="1"/>
  <c r="F692" i="11"/>
  <c r="H692" i="11" s="1"/>
  <c r="F690" i="11"/>
  <c r="F688" i="11"/>
  <c r="H688" i="11" s="1"/>
  <c r="F686" i="11"/>
  <c r="F682" i="11"/>
  <c r="H682" i="11" s="1"/>
  <c r="F680" i="11"/>
  <c r="H680" i="11" s="1"/>
  <c r="F678" i="11"/>
  <c r="G678" i="11" s="1"/>
  <c r="F676" i="11"/>
  <c r="H676" i="11" s="1"/>
  <c r="F674" i="11"/>
  <c r="H674" i="11" s="1"/>
  <c r="F672" i="11"/>
  <c r="H672" i="11" s="1"/>
  <c r="F670" i="11"/>
  <c r="H670" i="11" s="1"/>
  <c r="F666" i="11"/>
  <c r="F662" i="11"/>
  <c r="F658" i="11"/>
  <c r="H658" i="11" s="1"/>
  <c r="F656" i="11"/>
  <c r="G656" i="11" s="1"/>
  <c r="F654" i="11"/>
  <c r="G654" i="11" s="1"/>
  <c r="M742" i="11"/>
  <c r="F742" i="11"/>
  <c r="G742" i="11" s="1"/>
  <c r="F740" i="11"/>
  <c r="H740" i="11" s="1"/>
  <c r="F738" i="11"/>
  <c r="H738" i="11" s="1"/>
  <c r="F732" i="11"/>
  <c r="G732" i="11" s="1"/>
  <c r="F728" i="11"/>
  <c r="M726" i="11"/>
  <c r="F726" i="11"/>
  <c r="G726" i="11" s="1"/>
  <c r="F722" i="11"/>
  <c r="H722" i="11" s="1"/>
  <c r="F720" i="11"/>
  <c r="H720" i="11" s="1"/>
  <c r="F718" i="11"/>
  <c r="H718" i="11" s="1"/>
  <c r="F716" i="11"/>
  <c r="G716" i="11" s="1"/>
  <c r="F714" i="11"/>
  <c r="G714" i="11" s="1"/>
  <c r="F712" i="11"/>
  <c r="G712" i="11" s="1"/>
  <c r="M710" i="11"/>
  <c r="F710" i="11"/>
  <c r="F708" i="11"/>
  <c r="H708" i="11" s="1"/>
  <c r="M706" i="11"/>
  <c r="F706" i="11"/>
  <c r="F704" i="11"/>
  <c r="H704" i="11" s="1"/>
  <c r="F772" i="11"/>
  <c r="H772" i="11" s="1"/>
  <c r="F770" i="11"/>
  <c r="H770" i="11" s="1"/>
  <c r="M768" i="11"/>
  <c r="F768" i="11"/>
  <c r="G768" i="11" s="1"/>
  <c r="F766" i="11"/>
  <c r="H766" i="11" s="1"/>
  <c r="M764" i="11"/>
  <c r="F764" i="11"/>
  <c r="G764" i="11" s="1"/>
  <c r="F762" i="11"/>
  <c r="G762" i="11" s="1"/>
  <c r="F760" i="11"/>
  <c r="H760" i="11" s="1"/>
  <c r="F758" i="11"/>
  <c r="F756" i="11"/>
  <c r="H756" i="11" s="1"/>
  <c r="F754" i="11"/>
  <c r="H754" i="11" s="1"/>
  <c r="M750" i="11"/>
  <c r="F750" i="11"/>
  <c r="G750" i="11" s="1"/>
  <c r="F746" i="11"/>
  <c r="H746" i="11" s="1"/>
  <c r="F1099" i="11"/>
  <c r="G1099" i="11" s="1"/>
  <c r="F524" i="11"/>
  <c r="G524" i="11" s="1"/>
  <c r="F522" i="11"/>
  <c r="H522" i="11" s="1"/>
  <c r="F518" i="11"/>
  <c r="G518" i="11" s="1"/>
  <c r="F516" i="11"/>
  <c r="G516" i="11" s="1"/>
  <c r="F541" i="11"/>
  <c r="G541" i="11" s="1"/>
  <c r="F537" i="11"/>
  <c r="H537" i="11" s="1"/>
  <c r="F556" i="11"/>
  <c r="H556" i="11" s="1"/>
  <c r="F573" i="11"/>
  <c r="H573" i="11" s="1"/>
  <c r="F565" i="11"/>
  <c r="H565" i="11" s="1"/>
  <c r="F614" i="11"/>
  <c r="H614" i="11" s="1"/>
  <c r="F606" i="11"/>
  <c r="G606" i="11" s="1"/>
  <c r="F693" i="11"/>
  <c r="G693" i="11" s="1"/>
  <c r="F689" i="11"/>
  <c r="G689" i="11" s="1"/>
  <c r="F681" i="11"/>
  <c r="H681" i="11" s="1"/>
  <c r="F673" i="11"/>
  <c r="H673" i="11" s="1"/>
  <c r="F665" i="11"/>
  <c r="F657" i="11"/>
  <c r="H657" i="11" s="1"/>
  <c r="F765" i="11"/>
  <c r="G765" i="11" s="1"/>
  <c r="F761" i="11"/>
  <c r="G761" i="11" s="1"/>
  <c r="F755" i="11"/>
  <c r="H755" i="11" s="1"/>
  <c r="F988" i="11"/>
  <c r="G988" i="11" s="1"/>
  <c r="F986" i="11"/>
  <c r="H986" i="11" s="1"/>
  <c r="F982" i="11"/>
  <c r="F972" i="11"/>
  <c r="G972" i="11" s="1"/>
  <c r="F970" i="11"/>
  <c r="G970" i="11" s="1"/>
  <c r="F950" i="11"/>
  <c r="F942" i="11"/>
  <c r="G942" i="11" s="1"/>
  <c r="F940" i="11"/>
  <c r="G940" i="11" s="1"/>
  <c r="F934" i="11"/>
  <c r="H934" i="11" s="1"/>
  <c r="F928" i="11"/>
  <c r="G928" i="11" s="1"/>
  <c r="F924" i="11"/>
  <c r="H924" i="11" s="1"/>
  <c r="F920" i="11"/>
  <c r="F912" i="11"/>
  <c r="H912" i="11" s="1"/>
  <c r="F900" i="11"/>
  <c r="G900" i="11" s="1"/>
  <c r="F896" i="11"/>
  <c r="H896" i="11" s="1"/>
  <c r="F892" i="11"/>
  <c r="G892" i="11" s="1"/>
  <c r="F890" i="11"/>
  <c r="G890" i="11" s="1"/>
  <c r="F886" i="11"/>
  <c r="H886" i="11" s="1"/>
  <c r="F878" i="11"/>
  <c r="G878" i="11" s="1"/>
  <c r="F876" i="11"/>
  <c r="G876" i="11" s="1"/>
  <c r="F870" i="11"/>
  <c r="F868" i="11"/>
  <c r="G868" i="11" s="1"/>
  <c r="F860" i="11"/>
  <c r="G860" i="11" s="1"/>
  <c r="F858" i="11"/>
  <c r="G858" i="11" s="1"/>
  <c r="F856" i="11"/>
  <c r="H856" i="11" s="1"/>
  <c r="F854" i="11"/>
  <c r="H854" i="11" s="1"/>
  <c r="F1069" i="11"/>
  <c r="H1069" i="11" s="1"/>
  <c r="F1067" i="11"/>
  <c r="H1067" i="11" s="1"/>
  <c r="F1065" i="11"/>
  <c r="H1065" i="11" s="1"/>
  <c r="F1112" i="11"/>
  <c r="G1112" i="11" s="1"/>
  <c r="F1102" i="11"/>
  <c r="G1102" i="11" s="1"/>
  <c r="F1229" i="11"/>
  <c r="H1229" i="11" s="1"/>
  <c r="F1225" i="11"/>
  <c r="G1225" i="11" s="1"/>
  <c r="F1213" i="11"/>
  <c r="H1213" i="11" s="1"/>
  <c r="F1211" i="11"/>
  <c r="G1211" i="11" s="1"/>
  <c r="F1201" i="11"/>
  <c r="G1201" i="11" s="1"/>
  <c r="F1199" i="11"/>
  <c r="G1199" i="11" s="1"/>
  <c r="F1296" i="11"/>
  <c r="H1296" i="11" s="1"/>
  <c r="F1294" i="11"/>
  <c r="G1294" i="11" s="1"/>
  <c r="F1292" i="11"/>
  <c r="G1292" i="11" s="1"/>
  <c r="F1288" i="11"/>
  <c r="G1288" i="11" s="1"/>
  <c r="F1286" i="11"/>
  <c r="G1286" i="11" s="1"/>
  <c r="F1284" i="11"/>
  <c r="H1284" i="11" s="1"/>
  <c r="M850" i="11"/>
  <c r="F850" i="11"/>
  <c r="M848" i="11"/>
  <c r="F848" i="11"/>
  <c r="G848" i="11" s="1"/>
  <c r="F846" i="11"/>
  <c r="H846" i="11" s="1"/>
  <c r="M838" i="11"/>
  <c r="F838" i="11"/>
  <c r="H838" i="11" s="1"/>
  <c r="M832" i="11"/>
  <c r="F832" i="11"/>
  <c r="G832" i="11" s="1"/>
  <c r="F830" i="11"/>
  <c r="G830" i="11" s="1"/>
  <c r="F826" i="11"/>
  <c r="G826" i="11" s="1"/>
  <c r="M824" i="11"/>
  <c r="F824" i="11"/>
  <c r="G824" i="11" s="1"/>
  <c r="M822" i="11"/>
  <c r="F822" i="11"/>
  <c r="H822" i="11" s="1"/>
  <c r="F816" i="11"/>
  <c r="H816" i="11" s="1"/>
  <c r="F814" i="11"/>
  <c r="H814" i="11" s="1"/>
  <c r="F810" i="11"/>
  <c r="G810" i="11" s="1"/>
  <c r="F808" i="11"/>
  <c r="G808" i="11" s="1"/>
  <c r="F806" i="11"/>
  <c r="G806" i="11" s="1"/>
  <c r="F804" i="11"/>
  <c r="H804" i="11" s="1"/>
  <c r="F802" i="11"/>
  <c r="G802" i="11" s="1"/>
  <c r="F800" i="11"/>
  <c r="H800" i="11" s="1"/>
  <c r="F796" i="11"/>
  <c r="H796" i="11" s="1"/>
  <c r="F794" i="11"/>
  <c r="G794" i="11" s="1"/>
  <c r="F792" i="11"/>
  <c r="G792" i="11" s="1"/>
  <c r="F790" i="11"/>
  <c r="G790" i="11" s="1"/>
  <c r="F788" i="11"/>
  <c r="G788" i="11" s="1"/>
  <c r="F786" i="11"/>
  <c r="H786" i="11" s="1"/>
  <c r="F784" i="11"/>
  <c r="F987" i="11"/>
  <c r="G987" i="11" s="1"/>
  <c r="F985" i="11"/>
  <c r="G985" i="11" s="1"/>
  <c r="F983" i="11"/>
  <c r="H983" i="11" s="1"/>
  <c r="F981" i="11"/>
  <c r="H981" i="11" s="1"/>
  <c r="F977" i="11"/>
  <c r="H977" i="11" s="1"/>
  <c r="F975" i="11"/>
  <c r="H975" i="11" s="1"/>
  <c r="F973" i="11"/>
  <c r="H973" i="11" s="1"/>
  <c r="F971" i="11"/>
  <c r="H971" i="11" s="1"/>
  <c r="F969" i="11"/>
  <c r="H969" i="11" s="1"/>
  <c r="F967" i="11"/>
  <c r="H967" i="11" s="1"/>
  <c r="F965" i="11"/>
  <c r="F963" i="11"/>
  <c r="F961" i="11"/>
  <c r="F959" i="11"/>
  <c r="H959" i="11" s="1"/>
  <c r="F957" i="11"/>
  <c r="G957" i="11" s="1"/>
  <c r="F955" i="11"/>
  <c r="G955" i="11" s="1"/>
  <c r="F953" i="11"/>
  <c r="G953" i="11" s="1"/>
  <c r="F951" i="11"/>
  <c r="H951" i="11" s="1"/>
  <c r="F949" i="11"/>
  <c r="H949" i="11" s="1"/>
  <c r="F947" i="11"/>
  <c r="G947" i="11" s="1"/>
  <c r="F945" i="11"/>
  <c r="G945" i="11" s="1"/>
  <c r="F941" i="11"/>
  <c r="H941" i="11" s="1"/>
  <c r="F939" i="11"/>
  <c r="H939" i="11" s="1"/>
  <c r="F937" i="11"/>
  <c r="H937" i="11" s="1"/>
  <c r="F935" i="11"/>
  <c r="H935" i="11" s="1"/>
  <c r="F931" i="11"/>
  <c r="G931" i="11" s="1"/>
  <c r="F927" i="11"/>
  <c r="G927" i="11" s="1"/>
  <c r="F925" i="11"/>
  <c r="G925" i="11" s="1"/>
  <c r="F923" i="11"/>
  <c r="H923" i="11" s="1"/>
  <c r="F921" i="11"/>
  <c r="H921" i="11" s="1"/>
  <c r="F917" i="11"/>
  <c r="G917" i="11" s="1"/>
  <c r="M915" i="11"/>
  <c r="F915" i="11"/>
  <c r="G915" i="11" s="1"/>
  <c r="F909" i="11"/>
  <c r="M907" i="11"/>
  <c r="F907" i="11"/>
  <c r="F901" i="11"/>
  <c r="H901" i="11" s="1"/>
  <c r="M899" i="11"/>
  <c r="F899" i="11"/>
  <c r="G899" i="11" s="1"/>
  <c r="F897" i="11"/>
  <c r="H897" i="11" s="1"/>
  <c r="F893" i="11"/>
  <c r="G893" i="11" s="1"/>
  <c r="F891" i="11"/>
  <c r="H891" i="11" s="1"/>
  <c r="F889" i="11"/>
  <c r="G889" i="11" s="1"/>
  <c r="M887" i="11"/>
  <c r="F887" i="11"/>
  <c r="H887" i="11" s="1"/>
  <c r="F883" i="11"/>
  <c r="H883" i="11" s="1"/>
  <c r="F881" i="11"/>
  <c r="H881" i="11" s="1"/>
  <c r="F879" i="11"/>
  <c r="G879" i="11" s="1"/>
  <c r="F875" i="11"/>
  <c r="H875" i="11" s="1"/>
  <c r="F873" i="11"/>
  <c r="H873" i="11" s="1"/>
  <c r="M871" i="11"/>
  <c r="F871" i="11"/>
  <c r="G871" i="11" s="1"/>
  <c r="F869" i="11"/>
  <c r="M867" i="11"/>
  <c r="F867" i="11"/>
  <c r="G867" i="11" s="1"/>
  <c r="F865" i="11"/>
  <c r="F863" i="11"/>
  <c r="G863" i="11" s="1"/>
  <c r="F861" i="11"/>
  <c r="G861" i="11" s="1"/>
  <c r="M855" i="11"/>
  <c r="F855" i="11"/>
  <c r="H855" i="11" s="1"/>
  <c r="F1060" i="11"/>
  <c r="F1058" i="11"/>
  <c r="H1058" i="11" s="1"/>
  <c r="F1056" i="11"/>
  <c r="F1054" i="11"/>
  <c r="G1054" i="11" s="1"/>
  <c r="F1052" i="11"/>
  <c r="H1052" i="11" s="1"/>
  <c r="F1044" i="11"/>
  <c r="F1042" i="11"/>
  <c r="H1042" i="11" s="1"/>
  <c r="F1036" i="11"/>
  <c r="G1036" i="11" s="1"/>
  <c r="F1034" i="11"/>
  <c r="G1034" i="11" s="1"/>
  <c r="F1032" i="11"/>
  <c r="H1032" i="11" s="1"/>
  <c r="F1030" i="11"/>
  <c r="F1028" i="11"/>
  <c r="H1028" i="11" s="1"/>
  <c r="F1026" i="11"/>
  <c r="G1026" i="11" s="1"/>
  <c r="F1024" i="11"/>
  <c r="G1024" i="11" s="1"/>
  <c r="F1022" i="11"/>
  <c r="H1022" i="11" s="1"/>
  <c r="F1020" i="11"/>
  <c r="G1020" i="11" s="1"/>
  <c r="F1018" i="11"/>
  <c r="G1018" i="11" s="1"/>
  <c r="F1014" i="11"/>
  <c r="H1014" i="11" s="1"/>
  <c r="F1010" i="11"/>
  <c r="H1010" i="11" s="1"/>
  <c r="F1008" i="11"/>
  <c r="F1006" i="11"/>
  <c r="F1004" i="11"/>
  <c r="H1004" i="11" s="1"/>
  <c r="F1002" i="11"/>
  <c r="F998" i="11"/>
  <c r="F996" i="11"/>
  <c r="H996" i="11" s="1"/>
  <c r="F994" i="11"/>
  <c r="F992" i="11"/>
  <c r="H992" i="11" s="1"/>
  <c r="F1070" i="11"/>
  <c r="H1070" i="11" s="1"/>
  <c r="F1068" i="11"/>
  <c r="H1068" i="11" s="1"/>
  <c r="F1066" i="11"/>
  <c r="F1064" i="11"/>
  <c r="G1064" i="11" s="1"/>
  <c r="F1084" i="11"/>
  <c r="H1084" i="11" s="1"/>
  <c r="F1082" i="11"/>
  <c r="H1082" i="11" s="1"/>
  <c r="F1080" i="11"/>
  <c r="F1078" i="11"/>
  <c r="G1078" i="11" s="1"/>
  <c r="F1076" i="11"/>
  <c r="H1076" i="11" s="1"/>
  <c r="F1091" i="11"/>
  <c r="F1089" i="11"/>
  <c r="F1097" i="11"/>
  <c r="F1095" i="11"/>
  <c r="G1095" i="11" s="1"/>
  <c r="F1113" i="11"/>
  <c r="F1111" i="11"/>
  <c r="G1111" i="11" s="1"/>
  <c r="F1109" i="11"/>
  <c r="F1105" i="11"/>
  <c r="F1103" i="11"/>
  <c r="G1103" i="11" s="1"/>
  <c r="F1101" i="11"/>
  <c r="H1101" i="11" s="1"/>
  <c r="F1177" i="11"/>
  <c r="H1177" i="11" s="1"/>
  <c r="F1175" i="11"/>
  <c r="H1175" i="11" s="1"/>
  <c r="F1167" i="11"/>
  <c r="F1165" i="11"/>
  <c r="H1165" i="11" s="1"/>
  <c r="F1163" i="11"/>
  <c r="H1163" i="11" s="1"/>
  <c r="F1161" i="11"/>
  <c r="H1161" i="11" s="1"/>
  <c r="F1159" i="11"/>
  <c r="H1159" i="11" s="1"/>
  <c r="F1151" i="11"/>
  <c r="F1147" i="11"/>
  <c r="H1147" i="11" s="1"/>
  <c r="F1143" i="11"/>
  <c r="H1143" i="11" s="1"/>
  <c r="M1141" i="11"/>
  <c r="F1141" i="11"/>
  <c r="G1141" i="11" s="1"/>
  <c r="F1139" i="11"/>
  <c r="G1139" i="11" s="1"/>
  <c r="M1137" i="11"/>
  <c r="F1137" i="11"/>
  <c r="H1137" i="11" s="1"/>
  <c r="F1135" i="11"/>
  <c r="H1135" i="11" s="1"/>
  <c r="M1133" i="11"/>
  <c r="F1133" i="11"/>
  <c r="G1133" i="11" s="1"/>
  <c r="M1129" i="11"/>
  <c r="F1129" i="11"/>
  <c r="G1129" i="11" s="1"/>
  <c r="F1123" i="11"/>
  <c r="G1123" i="11" s="1"/>
  <c r="M1119" i="11"/>
  <c r="F1119" i="11"/>
  <c r="F1117" i="11"/>
  <c r="F1226" i="11"/>
  <c r="F1224" i="11"/>
  <c r="G1224" i="11" s="1"/>
  <c r="F1222" i="11"/>
  <c r="F1220" i="11"/>
  <c r="F1218" i="11"/>
  <c r="F1216" i="11"/>
  <c r="H1216" i="11" s="1"/>
  <c r="F1214" i="11"/>
  <c r="F1212" i="11"/>
  <c r="H1212" i="11" s="1"/>
  <c r="F1210" i="11"/>
  <c r="H1210" i="11" s="1"/>
  <c r="F1204" i="11"/>
  <c r="F1200" i="11"/>
  <c r="H1200" i="11" s="1"/>
  <c r="F1198" i="11"/>
  <c r="H1198" i="11" s="1"/>
  <c r="F1194" i="11"/>
  <c r="H1194" i="11" s="1"/>
  <c r="F1192" i="11"/>
  <c r="G1192" i="11" s="1"/>
  <c r="F1190" i="11"/>
  <c r="G1190" i="11" s="1"/>
  <c r="F1188" i="11"/>
  <c r="F1186" i="11"/>
  <c r="G1186" i="11" s="1"/>
  <c r="F1184" i="11"/>
  <c r="F1182" i="11"/>
  <c r="G1182" i="11" s="1"/>
  <c r="F1180" i="11"/>
  <c r="F1268" i="11"/>
  <c r="G1268" i="11" s="1"/>
  <c r="F1266" i="11"/>
  <c r="F1264" i="11"/>
  <c r="H1264" i="11" s="1"/>
  <c r="F1262" i="11"/>
  <c r="G1262" i="11" s="1"/>
  <c r="F1258" i="11"/>
  <c r="F1256" i="11"/>
  <c r="H1256" i="11" s="1"/>
  <c r="F1252" i="11"/>
  <c r="G1252" i="11" s="1"/>
  <c r="F1250" i="11"/>
  <c r="F1248" i="11"/>
  <c r="H1248" i="11" s="1"/>
  <c r="M1246" i="11"/>
  <c r="F1246" i="11"/>
  <c r="G1246" i="11" s="1"/>
  <c r="F1240" i="11"/>
  <c r="G1240" i="11" s="1"/>
  <c r="F1238" i="11"/>
  <c r="H1238" i="11" s="1"/>
  <c r="F1236" i="11"/>
  <c r="G1236" i="11" s="1"/>
  <c r="F1234" i="11"/>
  <c r="H1234" i="11" s="1"/>
  <c r="F1299" i="11"/>
  <c r="F1297" i="11"/>
  <c r="H1297" i="11" s="1"/>
  <c r="F1295" i="11"/>
  <c r="F1293" i="11"/>
  <c r="G1293" i="11" s="1"/>
  <c r="F1291" i="11"/>
  <c r="H1291" i="11" s="1"/>
  <c r="F1289" i="11"/>
  <c r="H1289" i="11" s="1"/>
  <c r="F1287" i="11"/>
  <c r="F1285" i="11"/>
  <c r="G1285" i="11" s="1"/>
  <c r="F1283" i="11"/>
  <c r="G1283" i="11" s="1"/>
  <c r="F1281" i="11"/>
  <c r="G1281" i="11" s="1"/>
  <c r="F1277" i="11"/>
  <c r="H1277" i="11" s="1"/>
  <c r="F1275" i="11"/>
  <c r="G1275" i="11" s="1"/>
  <c r="F1273" i="11"/>
  <c r="G1273" i="11" s="1"/>
  <c r="F1326" i="11"/>
  <c r="G1326" i="11" s="1"/>
  <c r="F1324" i="11"/>
  <c r="F1322" i="11"/>
  <c r="G1322" i="11" s="1"/>
  <c r="F1320" i="11"/>
  <c r="G1320" i="11" s="1"/>
  <c r="F1316" i="11"/>
  <c r="H1316" i="11" s="1"/>
  <c r="F1314" i="11"/>
  <c r="H1314" i="11" s="1"/>
  <c r="F1312" i="11"/>
  <c r="F1310" i="11"/>
  <c r="H1310" i="11" s="1"/>
  <c r="F1308" i="11"/>
  <c r="G1308" i="11" s="1"/>
  <c r="F1306" i="11"/>
  <c r="G1306" i="11" s="1"/>
  <c r="F1304" i="11"/>
  <c r="F1394" i="11"/>
  <c r="F1392" i="11"/>
  <c r="F1390" i="11"/>
  <c r="F1388" i="11"/>
  <c r="G1388" i="11" s="1"/>
  <c r="M1386" i="11"/>
  <c r="F1386" i="11"/>
  <c r="G1386" i="11" s="1"/>
  <c r="F1384" i="11"/>
  <c r="G1384" i="11" s="1"/>
  <c r="F1380" i="11"/>
  <c r="F1378" i="11"/>
  <c r="F1376" i="11"/>
  <c r="F1374" i="11"/>
  <c r="G1374" i="11" s="1"/>
  <c r="F1372" i="11"/>
  <c r="G1372" i="11" s="1"/>
  <c r="F1370" i="11"/>
  <c r="G1370" i="11" s="1"/>
  <c r="F1368" i="11"/>
  <c r="F1366" i="11"/>
  <c r="G1366" i="11" s="1"/>
  <c r="F1364" i="11"/>
  <c r="H1364" i="11" s="1"/>
  <c r="F1362" i="11"/>
  <c r="G1362" i="11" s="1"/>
  <c r="F1360" i="11"/>
  <c r="F1358" i="11"/>
  <c r="G1358" i="11" s="1"/>
  <c r="F1356" i="11"/>
  <c r="F1352" i="11"/>
  <c r="H1352" i="11" s="1"/>
  <c r="F1350" i="11"/>
  <c r="G1350" i="11" s="1"/>
  <c r="F1348" i="11"/>
  <c r="F1346" i="11"/>
  <c r="G1346" i="11" s="1"/>
  <c r="F1344" i="11"/>
  <c r="H1344" i="11" s="1"/>
  <c r="F1342" i="11"/>
  <c r="H1342" i="11" s="1"/>
  <c r="F1340" i="11"/>
  <c r="F1338" i="11"/>
  <c r="G1338" i="11" s="1"/>
  <c r="F1336" i="11"/>
  <c r="F1334" i="11"/>
  <c r="H1334" i="11" s="1"/>
  <c r="F1332" i="11"/>
  <c r="G1332" i="11" s="1"/>
  <c r="F1330" i="11"/>
  <c r="H1330" i="11" s="1"/>
  <c r="F1412" i="11"/>
  <c r="F1410" i="11"/>
  <c r="H1410" i="11" s="1"/>
  <c r="F1408" i="11"/>
  <c r="G1408" i="11" s="1"/>
  <c r="F1402" i="11"/>
  <c r="H1402" i="11" s="1"/>
  <c r="F1400" i="11"/>
  <c r="F1398" i="11"/>
  <c r="M1419" i="11"/>
  <c r="F1419" i="11"/>
  <c r="H1419" i="11" s="1"/>
  <c r="F1415" i="11"/>
  <c r="G1415" i="11" s="1"/>
  <c r="M1434" i="11"/>
  <c r="F1434" i="11"/>
  <c r="H1434" i="11" s="1"/>
  <c r="F1432" i="11"/>
  <c r="F1430" i="11"/>
  <c r="F1428" i="11"/>
  <c r="G1428" i="11" s="1"/>
  <c r="F1426" i="11"/>
  <c r="F1424" i="11"/>
  <c r="F1422" i="11"/>
  <c r="F1450" i="11"/>
  <c r="F1448" i="11"/>
  <c r="F1446" i="11"/>
  <c r="H1446" i="11" s="1"/>
  <c r="F1444" i="11"/>
  <c r="F1468" i="11"/>
  <c r="G1468" i="11" s="1"/>
  <c r="F1462" i="11"/>
  <c r="H1462" i="11" s="1"/>
  <c r="F1460" i="11"/>
  <c r="F1458" i="11"/>
  <c r="H1458" i="11" s="1"/>
  <c r="F1456" i="11"/>
  <c r="G1456" i="11" s="1"/>
  <c r="F1474" i="11"/>
  <c r="F1280" i="11"/>
  <c r="H1280" i="11" s="1"/>
  <c r="F1379" i="11"/>
  <c r="H1379" i="11" s="1"/>
  <c r="F1371" i="11"/>
  <c r="H1371" i="11" s="1"/>
  <c r="F1365" i="11"/>
  <c r="G1365" i="11" s="1"/>
  <c r="F1351" i="11"/>
  <c r="G1351" i="11" s="1"/>
  <c r="F1345" i="11"/>
  <c r="G1345" i="11" s="1"/>
  <c r="F1341" i="11"/>
  <c r="H1341" i="11" s="1"/>
  <c r="F1339" i="11"/>
  <c r="H1339" i="11" s="1"/>
  <c r="F1331" i="11"/>
  <c r="H1331" i="11" s="1"/>
  <c r="F1329" i="11"/>
  <c r="G1329" i="11" s="1"/>
  <c r="F1451" i="11"/>
  <c r="H1451" i="11" s="1"/>
  <c r="F1447" i="11"/>
  <c r="G1447" i="11" s="1"/>
  <c r="F1445" i="11"/>
  <c r="H1445" i="11" s="1"/>
  <c r="F1441" i="11"/>
  <c r="H1441" i="11" s="1"/>
  <c r="F41" i="11"/>
  <c r="G41" i="11" s="1"/>
  <c r="F511" i="11"/>
  <c r="H511" i="11" s="1"/>
  <c r="F124" i="11"/>
  <c r="F122" i="11"/>
  <c r="F120" i="11"/>
  <c r="F118" i="11"/>
  <c r="F116" i="11"/>
  <c r="H116" i="11" s="1"/>
  <c r="F114" i="11"/>
  <c r="F112" i="11"/>
  <c r="G112" i="11" s="1"/>
  <c r="F110" i="11"/>
  <c r="F108" i="11"/>
  <c r="F166" i="11"/>
  <c r="F164" i="11"/>
  <c r="F162" i="11"/>
  <c r="F174" i="11"/>
  <c r="G174" i="11" s="1"/>
  <c r="F214" i="11"/>
  <c r="F212" i="11"/>
  <c r="F210" i="11"/>
  <c r="F208" i="11"/>
  <c r="F206" i="11"/>
  <c r="G206" i="11" s="1"/>
  <c r="F204" i="11"/>
  <c r="G204" i="11" s="1"/>
  <c r="F202" i="11"/>
  <c r="H202" i="11" s="1"/>
  <c r="F200" i="11"/>
  <c r="F198" i="11"/>
  <c r="G198" i="11" s="1"/>
  <c r="F196" i="11"/>
  <c r="G196" i="11" s="1"/>
  <c r="F194" i="11"/>
  <c r="H194" i="11" s="1"/>
  <c r="F192" i="11"/>
  <c r="H192" i="11" s="1"/>
  <c r="F190" i="11"/>
  <c r="G190" i="11" s="1"/>
  <c r="F188" i="11"/>
  <c r="H188" i="11" s="1"/>
  <c r="F186" i="11"/>
  <c r="F184" i="11"/>
  <c r="F182" i="11"/>
  <c r="F180" i="11"/>
  <c r="G180" i="11" s="1"/>
  <c r="F178" i="11"/>
  <c r="H178" i="11" s="1"/>
  <c r="F236" i="11"/>
  <c r="F232" i="11"/>
  <c r="G232" i="11" s="1"/>
  <c r="F230" i="11"/>
  <c r="F228" i="11"/>
  <c r="F226" i="11"/>
  <c r="F224" i="11"/>
  <c r="F222" i="11"/>
  <c r="F220" i="11"/>
  <c r="F257" i="11"/>
  <c r="G257" i="11" s="1"/>
  <c r="F255" i="11"/>
  <c r="H255" i="11" s="1"/>
  <c r="F253" i="11"/>
  <c r="F251" i="11"/>
  <c r="H251" i="11" s="1"/>
  <c r="F249" i="11"/>
  <c r="F247" i="11"/>
  <c r="F245" i="11"/>
  <c r="F243" i="11"/>
  <c r="F293" i="11"/>
  <c r="G293" i="11" s="1"/>
  <c r="F291" i="11"/>
  <c r="F289" i="11"/>
  <c r="F287" i="11"/>
  <c r="F285" i="11"/>
  <c r="G285" i="11" s="1"/>
  <c r="F283" i="11"/>
  <c r="F281" i="11"/>
  <c r="G281" i="11" s="1"/>
  <c r="F279" i="11"/>
  <c r="H279" i="11" s="1"/>
  <c r="F277" i="11"/>
  <c r="F275" i="11"/>
  <c r="F273" i="11"/>
  <c r="F316" i="11"/>
  <c r="F314" i="11"/>
  <c r="G314" i="11" s="1"/>
  <c r="F312" i="11"/>
  <c r="G312" i="11" s="1"/>
  <c r="F310" i="11"/>
  <c r="F308" i="11"/>
  <c r="F306" i="11"/>
  <c r="F304" i="11"/>
  <c r="G304" i="11" s="1"/>
  <c r="F302" i="11"/>
  <c r="F300" i="11"/>
  <c r="H300" i="11" s="1"/>
  <c r="F298" i="11"/>
  <c r="F381" i="11"/>
  <c r="F379" i="11"/>
  <c r="F375" i="11"/>
  <c r="H375" i="11" s="1"/>
  <c r="F373" i="11"/>
  <c r="H373" i="11" s="1"/>
  <c r="F371" i="11"/>
  <c r="G371" i="11" s="1"/>
  <c r="F367" i="11"/>
  <c r="G367" i="11" s="1"/>
  <c r="F396" i="11"/>
  <c r="G396" i="11" s="1"/>
  <c r="F394" i="11"/>
  <c r="F443" i="11"/>
  <c r="G443" i="11" s="1"/>
  <c r="F441" i="11"/>
  <c r="H441" i="11" s="1"/>
  <c r="F439" i="11"/>
  <c r="F437" i="11"/>
  <c r="G437" i="11" s="1"/>
  <c r="F435" i="11"/>
  <c r="F433" i="11"/>
  <c r="H433" i="11" s="1"/>
  <c r="F431" i="11"/>
  <c r="H431" i="11" s="1"/>
  <c r="F177" i="11"/>
  <c r="H177" i="11" s="1"/>
  <c r="F241" i="11"/>
  <c r="H241" i="11" s="1"/>
  <c r="F320" i="11"/>
  <c r="G320" i="11" s="1"/>
  <c r="F429" i="11"/>
  <c r="F487" i="11"/>
  <c r="H487" i="11" s="1"/>
  <c r="F125" i="11"/>
  <c r="G125" i="11" s="1"/>
  <c r="F121" i="11"/>
  <c r="H121" i="11" s="1"/>
  <c r="F117" i="11"/>
  <c r="G117" i="11" s="1"/>
  <c r="F115" i="11"/>
  <c r="H115" i="11" s="1"/>
  <c r="F163" i="11"/>
  <c r="G163" i="11" s="1"/>
  <c r="F175" i="11"/>
  <c r="H175" i="11" s="1"/>
  <c r="F205" i="11"/>
  <c r="G205" i="11" s="1"/>
  <c r="F195" i="11"/>
  <c r="H195" i="11" s="1"/>
  <c r="F193" i="11"/>
  <c r="H193" i="11" s="1"/>
  <c r="F239" i="11"/>
  <c r="G239" i="11" s="1"/>
  <c r="F225" i="11"/>
  <c r="G225" i="11" s="1"/>
  <c r="F254" i="11"/>
  <c r="H254" i="11" s="1"/>
  <c r="F250" i="11"/>
  <c r="G250" i="11" s="1"/>
  <c r="M246" i="11"/>
  <c r="F246" i="11"/>
  <c r="G246" i="11" s="1"/>
  <c r="F242" i="11"/>
  <c r="G242" i="11" s="1"/>
  <c r="M268" i="11"/>
  <c r="F268" i="11"/>
  <c r="H268" i="11" s="1"/>
  <c r="M264" i="11"/>
  <c r="F264" i="11"/>
  <c r="G264" i="11" s="1"/>
  <c r="F260" i="11"/>
  <c r="H260" i="11" s="1"/>
  <c r="F292" i="11"/>
  <c r="H292" i="11" s="1"/>
  <c r="F282" i="11"/>
  <c r="G282" i="11" s="1"/>
  <c r="F276" i="11"/>
  <c r="H276" i="11" s="1"/>
  <c r="F274" i="11"/>
  <c r="G274" i="11" s="1"/>
  <c r="F317" i="11"/>
  <c r="G317" i="11" s="1"/>
  <c r="F309" i="11"/>
  <c r="G309" i="11" s="1"/>
  <c r="F307" i="11"/>
  <c r="H307" i="11" s="1"/>
  <c r="F305" i="11"/>
  <c r="G305" i="11" s="1"/>
  <c r="F331" i="11"/>
  <c r="G331" i="11" s="1"/>
  <c r="F329" i="11"/>
  <c r="G329" i="11" s="1"/>
  <c r="F325" i="11"/>
  <c r="F380" i="11"/>
  <c r="H380" i="11" s="1"/>
  <c r="F374" i="11"/>
  <c r="F368" i="11"/>
  <c r="H368" i="11" s="1"/>
  <c r="F390" i="11"/>
  <c r="H390" i="11" s="1"/>
  <c r="F388" i="11"/>
  <c r="H388" i="11" s="1"/>
  <c r="F395" i="11"/>
  <c r="G395" i="11" s="1"/>
  <c r="F393" i="11"/>
  <c r="F440" i="11"/>
  <c r="G440" i="11" s="1"/>
  <c r="F436" i="11"/>
  <c r="H436" i="11" s="1"/>
  <c r="F507" i="11"/>
  <c r="G507" i="11" s="1"/>
  <c r="F505" i="11"/>
  <c r="H505" i="11" s="1"/>
  <c r="F503" i="11"/>
  <c r="H503" i="11" s="1"/>
  <c r="F501" i="11"/>
  <c r="H501" i="11" s="1"/>
  <c r="F499" i="11"/>
  <c r="G499" i="11" s="1"/>
  <c r="M497" i="11"/>
  <c r="F497" i="11"/>
  <c r="H497" i="11" s="1"/>
  <c r="F495" i="11"/>
  <c r="H495" i="11" s="1"/>
  <c r="F491" i="11"/>
  <c r="F489" i="11"/>
  <c r="M533" i="11"/>
  <c r="M1554" i="11"/>
  <c r="M639" i="11"/>
  <c r="M523" i="11"/>
  <c r="P1469" i="11"/>
  <c r="M1453" i="11" s="1"/>
  <c r="M225" i="11"/>
  <c r="M638" i="11"/>
  <c r="P508" i="11"/>
  <c r="M486" i="11" s="1"/>
  <c r="M429" i="11"/>
  <c r="P443" i="11"/>
  <c r="M428" i="11" s="1"/>
  <c r="M955" i="11"/>
  <c r="M686" i="11"/>
  <c r="M1546" i="11"/>
  <c r="M607" i="11"/>
  <c r="M1556" i="11"/>
  <c r="M1024" i="11"/>
  <c r="M1006" i="11"/>
  <c r="M1018" i="11"/>
  <c r="M501" i="11"/>
  <c r="M491" i="11"/>
  <c r="M1454" i="11"/>
  <c r="M1233" i="11"/>
  <c r="M975" i="11"/>
  <c r="M505" i="11"/>
  <c r="M1165" i="11"/>
  <c r="M1113" i="11"/>
  <c r="M923" i="11"/>
  <c r="M551" i="11"/>
  <c r="H555" i="11"/>
  <c r="M519" i="11"/>
  <c r="M581" i="11"/>
  <c r="M589" i="11"/>
  <c r="M1066" i="11"/>
  <c r="M758" i="11"/>
  <c r="P542" i="11"/>
  <c r="M534" i="11" s="1"/>
  <c r="M1210" i="11"/>
  <c r="M1070" i="11"/>
  <c r="M939" i="11"/>
  <c r="M784" i="11"/>
  <c r="M814" i="11"/>
  <c r="M513" i="11"/>
  <c r="M1481" i="11"/>
  <c r="M1139" i="11"/>
  <c r="M1159" i="11"/>
  <c r="M1082" i="11"/>
  <c r="M1058" i="11"/>
  <c r="M935" i="11"/>
  <c r="M953" i="11"/>
  <c r="M720" i="11"/>
  <c r="M503" i="11"/>
  <c r="M1476" i="11"/>
  <c r="M1338" i="11"/>
  <c r="M1346" i="11"/>
  <c r="M1374" i="11"/>
  <c r="M1287" i="11"/>
  <c r="M1291" i="11"/>
  <c r="M1258" i="11"/>
  <c r="M1192" i="11"/>
  <c r="M1218" i="11"/>
  <c r="M1089" i="11"/>
  <c r="M893" i="11"/>
  <c r="M951" i="11"/>
  <c r="M963" i="11"/>
  <c r="M806" i="11"/>
  <c r="M708" i="11"/>
  <c r="M654" i="11"/>
  <c r="M1499" i="11"/>
  <c r="M1297" i="11"/>
  <c r="M800" i="11"/>
  <c r="M603" i="11"/>
  <c r="M700" i="11"/>
  <c r="M250" i="11"/>
  <c r="M1308" i="11"/>
  <c r="M762" i="11"/>
  <c r="M1103" i="11"/>
  <c r="M1042" i="11"/>
  <c r="M875" i="11"/>
  <c r="M921" i="11"/>
  <c r="M1135" i="11"/>
  <c r="G703" i="11"/>
  <c r="G1477" i="11"/>
  <c r="M1495" i="11"/>
  <c r="M1516" i="11"/>
  <c r="G1538" i="11"/>
  <c r="M507" i="11"/>
  <c r="M493" i="11"/>
  <c r="G540" i="11"/>
  <c r="G538" i="11"/>
  <c r="M553" i="11"/>
  <c r="H560" i="11"/>
  <c r="M572" i="11"/>
  <c r="G568" i="11"/>
  <c r="M566" i="11"/>
  <c r="M564" i="11"/>
  <c r="M633" i="11"/>
  <c r="M629" i="11"/>
  <c r="M625" i="11"/>
  <c r="H625" i="11"/>
  <c r="M621" i="11"/>
  <c r="H619" i="11"/>
  <c r="H617" i="11"/>
  <c r="H609" i="11"/>
  <c r="H601" i="11"/>
  <c r="G599" i="11"/>
  <c r="M641" i="11"/>
  <c r="G696" i="11"/>
  <c r="M684" i="11"/>
  <c r="M674" i="11"/>
  <c r="M670" i="11"/>
  <c r="H668" i="11"/>
  <c r="G660" i="11"/>
  <c r="M660" i="11"/>
  <c r="H736" i="11"/>
  <c r="M724" i="11"/>
  <c r="H778" i="11"/>
  <c r="G774" i="11"/>
  <c r="M818" i="11"/>
  <c r="G812" i="11"/>
  <c r="M798" i="11"/>
  <c r="H782" i="11"/>
  <c r="M983" i="11"/>
  <c r="M981" i="11"/>
  <c r="H979" i="11"/>
  <c r="M943" i="11"/>
  <c r="M929" i="11"/>
  <c r="G913" i="11"/>
  <c r="M911" i="11"/>
  <c r="H911" i="11"/>
  <c r="H905" i="11"/>
  <c r="H895" i="11"/>
  <c r="G895" i="11"/>
  <c r="H885" i="11"/>
  <c r="M883" i="11"/>
  <c r="M881" i="11"/>
  <c r="G877" i="11"/>
  <c r="H877" i="11"/>
  <c r="M857" i="11"/>
  <c r="M1050" i="11"/>
  <c r="G1048" i="11"/>
  <c r="M1046" i="11"/>
  <c r="H1040" i="11"/>
  <c r="G1038" i="11"/>
  <c r="G1016" i="11"/>
  <c r="G1012" i="11"/>
  <c r="M1000" i="11"/>
  <c r="H1074" i="11"/>
  <c r="G1107" i="11"/>
  <c r="G1173" i="11"/>
  <c r="M1171" i="11"/>
  <c r="M1169" i="11"/>
  <c r="H1157" i="11"/>
  <c r="H1155" i="11"/>
  <c r="H1153" i="11"/>
  <c r="G1149" i="11"/>
  <c r="M1145" i="11"/>
  <c r="H1145" i="11"/>
  <c r="G1131" i="11"/>
  <c r="H1127" i="11"/>
  <c r="H1125" i="11"/>
  <c r="M1121" i="11"/>
  <c r="H1121" i="11"/>
  <c r="G1230" i="11"/>
  <c r="M1228" i="11"/>
  <c r="H1208" i="11"/>
  <c r="M1206" i="11"/>
  <c r="M1202" i="11"/>
  <c r="H1196" i="11"/>
  <c r="M1188" i="11"/>
  <c r="M1260" i="11"/>
  <c r="G1254" i="11"/>
  <c r="M1252" i="11"/>
  <c r="G1244" i="11"/>
  <c r="H1242" i="11"/>
  <c r="G1279" i="11"/>
  <c r="H1318" i="11"/>
  <c r="M1382" i="11"/>
  <c r="H1354" i="11"/>
  <c r="M1350" i="11"/>
  <c r="M1406" i="11"/>
  <c r="M1404" i="11"/>
  <c r="M1417" i="11"/>
  <c r="G1436" i="11"/>
  <c r="G1442" i="11"/>
  <c r="H1440" i="11"/>
  <c r="G1466" i="11"/>
  <c r="M1464" i="11"/>
  <c r="M1472" i="11"/>
  <c r="M159" i="11"/>
  <c r="M177" i="11"/>
  <c r="G271" i="11"/>
  <c r="G383" i="11"/>
  <c r="H105" i="11"/>
  <c r="G103" i="11"/>
  <c r="H123" i="11"/>
  <c r="G119" i="11"/>
  <c r="G113" i="11"/>
  <c r="G111" i="11"/>
  <c r="H109" i="11"/>
  <c r="G165" i="11"/>
  <c r="G161" i="11"/>
  <c r="G173" i="11"/>
  <c r="G171" i="11"/>
  <c r="H215" i="11"/>
  <c r="M213" i="11"/>
  <c r="M211" i="11"/>
  <c r="H209" i="11"/>
  <c r="M207" i="11"/>
  <c r="M203" i="11"/>
  <c r="G201" i="11"/>
  <c r="H199" i="11"/>
  <c r="M197" i="11"/>
  <c r="M193" i="11"/>
  <c r="H191" i="11"/>
  <c r="H189" i="11"/>
  <c r="H187" i="11"/>
  <c r="H185" i="11"/>
  <c r="M183" i="11"/>
  <c r="H181" i="11"/>
  <c r="P215" i="11"/>
  <c r="M176" i="11" s="1"/>
  <c r="G235" i="11"/>
  <c r="M233" i="11"/>
  <c r="M229" i="11"/>
  <c r="G227" i="11"/>
  <c r="H223" i="11"/>
  <c r="G221" i="11"/>
  <c r="M219" i="11"/>
  <c r="G256" i="11"/>
  <c r="M252" i="11"/>
  <c r="M248" i="11"/>
  <c r="G244" i="11"/>
  <c r="M266" i="11"/>
  <c r="M262" i="11"/>
  <c r="H290" i="11"/>
  <c r="H288" i="11"/>
  <c r="G286" i="11"/>
  <c r="H284" i="11"/>
  <c r="M280" i="11"/>
  <c r="M278" i="11"/>
  <c r="M274" i="11"/>
  <c r="G272" i="11"/>
  <c r="H315" i="11"/>
  <c r="G313" i="11"/>
  <c r="G303" i="11"/>
  <c r="H301" i="11"/>
  <c r="M299" i="11"/>
  <c r="H297" i="11"/>
  <c r="M335" i="11"/>
  <c r="M333" i="11"/>
  <c r="G327" i="11"/>
  <c r="H323" i="11"/>
  <c r="H321" i="11"/>
  <c r="G378" i="11"/>
  <c r="G376" i="11"/>
  <c r="G372" i="11"/>
  <c r="M370" i="11"/>
  <c r="G386" i="11"/>
  <c r="H384" i="11"/>
  <c r="G442" i="11"/>
  <c r="H438" i="11"/>
  <c r="M434" i="11"/>
  <c r="M432" i="11"/>
  <c r="G430" i="11"/>
  <c r="M218" i="11"/>
  <c r="M259" i="11"/>
  <c r="H296" i="11"/>
  <c r="H535" i="11"/>
  <c r="M550" i="11"/>
  <c r="G563" i="11"/>
  <c r="P636" i="11"/>
  <c r="M596" i="11" s="1"/>
  <c r="H653" i="11"/>
  <c r="M745" i="11"/>
  <c r="H1063" i="11"/>
  <c r="H1087" i="11"/>
  <c r="G1179" i="11"/>
  <c r="G1271" i="11"/>
  <c r="H1328" i="11"/>
  <c r="M1414" i="11"/>
  <c r="P1474" i="11"/>
  <c r="M1470" i="11" s="1"/>
  <c r="M1486" i="11"/>
  <c r="H1484" i="11"/>
  <c r="M1482" i="11"/>
  <c r="H1480" i="11"/>
  <c r="M1478" i="11"/>
  <c r="P1492" i="11"/>
  <c r="M1487" i="11" s="1"/>
  <c r="G1491" i="11"/>
  <c r="G1489" i="11"/>
  <c r="H1504" i="11"/>
  <c r="M1502" i="11"/>
  <c r="H1500" i="11"/>
  <c r="G1498" i="11"/>
  <c r="G1506" i="11"/>
  <c r="G1523" i="11"/>
  <c r="G1521" i="11"/>
  <c r="H1517" i="11"/>
  <c r="M1513" i="11"/>
  <c r="M1511" i="11"/>
  <c r="H1509" i="11"/>
  <c r="M1507" i="11"/>
  <c r="G1547" i="11"/>
  <c r="H1543" i="11"/>
  <c r="G1541" i="11"/>
  <c r="M1539" i="11"/>
  <c r="M1535" i="11"/>
  <c r="H1531" i="11"/>
  <c r="G1529" i="11"/>
  <c r="H1559" i="11"/>
  <c r="H1555" i="11"/>
  <c r="G508" i="11"/>
  <c r="M506" i="11"/>
  <c r="H504" i="11"/>
  <c r="H500" i="11"/>
  <c r="H498" i="11"/>
  <c r="G496" i="11"/>
  <c r="H494" i="11"/>
  <c r="G490" i="11"/>
  <c r="G488" i="11"/>
  <c r="M520" i="11"/>
  <c r="G514" i="11"/>
  <c r="G512" i="11"/>
  <c r="H546" i="11"/>
  <c r="G561" i="11"/>
  <c r="M577" i="11"/>
  <c r="H575" i="11"/>
  <c r="G571" i="11"/>
  <c r="H569" i="11"/>
  <c r="M567" i="11"/>
  <c r="G594" i="11"/>
  <c r="H592" i="11"/>
  <c r="G590" i="11"/>
  <c r="G584" i="11"/>
  <c r="M636" i="11"/>
  <c r="M634" i="11"/>
  <c r="H624" i="11"/>
  <c r="H622" i="11"/>
  <c r="G620" i="11"/>
  <c r="G616" i="11"/>
  <c r="H612" i="11"/>
  <c r="M610" i="11"/>
  <c r="M604" i="11"/>
  <c r="M600" i="11"/>
  <c r="M598" i="11"/>
  <c r="G650" i="11"/>
  <c r="G646" i="11"/>
  <c r="M642" i="11"/>
  <c r="M701" i="11"/>
  <c r="H687" i="11"/>
  <c r="H685" i="11"/>
  <c r="G683" i="11"/>
  <c r="G677" i="11"/>
  <c r="H675" i="11"/>
  <c r="H671" i="11"/>
  <c r="M669" i="11"/>
  <c r="M661" i="11"/>
  <c r="M659" i="11"/>
  <c r="M739" i="11"/>
  <c r="G737" i="11"/>
  <c r="G735" i="11"/>
  <c r="G731" i="11"/>
  <c r="M729" i="11"/>
  <c r="G727" i="11"/>
  <c r="M725" i="11"/>
  <c r="G723" i="11"/>
  <c r="G715" i="11"/>
  <c r="H713" i="11"/>
  <c r="H711" i="11"/>
  <c r="H707" i="11"/>
  <c r="H777" i="11"/>
  <c r="M775" i="11"/>
  <c r="M771" i="11"/>
  <c r="M769" i="11"/>
  <c r="M767" i="11"/>
  <c r="M759" i="11"/>
  <c r="H757" i="11"/>
  <c r="G751" i="11"/>
  <c r="G747" i="11"/>
  <c r="G843" i="11"/>
  <c r="H841" i="11"/>
  <c r="H839" i="11"/>
  <c r="H835" i="11"/>
  <c r="G833" i="11"/>
  <c r="M829" i="11"/>
  <c r="H823" i="11"/>
  <c r="M813" i="11"/>
  <c r="M811" i="11"/>
  <c r="M809" i="11"/>
  <c r="G805" i="11"/>
  <c r="H797" i="11"/>
  <c r="H785" i="11"/>
  <c r="P851" i="11"/>
  <c r="M780" i="11" s="1"/>
  <c r="M984" i="11"/>
  <c r="G978" i="11"/>
  <c r="H976" i="11"/>
  <c r="M974" i="11"/>
  <c r="H968" i="11"/>
  <c r="G966" i="11"/>
  <c r="G964" i="11"/>
  <c r="M962" i="11"/>
  <c r="M960" i="11"/>
  <c r="H958" i="11"/>
  <c r="M956" i="11"/>
  <c r="G954" i="11"/>
  <c r="H952" i="11"/>
  <c r="H948" i="11"/>
  <c r="H946" i="11"/>
  <c r="G944" i="11"/>
  <c r="H938" i="11"/>
  <c r="H936" i="11"/>
  <c r="G932" i="11"/>
  <c r="H930" i="11"/>
  <c r="G922" i="11"/>
  <c r="H918" i="11"/>
  <c r="M916" i="11"/>
  <c r="H914" i="11"/>
  <c r="H910" i="11"/>
  <c r="M908" i="11"/>
  <c r="G906" i="11"/>
  <c r="H904" i="11"/>
  <c r="M902" i="11"/>
  <c r="G898" i="11"/>
  <c r="H894" i="11"/>
  <c r="G888" i="11"/>
  <c r="G884" i="11"/>
  <c r="G882" i="11"/>
  <c r="G880" i="11"/>
  <c r="H874" i="11"/>
  <c r="M872" i="11"/>
  <c r="H866" i="11"/>
  <c r="M864" i="11"/>
  <c r="H862" i="11"/>
  <c r="G1059" i="11"/>
  <c r="G1057" i="11"/>
  <c r="H1055" i="11"/>
  <c r="G1049" i="11"/>
  <c r="M1047" i="11"/>
  <c r="M1043" i="11"/>
  <c r="H1041" i="11"/>
  <c r="G1039" i="11"/>
  <c r="M1037" i="11"/>
  <c r="G1035" i="11"/>
  <c r="G1027" i="11"/>
  <c r="H1023" i="11"/>
  <c r="M1021" i="11"/>
  <c r="G1019" i="11"/>
  <c r="G1015" i="11"/>
  <c r="M1013" i="11"/>
  <c r="G1011" i="11"/>
  <c r="M1009" i="11"/>
  <c r="H1007" i="11"/>
  <c r="G1005" i="11"/>
  <c r="H1003" i="11"/>
  <c r="M999" i="11"/>
  <c r="H995" i="11"/>
  <c r="G993" i="11"/>
  <c r="H1085" i="11"/>
  <c r="G1079" i="11"/>
  <c r="G1077" i="11"/>
  <c r="M1090" i="11"/>
  <c r="H1088" i="11"/>
  <c r="H1096" i="11"/>
  <c r="H1094" i="11"/>
  <c r="M1110" i="11"/>
  <c r="M1108" i="11"/>
  <c r="H1106" i="11"/>
  <c r="M1104" i="11"/>
  <c r="H1100" i="11"/>
  <c r="H1176" i="11"/>
  <c r="G1174" i="11"/>
  <c r="G1172" i="11"/>
  <c r="M1170" i="11"/>
  <c r="M1168" i="11"/>
  <c r="H1166" i="11"/>
  <c r="M1164" i="11"/>
  <c r="M1162" i="11"/>
  <c r="M1158" i="11"/>
  <c r="H1156" i="11"/>
  <c r="M1154" i="11"/>
  <c r="H1152" i="11"/>
  <c r="H1150" i="11"/>
  <c r="H1148" i="11"/>
  <c r="M1144" i="11"/>
  <c r="M1142" i="11"/>
  <c r="M1140" i="11"/>
  <c r="G1138" i="11"/>
  <c r="H1136" i="11"/>
  <c r="M1134" i="11"/>
  <c r="G1132" i="11"/>
  <c r="H1128" i="11"/>
  <c r="M1126" i="11"/>
  <c r="M1124" i="11"/>
  <c r="M1122" i="11"/>
  <c r="G1118" i="11"/>
  <c r="M1231" i="11"/>
  <c r="M1227" i="11"/>
  <c r="M1223" i="11"/>
  <c r="G1221" i="11"/>
  <c r="H1219" i="11"/>
  <c r="H1217" i="11"/>
  <c r="H1215" i="11"/>
  <c r="M1209" i="11"/>
  <c r="H1207" i="11"/>
  <c r="G1205" i="11"/>
  <c r="M1203" i="11"/>
  <c r="H1197" i="11"/>
  <c r="M1195" i="11"/>
  <c r="G1193" i="11"/>
  <c r="G1191" i="11"/>
  <c r="M1189" i="11"/>
  <c r="H1187" i="11"/>
  <c r="M1185" i="11"/>
  <c r="M1183" i="11"/>
  <c r="G1181" i="11"/>
  <c r="H1269" i="11"/>
  <c r="G1267" i="11"/>
  <c r="M1265" i="11"/>
  <c r="M1263" i="11"/>
  <c r="M1261" i="11"/>
  <c r="G1257" i="11"/>
  <c r="M1253" i="11"/>
  <c r="H1251" i="11"/>
  <c r="H1245" i="11"/>
  <c r="G1243" i="11"/>
  <c r="H1241" i="11"/>
  <c r="M1237" i="11"/>
  <c r="M1298" i="11"/>
  <c r="H1290" i="11"/>
  <c r="G1282" i="11"/>
  <c r="M1278" i="11"/>
  <c r="G1276" i="11"/>
  <c r="M1274" i="11"/>
  <c r="G1272" i="11"/>
  <c r="G1325" i="11"/>
  <c r="M1323" i="11"/>
  <c r="G1321" i="11"/>
  <c r="H1315" i="11"/>
  <c r="P1326" i="11"/>
  <c r="M1301" i="11" s="1"/>
  <c r="M1393" i="11"/>
  <c r="M1391" i="11"/>
  <c r="G1389" i="11"/>
  <c r="H1387" i="11"/>
  <c r="M1385" i="11"/>
  <c r="G1383" i="11"/>
  <c r="H1381" i="11"/>
  <c r="M1377" i="11"/>
  <c r="H1375" i="11"/>
  <c r="H1373" i="11"/>
  <c r="G1369" i="11"/>
  <c r="G1367" i="11"/>
  <c r="H1363" i="11"/>
  <c r="H1361" i="11"/>
  <c r="H1359" i="11"/>
  <c r="G1357" i="11"/>
  <c r="G1355" i="11"/>
  <c r="G1353" i="11"/>
  <c r="M1349" i="11"/>
  <c r="G1347" i="11"/>
  <c r="H1343" i="11"/>
  <c r="M1337" i="11"/>
  <c r="H1333" i="11"/>
  <c r="H1411" i="11"/>
  <c r="G1409" i="11"/>
  <c r="H1407" i="11"/>
  <c r="M1405" i="11"/>
  <c r="H1403" i="11"/>
  <c r="G1399" i="11"/>
  <c r="H1418" i="11"/>
  <c r="M1416" i="11"/>
  <c r="M1435" i="11"/>
  <c r="H1423" i="11"/>
  <c r="H1449" i="11"/>
  <c r="G1443" i="11"/>
  <c r="H1467" i="11"/>
  <c r="M1465" i="11"/>
  <c r="M1463" i="11"/>
  <c r="M1461" i="11"/>
  <c r="H1457" i="11"/>
  <c r="M1473" i="11"/>
  <c r="G278" i="11"/>
  <c r="H266" i="11"/>
  <c r="M191" i="11"/>
  <c r="M1557" i="11"/>
  <c r="M453" i="11"/>
  <c r="G1265" i="11"/>
  <c r="H430" i="11"/>
  <c r="G984" i="11"/>
  <c r="G1126" i="11"/>
  <c r="G902" i="11"/>
  <c r="G1144" i="11"/>
  <c r="M165" i="11"/>
  <c r="M727" i="11"/>
  <c r="G1298" i="11"/>
  <c r="M950" i="11"/>
  <c r="G1164" i="11"/>
  <c r="G1373" i="11"/>
  <c r="M1251" i="11"/>
  <c r="H1391" i="11"/>
  <c r="G167" i="11"/>
  <c r="G1087" i="11"/>
  <c r="G598" i="11"/>
  <c r="M685" i="11"/>
  <c r="G809" i="11"/>
  <c r="M1555" i="11"/>
  <c r="G475" i="11"/>
  <c r="H747" i="11"/>
  <c r="P485" i="11"/>
  <c r="M444" i="11" s="1"/>
  <c r="M105" i="11"/>
  <c r="M1079" i="11"/>
  <c r="M715" i="11"/>
  <c r="G636" i="11"/>
  <c r="P293" i="11"/>
  <c r="M270" i="11" s="1"/>
  <c r="P176" i="11"/>
  <c r="M126" i="11" s="1"/>
  <c r="P125" i="11"/>
  <c r="M106" i="11" s="1"/>
  <c r="P318" i="11"/>
  <c r="M295" i="11" s="1"/>
  <c r="M392" i="11"/>
  <c r="G567" i="11"/>
  <c r="H434" i="11"/>
  <c r="G835" i="11"/>
  <c r="M646" i="11"/>
  <c r="H1108" i="11"/>
  <c r="M286" i="11"/>
  <c r="G1486" i="11"/>
  <c r="M321" i="11"/>
  <c r="H113" i="11"/>
  <c r="G938" i="11"/>
  <c r="G575" i="11"/>
  <c r="M189" i="11"/>
  <c r="M1411" i="11"/>
  <c r="M1245" i="11"/>
  <c r="G1231" i="11"/>
  <c r="G841" i="11"/>
  <c r="M1207" i="11"/>
  <c r="H751" i="11"/>
  <c r="H1409" i="11"/>
  <c r="G1209" i="11"/>
  <c r="M1156" i="11"/>
  <c r="G1110" i="11"/>
  <c r="G1055" i="11"/>
  <c r="H884" i="11"/>
  <c r="H898" i="11"/>
  <c r="H775" i="11"/>
  <c r="H729" i="11"/>
  <c r="H739" i="11"/>
  <c r="H1237" i="11"/>
  <c r="H1274" i="11"/>
  <c r="M906" i="11"/>
  <c r="G1473" i="11"/>
  <c r="M1403" i="11"/>
  <c r="H1325" i="11"/>
  <c r="G1237" i="11"/>
  <c r="G930" i="11"/>
  <c r="H561" i="11"/>
  <c r="H1349" i="11"/>
  <c r="M936" i="11"/>
  <c r="G1085" i="11"/>
  <c r="M765" i="11"/>
  <c r="P1547" i="11"/>
  <c r="M1525" i="11" s="1"/>
  <c r="P337" i="11"/>
  <c r="M294" i="11" s="1"/>
  <c r="H271" i="11"/>
  <c r="H159" i="11"/>
  <c r="M1498" i="11"/>
  <c r="H1541" i="11"/>
  <c r="M1489" i="11"/>
  <c r="M597" i="11"/>
  <c r="H1471" i="11"/>
  <c r="M1488" i="11"/>
  <c r="G597" i="11"/>
  <c r="H1478" i="11"/>
  <c r="G1559" i="11"/>
  <c r="M1515" i="11"/>
  <c r="P1091" i="11"/>
  <c r="M1086" i="11" s="1"/>
  <c r="H1539" i="11"/>
  <c r="H1486" i="11"/>
  <c r="H1535" i="11"/>
  <c r="M1271" i="11"/>
  <c r="G1531" i="11"/>
  <c r="M535" i="11"/>
  <c r="P1559" i="11"/>
  <c r="M1548" i="11" s="1"/>
  <c r="M121" i="11"/>
  <c r="G179" i="11"/>
  <c r="M179" i="11"/>
  <c r="H237" i="11"/>
  <c r="G237" i="11"/>
  <c r="H219" i="11"/>
  <c r="G219" i="11"/>
  <c r="M254" i="11"/>
  <c r="M290" i="11"/>
  <c r="G284" i="11"/>
  <c r="M276" i="11"/>
  <c r="M317" i="11"/>
  <c r="G311" i="11"/>
  <c r="H311" i="11"/>
  <c r="H333" i="11"/>
  <c r="M329" i="11"/>
  <c r="M388" i="11"/>
  <c r="P396" i="11"/>
  <c r="M391" i="11" s="1"/>
  <c r="G415" i="11"/>
  <c r="G405" i="11"/>
  <c r="G399" i="11"/>
  <c r="M436" i="11"/>
  <c r="H479" i="11"/>
  <c r="M471" i="11"/>
  <c r="G471" i="11"/>
  <c r="H469" i="11"/>
  <c r="M469" i="11"/>
  <c r="G469" i="11"/>
  <c r="H467" i="11"/>
  <c r="M467" i="11"/>
  <c r="H463" i="11"/>
  <c r="M463" i="11"/>
  <c r="G451" i="11"/>
  <c r="G504" i="11"/>
  <c r="G492" i="11"/>
  <c r="M488" i="11"/>
  <c r="M524" i="11"/>
  <c r="M522" i="11"/>
  <c r="M532" i="11"/>
  <c r="M539" i="11"/>
  <c r="G539" i="11"/>
  <c r="M554" i="11"/>
  <c r="G554" i="11"/>
  <c r="G559" i="11"/>
  <c r="H590" i="11"/>
  <c r="M590" i="11"/>
  <c r="G586" i="11"/>
  <c r="M586" i="11"/>
  <c r="H632" i="11"/>
  <c r="G632" i="11"/>
  <c r="G628" i="11"/>
  <c r="M628" i="11"/>
  <c r="H648" i="11"/>
  <c r="M648" i="11"/>
  <c r="G644" i="11"/>
  <c r="G695" i="11"/>
  <c r="H695" i="11"/>
  <c r="M689" i="11"/>
  <c r="M681" i="11"/>
  <c r="H679" i="11"/>
  <c r="G679" i="11"/>
  <c r="M673" i="11"/>
  <c r="H669" i="11"/>
  <c r="G669" i="11"/>
  <c r="G663" i="11"/>
  <c r="M663" i="11"/>
  <c r="M655" i="11"/>
  <c r="G655" i="11"/>
  <c r="M741" i="11"/>
  <c r="G721" i="11"/>
  <c r="M719" i="11"/>
  <c r="G717" i="11"/>
  <c r="M777" i="11"/>
  <c r="H763" i="11"/>
  <c r="M763" i="11"/>
  <c r="M755" i="11"/>
  <c r="H749" i="11"/>
  <c r="M749" i="11"/>
  <c r="H851" i="11"/>
  <c r="M851" i="11"/>
  <c r="G847" i="11"/>
  <c r="M847" i="11"/>
  <c r="M831" i="11"/>
  <c r="G831" i="11"/>
  <c r="G819" i="11"/>
  <c r="M819" i="11"/>
  <c r="G817" i="11"/>
  <c r="H811" i="11"/>
  <c r="G811" i="11"/>
  <c r="H805" i="11"/>
  <c r="H803" i="11"/>
  <c r="M803" i="11"/>
  <c r="G803" i="11"/>
  <c r="H801" i="11"/>
  <c r="G801" i="11"/>
  <c r="H799" i="11"/>
  <c r="H795" i="11"/>
  <c r="M793" i="11"/>
  <c r="G793" i="11"/>
  <c r="G785" i="11"/>
  <c r="M986" i="11"/>
  <c r="G976" i="11"/>
  <c r="G960" i="11"/>
  <c r="H956" i="11"/>
  <c r="G956" i="11"/>
  <c r="M952" i="11"/>
  <c r="M942" i="11"/>
  <c r="M940" i="11"/>
  <c r="M928" i="11"/>
  <c r="M926" i="11"/>
  <c r="G926" i="11"/>
  <c r="M914" i="11"/>
  <c r="M910" i="11"/>
  <c r="H908" i="11"/>
  <c r="M904" i="11"/>
  <c r="M900" i="11"/>
  <c r="M896" i="11"/>
  <c r="M882" i="11"/>
  <c r="H882" i="11"/>
  <c r="M854" i="11"/>
  <c r="H1057" i="11"/>
  <c r="G1053" i="11"/>
  <c r="M1041" i="11"/>
  <c r="M1031" i="11"/>
  <c r="G1031" i="11"/>
  <c r="M1029" i="11"/>
  <c r="M1025" i="11"/>
  <c r="M1017" i="11"/>
  <c r="H1017" i="11"/>
  <c r="G1017" i="11"/>
  <c r="P1060" i="11"/>
  <c r="M989" i="11" s="1"/>
  <c r="M1067" i="11"/>
  <c r="M1083" i="11"/>
  <c r="H1083" i="11"/>
  <c r="M1075" i="11"/>
  <c r="H1075" i="11"/>
  <c r="M1073" i="11"/>
  <c r="P1085" i="11"/>
  <c r="M1071" i="11" s="1"/>
  <c r="H1090" i="11"/>
  <c r="G1090" i="11"/>
  <c r="M1112" i="11"/>
  <c r="M1146" i="11"/>
  <c r="G1146" i="11"/>
  <c r="M1130" i="11"/>
  <c r="H1130" i="11"/>
  <c r="M1229" i="11"/>
  <c r="M1211" i="11"/>
  <c r="M1201" i="11"/>
  <c r="G1259" i="11"/>
  <c r="M1259" i="11"/>
  <c r="G1255" i="11"/>
  <c r="H1255" i="11"/>
  <c r="H1249" i="11"/>
  <c r="G1249" i="11"/>
  <c r="M1247" i="11"/>
  <c r="H1247" i="11"/>
  <c r="H1243" i="11"/>
  <c r="H1239" i="11"/>
  <c r="G1235" i="11"/>
  <c r="P1269" i="11"/>
  <c r="M1232" i="11" s="1"/>
  <c r="G1290" i="11"/>
  <c r="H1311" i="11"/>
  <c r="G1311" i="11"/>
  <c r="G1309" i="11"/>
  <c r="H1309" i="11"/>
  <c r="G1307" i="11"/>
  <c r="M1307" i="11"/>
  <c r="G1305" i="11"/>
  <c r="M1305" i="11"/>
  <c r="M1303" i="11"/>
  <c r="G1303" i="11"/>
  <c r="M1379" i="11"/>
  <c r="M1341" i="11"/>
  <c r="H1337" i="11"/>
  <c r="G1337" i="11"/>
  <c r="M1331" i="11"/>
  <c r="M1401" i="11"/>
  <c r="G1401" i="11"/>
  <c r="G1397" i="11"/>
  <c r="P1412" i="11"/>
  <c r="M1395" i="11" s="1"/>
  <c r="G1416" i="11"/>
  <c r="H1416" i="11"/>
  <c r="M1437" i="11"/>
  <c r="G1437" i="11"/>
  <c r="H1437" i="11"/>
  <c r="M1433" i="11"/>
  <c r="H1433" i="11"/>
  <c r="M1427" i="11"/>
  <c r="H1427" i="11"/>
  <c r="M1423" i="11"/>
  <c r="G1423" i="11"/>
  <c r="M1451" i="11"/>
  <c r="G1449" i="11"/>
  <c r="M1469" i="11"/>
  <c r="H1469" i="11"/>
  <c r="G1463" i="11"/>
  <c r="H1463" i="11"/>
  <c r="H1455" i="11"/>
  <c r="M1455" i="11"/>
  <c r="P1525" i="11"/>
  <c r="M1452" i="11" s="1"/>
  <c r="P257" i="11"/>
  <c r="M240" i="11" s="1"/>
  <c r="P336" i="11"/>
  <c r="M319" i="11" s="1"/>
  <c r="M320" i="11"/>
  <c r="P701" i="11"/>
  <c r="M652" i="11" s="1"/>
  <c r="G653" i="11"/>
  <c r="P1114" i="11"/>
  <c r="M1061" i="11" s="1"/>
  <c r="P1070" i="11"/>
  <c r="M1062" i="11" s="1"/>
  <c r="M1099" i="11"/>
  <c r="P1394" i="11"/>
  <c r="M1327" i="11" s="1"/>
  <c r="G1328" i="11"/>
  <c r="H1439" i="11"/>
  <c r="M1439" i="11"/>
  <c r="P1451" i="11"/>
  <c r="M1438" i="11" s="1"/>
  <c r="P1524" i="11"/>
  <c r="M1505" i="11" s="1"/>
  <c r="M1519" i="11"/>
  <c r="H1519" i="11"/>
  <c r="M1537" i="11"/>
  <c r="G1537" i="11"/>
  <c r="H17" i="11"/>
  <c r="P39" i="11"/>
  <c r="M16" i="11" s="1"/>
  <c r="B16" i="11" s="1"/>
  <c r="M32" i="11"/>
  <c r="G32" i="11"/>
  <c r="H30" i="11"/>
  <c r="P594" i="11"/>
  <c r="M579" i="11" s="1"/>
  <c r="P651" i="11"/>
  <c r="M637" i="11" s="1"/>
  <c r="P743" i="11"/>
  <c r="M702" i="11" s="1"/>
  <c r="P1177" i="11"/>
  <c r="M1115" i="11" s="1"/>
  <c r="M393" i="11"/>
  <c r="M325" i="11"/>
  <c r="H954" i="11"/>
  <c r="M215" i="11"/>
  <c r="M119" i="11"/>
  <c r="G1187" i="11"/>
  <c r="M1132" i="11"/>
  <c r="M1136" i="11"/>
  <c r="G709" i="11"/>
  <c r="H709" i="11"/>
  <c r="M717" i="11"/>
  <c r="M733" i="11"/>
  <c r="G671" i="11"/>
  <c r="G640" i="11"/>
  <c r="H602" i="11"/>
  <c r="G626" i="11"/>
  <c r="G588" i="11"/>
  <c r="H451" i="11"/>
  <c r="P1327" i="11"/>
  <c r="M1114" i="11" s="1"/>
  <c r="G948" i="11"/>
  <c r="M442" i="11"/>
  <c r="M843" i="11"/>
  <c r="M221" i="11"/>
  <c r="M622" i="11"/>
  <c r="G123" i="11"/>
  <c r="H705" i="11"/>
  <c r="M297" i="11"/>
  <c r="M582" i="11"/>
  <c r="H1138" i="11"/>
  <c r="M1039" i="11"/>
  <c r="G1217" i="11"/>
  <c r="H1142" i="11"/>
  <c r="H588" i="11"/>
  <c r="M380" i="11"/>
  <c r="H1221" i="11"/>
  <c r="G582" i="11"/>
  <c r="H584" i="11"/>
  <c r="M602" i="11"/>
  <c r="G1043" i="11"/>
  <c r="M614" i="11"/>
  <c r="M972" i="11"/>
  <c r="M556" i="11"/>
  <c r="M171" i="11"/>
  <c r="M227" i="11"/>
  <c r="H944" i="11"/>
  <c r="H407" i="11"/>
  <c r="P390" i="11"/>
  <c r="M382" i="11" s="1"/>
  <c r="M244" i="11"/>
  <c r="H577" i="11"/>
  <c r="P579" i="11"/>
  <c r="M509" i="11" s="1"/>
  <c r="G1183" i="11"/>
  <c r="H663" i="11"/>
  <c r="G1203" i="11"/>
  <c r="M995" i="11"/>
  <c r="G187" i="11"/>
  <c r="G109" i="11"/>
  <c r="G769" i="11"/>
  <c r="H725" i="11"/>
  <c r="G910" i="11"/>
  <c r="G952" i="11"/>
  <c r="P1061" i="11"/>
  <c r="M595" i="11" s="1"/>
  <c r="H628" i="11"/>
  <c r="G467" i="11"/>
  <c r="P397" i="11"/>
  <c r="M364" i="11" s="1"/>
  <c r="P381" i="11"/>
  <c r="M365" i="11" s="1"/>
  <c r="G333" i="11"/>
  <c r="G315" i="11"/>
  <c r="M284" i="11"/>
  <c r="P270" i="11"/>
  <c r="M216" i="11" s="1"/>
  <c r="H179" i="11"/>
  <c r="G105" i="11"/>
  <c r="M1441" i="11"/>
  <c r="H1079" i="11"/>
  <c r="P988" i="11"/>
  <c r="M852" i="11" s="1"/>
  <c r="G914" i="11"/>
  <c r="M924" i="11"/>
  <c r="M711" i="11"/>
  <c r="H715" i="11"/>
  <c r="M632" i="11"/>
  <c r="H636" i="11"/>
  <c r="M395" i="11"/>
  <c r="M237" i="11"/>
  <c r="M125" i="11"/>
  <c r="M175" i="11"/>
  <c r="M1280" i="11"/>
  <c r="H1005" i="11"/>
  <c r="G894" i="11"/>
  <c r="M839" i="11"/>
  <c r="M679" i="11"/>
  <c r="M401" i="11"/>
  <c r="G233" i="11"/>
  <c r="M1176" i="11"/>
  <c r="M988" i="11"/>
  <c r="H1172" i="11"/>
  <c r="G1108" i="11"/>
  <c r="M785" i="11"/>
  <c r="M498" i="11"/>
  <c r="M117" i="11"/>
  <c r="M260" i="11"/>
  <c r="P1113" i="11"/>
  <c r="M1098" i="11" s="1"/>
  <c r="G1176" i="11"/>
  <c r="M479" i="11"/>
  <c r="G301" i="11"/>
  <c r="H197" i="11"/>
  <c r="M1243" i="11"/>
  <c r="G904" i="11"/>
  <c r="M934" i="11"/>
  <c r="M938" i="11"/>
  <c r="M976" i="11"/>
  <c r="H586" i="11"/>
  <c r="M575" i="11"/>
  <c r="P556" i="11"/>
  <c r="M549" i="11" s="1"/>
  <c r="M546" i="11"/>
  <c r="P525" i="11"/>
  <c r="M510" i="11" s="1"/>
  <c r="H411" i="11"/>
  <c r="G288" i="11"/>
  <c r="M1449" i="11"/>
  <c r="G1405" i="11"/>
  <c r="G1411" i="11"/>
  <c r="M1333" i="11"/>
  <c r="M1361" i="11"/>
  <c r="M1371" i="11"/>
  <c r="H1305" i="11"/>
  <c r="G1245" i="11"/>
  <c r="M1249" i="11"/>
  <c r="H1231" i="11"/>
  <c r="M1096" i="11"/>
  <c r="M1057" i="11"/>
  <c r="M870" i="11"/>
  <c r="H960" i="11"/>
  <c r="H964" i="11"/>
  <c r="M805" i="11"/>
  <c r="M841" i="11"/>
  <c r="P548" i="11"/>
  <c r="M543" i="11" s="1"/>
  <c r="H539" i="11"/>
  <c r="M504" i="11"/>
  <c r="H471" i="11"/>
  <c r="H399" i="11"/>
  <c r="M405" i="11"/>
  <c r="M1359" i="11"/>
  <c r="H1307" i="11"/>
  <c r="M1290" i="11"/>
  <c r="G1247" i="11"/>
  <c r="G1207" i="11"/>
  <c r="M890" i="11"/>
  <c r="H962" i="11"/>
  <c r="H819" i="11"/>
  <c r="M751" i="11"/>
  <c r="G463" i="11"/>
  <c r="G290" i="11"/>
  <c r="G262" i="11"/>
  <c r="H492" i="11"/>
  <c r="G908" i="11"/>
  <c r="H771" i="11"/>
  <c r="M1325" i="11"/>
  <c r="M922" i="11"/>
  <c r="M1055" i="11"/>
  <c r="G1455" i="11"/>
  <c r="M1445" i="11"/>
  <c r="H1397" i="11"/>
  <c r="H1401" i="11"/>
  <c r="M1409" i="11"/>
  <c r="M1309" i="11"/>
  <c r="M1213" i="11"/>
  <c r="G1223" i="11"/>
  <c r="G1156" i="11"/>
  <c r="H1110" i="11"/>
  <c r="M912" i="11"/>
  <c r="H932" i="11"/>
  <c r="M982" i="11"/>
  <c r="G749" i="11"/>
  <c r="G775" i="11"/>
  <c r="G713" i="11"/>
  <c r="M492" i="11"/>
  <c r="M303" i="11"/>
  <c r="M799" i="11"/>
  <c r="M1329" i="11"/>
  <c r="M1272" i="11"/>
  <c r="M1296" i="11"/>
  <c r="M1447" i="11"/>
  <c r="M1418" i="11"/>
  <c r="M1311" i="11"/>
  <c r="M1241" i="11"/>
  <c r="G1215" i="11"/>
  <c r="M1225" i="11"/>
  <c r="G1041" i="11"/>
  <c r="M878" i="11"/>
  <c r="G799" i="11"/>
  <c r="G771" i="11"/>
  <c r="G777" i="11"/>
  <c r="H1443" i="11"/>
  <c r="G1134" i="11"/>
  <c r="H677" i="11"/>
  <c r="G459" i="11"/>
  <c r="G1150" i="11"/>
  <c r="H1383" i="11"/>
  <c r="G1083" i="11"/>
  <c r="H655" i="11"/>
  <c r="M1007" i="11"/>
  <c r="M1023" i="11"/>
  <c r="M797" i="11"/>
  <c r="M461" i="11"/>
  <c r="H496" i="11"/>
  <c r="M1347" i="11"/>
  <c r="M473" i="11"/>
  <c r="H1013" i="11"/>
  <c r="H1282" i="11"/>
  <c r="G999" i="11"/>
  <c r="G384" i="11"/>
  <c r="M1284" i="11"/>
  <c r="M1045" i="11"/>
  <c r="G1241" i="11"/>
  <c r="M997" i="11"/>
  <c r="P105" i="11"/>
  <c r="M100" i="11" s="1"/>
  <c r="P167" i="11"/>
  <c r="M158" i="11" s="1"/>
  <c r="O158" i="11" s="1"/>
  <c r="P427" i="11"/>
  <c r="M397" i="11" s="1"/>
  <c r="P779" i="11"/>
  <c r="M744" i="11" s="1"/>
  <c r="P1231" i="11"/>
  <c r="M1178" i="11" s="1"/>
  <c r="P1486" i="11"/>
  <c r="M1475" i="11" s="1"/>
  <c r="P1504" i="11"/>
  <c r="M1493" i="11" s="1"/>
  <c r="P363" i="11"/>
  <c r="M337" i="11" s="1"/>
  <c r="G101" i="11"/>
  <c r="M128" i="11"/>
  <c r="G169" i="11"/>
  <c r="H218" i="11"/>
  <c r="H259" i="11"/>
  <c r="M296" i="11"/>
  <c r="G544" i="11"/>
  <c r="H703" i="11"/>
  <c r="M1093" i="11"/>
  <c r="M1485" i="11"/>
  <c r="H1477" i="11"/>
  <c r="G1495" i="11"/>
  <c r="M1522" i="11"/>
  <c r="M1518" i="11"/>
  <c r="M1510" i="11"/>
  <c r="H1538" i="11"/>
  <c r="M1536" i="11"/>
  <c r="M1534" i="11"/>
  <c r="M1532" i="11"/>
  <c r="M1549" i="11"/>
  <c r="M1552" i="11"/>
  <c r="M39" i="11"/>
  <c r="G33" i="11"/>
  <c r="M31" i="11"/>
  <c r="H29" i="11"/>
  <c r="H25" i="11"/>
  <c r="H23" i="11"/>
  <c r="M42" i="11"/>
  <c r="M97" i="11"/>
  <c r="H95" i="11"/>
  <c r="M93" i="11"/>
  <c r="M90" i="11"/>
  <c r="H87" i="11"/>
  <c r="H83" i="11"/>
  <c r="M79" i="11"/>
  <c r="M71" i="11"/>
  <c r="G67" i="11"/>
  <c r="M65" i="11"/>
  <c r="M57" i="11"/>
  <c r="G53" i="11"/>
  <c r="M51" i="11"/>
  <c r="G49" i="11"/>
  <c r="H47" i="11"/>
  <c r="M45" i="11"/>
  <c r="M114" i="11"/>
  <c r="M108" i="11"/>
  <c r="M155" i="11"/>
  <c r="G153" i="11"/>
  <c r="M151" i="11"/>
  <c r="H147" i="11"/>
  <c r="H145" i="11"/>
  <c r="G143" i="11"/>
  <c r="H141" i="11"/>
  <c r="G133" i="11"/>
  <c r="H131" i="11"/>
  <c r="G129" i="11"/>
  <c r="M164" i="11"/>
  <c r="M162" i="11"/>
  <c r="M212" i="11"/>
  <c r="M210" i="11"/>
  <c r="M208" i="11"/>
  <c r="M186" i="11"/>
  <c r="H238" i="11"/>
  <c r="M236" i="11"/>
  <c r="M44" i="11"/>
  <c r="G159" i="11"/>
  <c r="M271" i="11"/>
  <c r="H383" i="11"/>
  <c r="G398" i="11"/>
  <c r="G445" i="11"/>
  <c r="G535" i="11"/>
  <c r="G550" i="11"/>
  <c r="H563" i="11"/>
  <c r="H597" i="11"/>
  <c r="M653" i="11"/>
  <c r="H745" i="11"/>
  <c r="M853" i="11"/>
  <c r="M1087" i="11"/>
  <c r="M1179" i="11"/>
  <c r="H1271" i="11"/>
  <c r="M1328" i="11"/>
  <c r="P1419" i="11"/>
  <c r="M1413" i="11" s="1"/>
  <c r="G1439" i="11"/>
  <c r="M1471" i="11"/>
  <c r="G1484" i="11"/>
  <c r="H1482" i="11"/>
  <c r="M1480" i="11"/>
  <c r="G1478" i="11"/>
  <c r="G1488" i="11"/>
  <c r="M1491" i="11"/>
  <c r="H1489" i="11"/>
  <c r="G1504" i="11"/>
  <c r="G1502" i="11"/>
  <c r="H1498" i="11"/>
  <c r="M1496" i="11"/>
  <c r="M1523" i="11"/>
  <c r="M1521" i="11"/>
  <c r="G1517" i="11"/>
  <c r="G1513" i="11"/>
  <c r="H1511" i="11"/>
  <c r="M1509" i="11"/>
  <c r="H1547" i="11"/>
  <c r="H1545" i="11"/>
  <c r="M1543" i="11"/>
  <c r="M1541" i="11"/>
  <c r="G1539" i="11"/>
  <c r="H1537" i="11"/>
  <c r="G1535" i="11"/>
  <c r="H1533" i="11"/>
  <c r="M1531" i="11"/>
  <c r="M1529" i="11"/>
  <c r="G1527" i="11"/>
  <c r="M1559" i="11"/>
  <c r="G1555" i="11"/>
  <c r="H1553" i="11"/>
  <c r="M17" i="11"/>
  <c r="M38" i="11"/>
  <c r="G34" i="11"/>
  <c r="G28" i="11"/>
  <c r="H26" i="11"/>
  <c r="H24" i="11"/>
  <c r="M22" i="11"/>
  <c r="G20" i="11"/>
  <c r="H18" i="11"/>
  <c r="G98" i="11"/>
  <c r="H96" i="11"/>
  <c r="G94" i="11"/>
  <c r="M92" i="11"/>
  <c r="M88" i="11"/>
  <c r="G86" i="11"/>
  <c r="G84" i="11"/>
  <c r="H82" i="11"/>
  <c r="H80" i="11"/>
  <c r="M78" i="11"/>
  <c r="H76" i="11"/>
  <c r="G70" i="11"/>
  <c r="G68" i="11"/>
  <c r="G66" i="11"/>
  <c r="H62" i="11"/>
  <c r="M58" i="11"/>
  <c r="H54" i="11"/>
  <c r="H50" i="11"/>
  <c r="G48" i="11"/>
  <c r="M46" i="11"/>
  <c r="M103" i="11"/>
  <c r="M123" i="11"/>
  <c r="H119" i="11"/>
  <c r="M115" i="11"/>
  <c r="M111" i="11"/>
  <c r="M109" i="11"/>
  <c r="H156" i="11"/>
  <c r="H154" i="11"/>
  <c r="H152" i="11"/>
  <c r="H150" i="11"/>
  <c r="M148" i="11"/>
  <c r="M146" i="11"/>
  <c r="G144" i="11"/>
  <c r="G142" i="11"/>
  <c r="M140" i="11"/>
  <c r="G136" i="11"/>
  <c r="H134" i="11"/>
  <c r="M132" i="11"/>
  <c r="H130" i="11"/>
  <c r="H165" i="11"/>
  <c r="H161" i="11"/>
  <c r="H173" i="11"/>
  <c r="H171" i="11"/>
  <c r="G215" i="11"/>
  <c r="G213" i="11"/>
  <c r="H211" i="11"/>
  <c r="M209" i="11"/>
  <c r="G207" i="11"/>
  <c r="M205" i="11"/>
  <c r="M201" i="11"/>
  <c r="G199" i="11"/>
  <c r="G191" i="11"/>
  <c r="G189" i="11"/>
  <c r="M187" i="11"/>
  <c r="G185" i="11"/>
  <c r="G183" i="11"/>
  <c r="M181" i="11"/>
  <c r="H233" i="11"/>
  <c r="G229" i="11"/>
  <c r="H227" i="11"/>
  <c r="M223" i="11"/>
  <c r="H221" i="11"/>
  <c r="G252" i="11"/>
  <c r="H248" i="11"/>
  <c r="H244" i="11"/>
  <c r="G266" i="11"/>
  <c r="H262" i="11"/>
  <c r="H286" i="11"/>
  <c r="G280" i="11"/>
  <c r="H278" i="11"/>
  <c r="H272" i="11"/>
  <c r="M315" i="11"/>
  <c r="H313" i="11"/>
  <c r="M311" i="11"/>
  <c r="M226" i="11"/>
  <c r="M222" i="11"/>
  <c r="M220" i="11"/>
  <c r="M253" i="11"/>
  <c r="M247" i="11"/>
  <c r="H267" i="11"/>
  <c r="M289" i="11"/>
  <c r="M275" i="11"/>
  <c r="H318" i="11"/>
  <c r="M302" i="11"/>
  <c r="M336" i="11"/>
  <c r="H328" i="11"/>
  <c r="M322" i="11"/>
  <c r="G352" i="11"/>
  <c r="H350" i="11"/>
  <c r="M346" i="11"/>
  <c r="H344" i="11"/>
  <c r="M342" i="11"/>
  <c r="G340" i="11"/>
  <c r="M379" i="11"/>
  <c r="H377" i="11"/>
  <c r="M389" i="11"/>
  <c r="G387" i="11"/>
  <c r="H385" i="11"/>
  <c r="M422" i="11"/>
  <c r="H418" i="11"/>
  <c r="H414" i="11"/>
  <c r="H410" i="11"/>
  <c r="G408" i="11"/>
  <c r="G406" i="11"/>
  <c r="M439" i="11"/>
  <c r="M480" i="11"/>
  <c r="G478" i="11"/>
  <c r="M476" i="11"/>
  <c r="H474" i="11"/>
  <c r="H472" i="11"/>
  <c r="M468" i="11"/>
  <c r="H466" i="11"/>
  <c r="M464" i="11"/>
  <c r="H460" i="11"/>
  <c r="G458" i="11"/>
  <c r="G456" i="11"/>
  <c r="G454" i="11"/>
  <c r="G452" i="11"/>
  <c r="G450" i="11"/>
  <c r="G448" i="11"/>
  <c r="H446" i="11"/>
  <c r="H493" i="11"/>
  <c r="M489" i="11"/>
  <c r="M531" i="11"/>
  <c r="M529" i="11"/>
  <c r="H540" i="11"/>
  <c r="H538" i="11"/>
  <c r="M536" i="11"/>
  <c r="M568" i="11"/>
  <c r="M593" i="11"/>
  <c r="G633" i="11"/>
  <c r="G625" i="11"/>
  <c r="G621" i="11"/>
  <c r="G619" i="11"/>
  <c r="G617" i="11"/>
  <c r="M615" i="11"/>
  <c r="G609" i="11"/>
  <c r="G601" i="11"/>
  <c r="M599" i="11"/>
  <c r="M651" i="11"/>
  <c r="M649" i="11"/>
  <c r="M647" i="11"/>
  <c r="G643" i="11"/>
  <c r="H641" i="11"/>
  <c r="M696" i="11"/>
  <c r="M694" i="11"/>
  <c r="M692" i="11"/>
  <c r="M690" i="11"/>
  <c r="G684" i="11"/>
  <c r="M668" i="11"/>
  <c r="M666" i="11"/>
  <c r="H664" i="11"/>
  <c r="M662" i="11"/>
  <c r="H660" i="11"/>
  <c r="M658" i="11"/>
  <c r="M656" i="11"/>
  <c r="G736" i="11"/>
  <c r="M734" i="11"/>
  <c r="M730" i="11"/>
  <c r="M728" i="11"/>
  <c r="G724" i="11"/>
  <c r="M718" i="11"/>
  <c r="M712" i="11"/>
  <c r="G778" i="11"/>
  <c r="H776" i="11"/>
  <c r="H774" i="11"/>
  <c r="M766" i="11"/>
  <c r="M754" i="11"/>
  <c r="G752" i="11"/>
  <c r="G844" i="11"/>
  <c r="M842" i="11"/>
  <c r="G840" i="11"/>
  <c r="G836" i="11"/>
  <c r="M834" i="11"/>
  <c r="G828" i="11"/>
  <c r="M826" i="11"/>
  <c r="H820" i="11"/>
  <c r="H818" i="11"/>
  <c r="M812" i="11"/>
  <c r="G798" i="11"/>
  <c r="M782" i="11"/>
  <c r="M987" i="11"/>
  <c r="G979" i="11"/>
  <c r="M973" i="11"/>
  <c r="M971" i="11"/>
  <c r="M965" i="11"/>
  <c r="M957" i="11"/>
  <c r="M941" i="11"/>
  <c r="H919" i="11"/>
  <c r="H913" i="11"/>
  <c r="M909" i="11"/>
  <c r="G905" i="11"/>
  <c r="M897" i="11"/>
  <c r="G885" i="11"/>
  <c r="M869" i="11"/>
  <c r="M865" i="11"/>
  <c r="M863" i="11"/>
  <c r="M861" i="11"/>
  <c r="H859" i="11"/>
  <c r="M1056" i="11"/>
  <c r="M1054" i="11"/>
  <c r="H1050" i="11"/>
  <c r="H1048" i="11"/>
  <c r="H1046" i="11"/>
  <c r="H1038" i="11"/>
  <c r="M1030" i="11"/>
  <c r="M1016" i="11"/>
  <c r="M1012" i="11"/>
  <c r="M1002" i="11"/>
  <c r="G1000" i="11"/>
  <c r="M996" i="11"/>
  <c r="H303" i="11"/>
  <c r="M301" i="11"/>
  <c r="H299" i="11"/>
  <c r="G297" i="11"/>
  <c r="G335" i="11"/>
  <c r="H327" i="11"/>
  <c r="M323" i="11"/>
  <c r="G321" i="11"/>
  <c r="M355" i="11"/>
  <c r="H353" i="11"/>
  <c r="H349" i="11"/>
  <c r="H347" i="11"/>
  <c r="H343" i="11"/>
  <c r="M339" i="11"/>
  <c r="M378" i="11"/>
  <c r="H376" i="11"/>
  <c r="H372" i="11"/>
  <c r="H370" i="11"/>
  <c r="M386" i="11"/>
  <c r="M384" i="11"/>
  <c r="M423" i="11"/>
  <c r="G421" i="11"/>
  <c r="H419" i="11"/>
  <c r="M411" i="11"/>
  <c r="H409" i="11"/>
  <c r="G407" i="11"/>
  <c r="H403" i="11"/>
  <c r="H401" i="11"/>
  <c r="H442" i="11"/>
  <c r="M440" i="11"/>
  <c r="G438" i="11"/>
  <c r="G434" i="11"/>
  <c r="H432" i="11"/>
  <c r="M430" i="11"/>
  <c r="H481" i="11"/>
  <c r="G477" i="11"/>
  <c r="M475" i="11"/>
  <c r="H473" i="11"/>
  <c r="H465" i="11"/>
  <c r="G461" i="11"/>
  <c r="H459" i="11"/>
  <c r="M457" i="11"/>
  <c r="M455" i="11"/>
  <c r="G449" i="11"/>
  <c r="M447" i="11"/>
  <c r="H508" i="11"/>
  <c r="H506" i="11"/>
  <c r="M500" i="11"/>
  <c r="G498" i="11"/>
  <c r="M496" i="11"/>
  <c r="M494" i="11"/>
  <c r="M490" i="11"/>
  <c r="G520" i="11"/>
  <c r="M518" i="11"/>
  <c r="M514" i="11"/>
  <c r="G530" i="11"/>
  <c r="G528" i="11"/>
  <c r="G546" i="11"/>
  <c r="H554" i="11"/>
  <c r="M561" i="11"/>
  <c r="G577" i="11"/>
  <c r="M573" i="11"/>
  <c r="G569" i="11"/>
  <c r="H567" i="11"/>
  <c r="H594" i="11"/>
  <c r="G592" i="11"/>
  <c r="M584" i="11"/>
  <c r="H582" i="11"/>
  <c r="H634" i="11"/>
  <c r="G624" i="11"/>
  <c r="G622" i="11"/>
  <c r="M620" i="11"/>
  <c r="M618" i="11"/>
  <c r="M606" i="11"/>
  <c r="G604" i="11"/>
  <c r="H598" i="11"/>
  <c r="H650" i="11"/>
  <c r="G648" i="11"/>
  <c r="H646" i="11"/>
  <c r="G642" i="11"/>
  <c r="M640" i="11"/>
  <c r="G699" i="11"/>
  <c r="G697" i="11"/>
  <c r="H691" i="11"/>
  <c r="G685" i="11"/>
  <c r="M683" i="11"/>
  <c r="M677" i="11"/>
  <c r="G675" i="11"/>
  <c r="G667" i="11"/>
  <c r="H661" i="11"/>
  <c r="H743" i="11"/>
  <c r="G739" i="11"/>
  <c r="H737" i="11"/>
  <c r="M735" i="11"/>
  <c r="G729" i="11"/>
  <c r="H727" i="11"/>
  <c r="G725" i="11"/>
  <c r="M713" i="11"/>
  <c r="M707" i="11"/>
  <c r="M705" i="11"/>
  <c r="G779" i="11"/>
  <c r="M773" i="11"/>
  <c r="H769" i="11"/>
  <c r="G759" i="11"/>
  <c r="M757" i="11"/>
  <c r="M747" i="11"/>
  <c r="G851" i="11"/>
  <c r="M849" i="11"/>
  <c r="H843" i="11"/>
  <c r="M835" i="11"/>
  <c r="H831" i="11"/>
  <c r="H829" i="11"/>
  <c r="M825" i="11"/>
  <c r="H821" i="11"/>
  <c r="G815" i="11"/>
  <c r="G813" i="11"/>
  <c r="H809" i="11"/>
  <c r="M801" i="11"/>
  <c r="G797" i="11"/>
  <c r="H793" i="11"/>
  <c r="M791" i="11"/>
  <c r="H787" i="11"/>
  <c r="H783" i="11"/>
  <c r="H984" i="11"/>
  <c r="H978" i="11"/>
  <c r="G974" i="11"/>
  <c r="G968" i="11"/>
  <c r="H966" i="11"/>
  <c r="M964" i="11"/>
  <c r="G958" i="11"/>
  <c r="M954" i="11"/>
  <c r="M948" i="11"/>
  <c r="M946" i="11"/>
  <c r="M944" i="11"/>
  <c r="G936" i="11"/>
  <c r="M932" i="11"/>
  <c r="H926" i="11"/>
  <c r="H922" i="11"/>
  <c r="M918" i="11"/>
  <c r="H906" i="11"/>
  <c r="H902" i="11"/>
  <c r="M898" i="11"/>
  <c r="M894" i="11"/>
  <c r="H888" i="11"/>
  <c r="M886" i="11"/>
  <c r="M884" i="11"/>
  <c r="H880" i="11"/>
  <c r="M874" i="11"/>
  <c r="H872" i="11"/>
  <c r="M866" i="11"/>
  <c r="H864" i="11"/>
  <c r="M862" i="11"/>
  <c r="M856" i="11"/>
  <c r="H1059" i="11"/>
  <c r="H1049" i="11"/>
  <c r="H1047" i="11"/>
  <c r="H1043" i="11"/>
  <c r="H1039" i="11"/>
  <c r="H1037" i="11"/>
  <c r="H1031" i="11"/>
  <c r="G1023" i="11"/>
  <c r="H1021" i="11"/>
  <c r="G1013" i="11"/>
  <c r="G1009" i="11"/>
  <c r="G1007" i="11"/>
  <c r="M1005" i="11"/>
  <c r="M1001" i="11"/>
  <c r="H999" i="11"/>
  <c r="G995" i="11"/>
  <c r="H993" i="11"/>
  <c r="M1085" i="11"/>
  <c r="G1081" i="11"/>
  <c r="H1073" i="11"/>
  <c r="G1096" i="11"/>
  <c r="H1104" i="11"/>
  <c r="H1174" i="11"/>
  <c r="M1172" i="11"/>
  <c r="H1168" i="11"/>
  <c r="H1164" i="11"/>
  <c r="G1162" i="11"/>
  <c r="H1160" i="11"/>
  <c r="M1150" i="11"/>
  <c r="H1146" i="11"/>
  <c r="H1144" i="11"/>
  <c r="G1142" i="11"/>
  <c r="G1140" i="11"/>
  <c r="M1138" i="11"/>
  <c r="H1134" i="11"/>
  <c r="G1130" i="11"/>
  <c r="H1126" i="11"/>
  <c r="G1122" i="11"/>
  <c r="G1227" i="11"/>
  <c r="H1223" i="11"/>
  <c r="M1221" i="11"/>
  <c r="M1217" i="11"/>
  <c r="M1215" i="11"/>
  <c r="H1209" i="11"/>
  <c r="M1205" i="11"/>
  <c r="H1203" i="11"/>
  <c r="M1191" i="11"/>
  <c r="H1183" i="11"/>
  <c r="G1269" i="11"/>
  <c r="H1265" i="11"/>
  <c r="H1259" i="11"/>
  <c r="H1257" i="11"/>
  <c r="M1255" i="11"/>
  <c r="G1251" i="11"/>
  <c r="M1300" i="11"/>
  <c r="H1298" i="11"/>
  <c r="M1292" i="11"/>
  <c r="M1288" i="11"/>
  <c r="M1282" i="11"/>
  <c r="G1274" i="11"/>
  <c r="H1272" i="11"/>
  <c r="M1319" i="11"/>
  <c r="H1303" i="11"/>
  <c r="G1391" i="11"/>
  <c r="M1383" i="11"/>
  <c r="M1381" i="11"/>
  <c r="M1373" i="11"/>
  <c r="M1351" i="11"/>
  <c r="G1349" i="11"/>
  <c r="H1347" i="11"/>
  <c r="M1345" i="11"/>
  <c r="M1339" i="11"/>
  <c r="H1405" i="11"/>
  <c r="G1403" i="11"/>
  <c r="G1418" i="11"/>
  <c r="G1433" i="11"/>
  <c r="M1431" i="11"/>
  <c r="G1427" i="11"/>
  <c r="M1443" i="11"/>
  <c r="G1469" i="11"/>
  <c r="M1467" i="11"/>
  <c r="H1465" i="11"/>
  <c r="H1461" i="11"/>
  <c r="H1473" i="11"/>
  <c r="M1068" i="11"/>
  <c r="M1080" i="11"/>
  <c r="G1074" i="11"/>
  <c r="M1109" i="11"/>
  <c r="M1107" i="11"/>
  <c r="M1105" i="11"/>
  <c r="M1177" i="11"/>
  <c r="M1173" i="11"/>
  <c r="G1171" i="11"/>
  <c r="G1169" i="11"/>
  <c r="M1167" i="11"/>
  <c r="M1157" i="11"/>
  <c r="M1153" i="11"/>
  <c r="M1151" i="11"/>
  <c r="M1149" i="11"/>
  <c r="G1125" i="11"/>
  <c r="M1123" i="11"/>
  <c r="G1121" i="11"/>
  <c r="M1117" i="11"/>
  <c r="H1230" i="11"/>
  <c r="H1228" i="11"/>
  <c r="M1216" i="11"/>
  <c r="M1208" i="11"/>
  <c r="H1206" i="11"/>
  <c r="H1202" i="11"/>
  <c r="M1200" i="11"/>
  <c r="M1196" i="11"/>
  <c r="M1268" i="11"/>
  <c r="M1264" i="11"/>
  <c r="M1262" i="11"/>
  <c r="H1260" i="11"/>
  <c r="M1256" i="11"/>
  <c r="H1254" i="11"/>
  <c r="H1244" i="11"/>
  <c r="M1242" i="11"/>
  <c r="M1240" i="11"/>
  <c r="M1295" i="11"/>
  <c r="M1293" i="11"/>
  <c r="M1285" i="11"/>
  <c r="M1279" i="11"/>
  <c r="M1275" i="11"/>
  <c r="M1326" i="11"/>
  <c r="G1318" i="11"/>
  <c r="M1312" i="11"/>
  <c r="M1306" i="11"/>
  <c r="G1382" i="11"/>
  <c r="M1380" i="11"/>
  <c r="M1378" i="11"/>
  <c r="M1376" i="11"/>
  <c r="M1366" i="11"/>
  <c r="M1360" i="11"/>
  <c r="G1354" i="11"/>
  <c r="M1348" i="11"/>
  <c r="M1344" i="11"/>
  <c r="M1410" i="11"/>
  <c r="H1406" i="11"/>
  <c r="G1417" i="11"/>
  <c r="M1436" i="11"/>
  <c r="M1432" i="11"/>
  <c r="M1430" i="11"/>
  <c r="M1442" i="11"/>
  <c r="M1440" i="11"/>
  <c r="H1466" i="11"/>
  <c r="M1456" i="11"/>
  <c r="M1474" i="11"/>
  <c r="G1472" i="11"/>
  <c r="H51" i="11"/>
  <c r="H153" i="11"/>
  <c r="H67" i="11"/>
  <c r="M190" i="11"/>
  <c r="H133" i="11"/>
  <c r="P42" i="11"/>
  <c r="M40" i="11" s="1"/>
  <c r="P269" i="11"/>
  <c r="M258" i="11" s="1"/>
  <c r="H1529" i="11"/>
  <c r="H1513" i="11"/>
  <c r="P1300" i="11"/>
  <c r="M1270" i="11" s="1"/>
  <c r="P239" i="11"/>
  <c r="M217" i="11" s="1"/>
  <c r="G78" i="11"/>
  <c r="G92" i="11"/>
  <c r="M1533" i="11"/>
  <c r="M1545" i="11"/>
  <c r="M1517" i="11"/>
  <c r="M1484" i="11"/>
  <c r="M101" i="11"/>
  <c r="H1523" i="11"/>
  <c r="M185" i="11"/>
  <c r="M199" i="11"/>
  <c r="H207" i="11"/>
  <c r="M130" i="11"/>
  <c r="G62" i="11"/>
  <c r="M76" i="11"/>
  <c r="M34" i="11"/>
  <c r="G38" i="11"/>
  <c r="G1543" i="11"/>
  <c r="M1547" i="11"/>
  <c r="H1179" i="11"/>
  <c r="M563" i="11"/>
  <c r="G259" i="11"/>
  <c r="H169" i="11"/>
  <c r="G128" i="11"/>
  <c r="M383" i="11"/>
  <c r="H201" i="11"/>
  <c r="G17" i="11"/>
  <c r="H1521" i="11"/>
  <c r="G1482" i="11"/>
  <c r="H550" i="11"/>
  <c r="G296" i="11"/>
  <c r="G218" i="11"/>
  <c r="P578" i="11"/>
  <c r="M562" i="11" s="1"/>
  <c r="H478" i="11"/>
  <c r="G419" i="11"/>
  <c r="H386" i="11"/>
  <c r="G347" i="11"/>
  <c r="M173" i="11"/>
  <c r="H111" i="11"/>
  <c r="H620" i="11"/>
  <c r="M624" i="11"/>
  <c r="M272" i="11"/>
  <c r="G248" i="11"/>
  <c r="H335" i="11"/>
  <c r="H423" i="11"/>
  <c r="M650" i="11"/>
  <c r="M1504" i="11"/>
  <c r="H1491" i="11"/>
  <c r="M80" i="11"/>
  <c r="G476" i="11"/>
  <c r="M431" i="11"/>
  <c r="G500" i="11"/>
  <c r="M508" i="11"/>
  <c r="M449" i="11"/>
  <c r="H144" i="11"/>
  <c r="H103" i="11"/>
  <c r="G54" i="11"/>
  <c r="M390" i="11"/>
  <c r="M349" i="11"/>
  <c r="H252" i="11"/>
  <c r="G1511" i="11"/>
  <c r="H514" i="11"/>
  <c r="M466" i="11"/>
  <c r="G661" i="11"/>
  <c r="H642" i="11"/>
  <c r="H604" i="11"/>
  <c r="M376" i="11"/>
  <c r="H1527" i="11"/>
  <c r="G223" i="11"/>
  <c r="G181" i="11"/>
  <c r="M372" i="11"/>
  <c r="G1509" i="11"/>
  <c r="G691" i="11"/>
  <c r="M594" i="11"/>
  <c r="H813" i="11"/>
  <c r="G829" i="11"/>
  <c r="H759" i="11"/>
  <c r="H735" i="11"/>
  <c r="M569" i="11"/>
  <c r="M327" i="11"/>
  <c r="H1009" i="11"/>
  <c r="G872" i="11"/>
  <c r="G618" i="11"/>
  <c r="M630" i="11"/>
  <c r="H229" i="11"/>
  <c r="G862" i="11"/>
  <c r="M1049" i="11"/>
  <c r="G866" i="11"/>
  <c r="G349" i="11"/>
  <c r="H815" i="11"/>
  <c r="M815" i="11"/>
  <c r="M993" i="11"/>
  <c r="G1037" i="11"/>
  <c r="M691" i="11"/>
  <c r="M1174" i="11"/>
  <c r="M1160" i="11"/>
  <c r="M41" i="11"/>
  <c r="H853" i="11"/>
  <c r="G853" i="11"/>
  <c r="M1063" i="11"/>
  <c r="G1063" i="11"/>
  <c r="H1414" i="11"/>
  <c r="G1414" i="11"/>
  <c r="M1500" i="11"/>
  <c r="G1500" i="11"/>
  <c r="H1506" i="11"/>
  <c r="M1506" i="11"/>
  <c r="G1557" i="11"/>
  <c r="H1557" i="11"/>
  <c r="M1551" i="11"/>
  <c r="G1551" i="11"/>
  <c r="G36" i="11"/>
  <c r="M36" i="11"/>
  <c r="H138" i="11"/>
  <c r="M138" i="11"/>
  <c r="H167" i="11"/>
  <c r="M167" i="11"/>
  <c r="H203" i="11"/>
  <c r="G203" i="11"/>
  <c r="M239" i="11"/>
  <c r="H235" i="11"/>
  <c r="M235" i="11"/>
  <c r="G231" i="11"/>
  <c r="H231" i="11"/>
  <c r="H256" i="11"/>
  <c r="M256" i="11"/>
  <c r="M242" i="11"/>
  <c r="M307" i="11"/>
  <c r="M368" i="11"/>
  <c r="M415" i="11"/>
  <c r="H415" i="11"/>
  <c r="G413" i="11"/>
  <c r="H413" i="11"/>
  <c r="M413" i="11"/>
  <c r="M474" i="11"/>
  <c r="G474" i="11"/>
  <c r="H462" i="11"/>
  <c r="G462" i="11"/>
  <c r="H457" i="11"/>
  <c r="G457" i="11"/>
  <c r="G455" i="11"/>
  <c r="H455" i="11"/>
  <c r="G502" i="11"/>
  <c r="H502" i="11"/>
  <c r="M516" i="11"/>
  <c r="M512" i="11"/>
  <c r="H512" i="11"/>
  <c r="G532" i="11"/>
  <c r="H532" i="11"/>
  <c r="H530" i="11"/>
  <c r="M530" i="11"/>
  <c r="M528" i="11"/>
  <c r="H528" i="11"/>
  <c r="G548" i="11"/>
  <c r="H548" i="11"/>
  <c r="M559" i="11"/>
  <c r="P561" i="11"/>
  <c r="M557" i="11" s="1"/>
  <c r="M565" i="11"/>
  <c r="H616" i="11"/>
  <c r="M616" i="11"/>
  <c r="M612" i="11"/>
  <c r="G612" i="11"/>
  <c r="H608" i="11"/>
  <c r="M608" i="11"/>
  <c r="H600" i="11"/>
  <c r="G600" i="11"/>
  <c r="M644" i="11"/>
  <c r="H644" i="11"/>
  <c r="G701" i="11"/>
  <c r="H701" i="11"/>
  <c r="M699" i="11"/>
  <c r="H699" i="11"/>
  <c r="M697" i="11"/>
  <c r="H697" i="11"/>
  <c r="G687" i="11"/>
  <c r="M687" i="11"/>
  <c r="M667" i="11"/>
  <c r="H667" i="11"/>
  <c r="G659" i="11"/>
  <c r="H659" i="11"/>
  <c r="M657" i="11"/>
  <c r="M743" i="11"/>
  <c r="G743" i="11"/>
  <c r="H731" i="11"/>
  <c r="M731" i="11"/>
  <c r="H723" i="11"/>
  <c r="M723" i="11"/>
  <c r="M721" i="11"/>
  <c r="H721" i="11"/>
  <c r="M779" i="11"/>
  <c r="H779" i="11"/>
  <c r="H767" i="11"/>
  <c r="G767" i="11"/>
  <c r="M761" i="11"/>
  <c r="H849" i="11"/>
  <c r="G849" i="11"/>
  <c r="H837" i="11"/>
  <c r="G837" i="11"/>
  <c r="M837" i="11"/>
  <c r="M833" i="11"/>
  <c r="H833" i="11"/>
  <c r="M827" i="11"/>
  <c r="G827" i="11"/>
  <c r="H827" i="11"/>
  <c r="H825" i="11"/>
  <c r="G825" i="11"/>
  <c r="G823" i="11"/>
  <c r="M823" i="11"/>
  <c r="G821" i="11"/>
  <c r="M821" i="11"/>
  <c r="H817" i="11"/>
  <c r="M817" i="11"/>
  <c r="G795" i="11"/>
  <c r="M795" i="11"/>
  <c r="G791" i="11"/>
  <c r="H791" i="11"/>
  <c r="M783" i="11"/>
  <c r="G783" i="11"/>
  <c r="M985" i="11"/>
  <c r="M977" i="11"/>
  <c r="M969" i="11"/>
  <c r="H933" i="11"/>
  <c r="G933" i="11"/>
  <c r="H929" i="11"/>
  <c r="G929" i="11"/>
  <c r="M927" i="11"/>
  <c r="M876" i="11"/>
  <c r="M868" i="11"/>
  <c r="M860" i="11"/>
  <c r="H1053" i="11"/>
  <c r="M1053" i="11"/>
  <c r="G1045" i="11"/>
  <c r="H1045" i="11"/>
  <c r="M1035" i="11"/>
  <c r="H1035" i="11"/>
  <c r="H1033" i="11"/>
  <c r="M1033" i="11"/>
  <c r="H1029" i="11"/>
  <c r="G1029" i="11"/>
  <c r="M1027" i="11"/>
  <c r="H1027" i="11"/>
  <c r="G1025" i="11"/>
  <c r="H1025" i="11"/>
  <c r="M1019" i="11"/>
  <c r="H1019" i="11"/>
  <c r="H1015" i="11"/>
  <c r="M1015" i="11"/>
  <c r="M1011" i="11"/>
  <c r="H1011" i="11"/>
  <c r="M1003" i="11"/>
  <c r="G1003" i="11"/>
  <c r="G1001" i="11"/>
  <c r="H1001" i="11"/>
  <c r="H997" i="11"/>
  <c r="G997" i="11"/>
  <c r="M1069" i="11"/>
  <c r="M1065" i="11"/>
  <c r="H1081" i="11"/>
  <c r="M1081" i="11"/>
  <c r="H1077" i="11"/>
  <c r="M1077" i="11"/>
  <c r="G1088" i="11"/>
  <c r="M1088" i="11"/>
  <c r="M1094" i="11"/>
  <c r="G1094" i="11"/>
  <c r="G1106" i="11"/>
  <c r="M1106" i="11"/>
  <c r="M1102" i="11"/>
  <c r="M1100" i="11"/>
  <c r="G1100" i="11"/>
  <c r="G1170" i="11"/>
  <c r="H1170" i="11"/>
  <c r="G1166" i="11"/>
  <c r="M1166" i="11"/>
  <c r="G1158" i="11"/>
  <c r="H1158" i="11"/>
  <c r="M1152" i="11"/>
  <c r="G1152" i="11"/>
  <c r="M1148" i="11"/>
  <c r="G1148" i="11"/>
  <c r="G1128" i="11"/>
  <c r="M1128" i="11"/>
  <c r="H1118" i="11"/>
  <c r="M1118" i="11"/>
  <c r="G1219" i="11"/>
  <c r="M1219" i="11"/>
  <c r="M1199" i="11"/>
  <c r="G1197" i="11"/>
  <c r="M1197" i="11"/>
  <c r="H1195" i="11"/>
  <c r="G1195" i="11"/>
  <c r="H1193" i="11"/>
  <c r="M1193" i="11"/>
  <c r="H1189" i="11"/>
  <c r="G1189" i="11"/>
  <c r="H1185" i="11"/>
  <c r="G1185" i="11"/>
  <c r="M1181" i="11"/>
  <c r="H1181" i="11"/>
  <c r="M1267" i="11"/>
  <c r="H1267" i="11"/>
  <c r="H1263" i="11"/>
  <c r="G1263" i="11"/>
  <c r="G1261" i="11"/>
  <c r="H1261" i="11"/>
  <c r="G1253" i="11"/>
  <c r="H1253" i="11"/>
  <c r="H1235" i="11"/>
  <c r="M1235" i="11"/>
  <c r="M1294" i="11"/>
  <c r="M1286" i="11"/>
  <c r="G1278" i="11"/>
  <c r="H1278" i="11"/>
  <c r="M1276" i="11"/>
  <c r="H1276" i="11"/>
  <c r="H1323" i="11"/>
  <c r="G1323" i="11"/>
  <c r="M1321" i="11"/>
  <c r="H1321" i="11"/>
  <c r="M1317" i="11"/>
  <c r="G1317" i="11"/>
  <c r="H1317" i="11"/>
  <c r="M1315" i="11"/>
  <c r="G1315" i="11"/>
  <c r="M1313" i="11"/>
  <c r="H1313" i="11"/>
  <c r="H1393" i="11"/>
  <c r="G1393" i="11"/>
  <c r="H1389" i="11"/>
  <c r="M1389" i="11"/>
  <c r="G1387" i="11"/>
  <c r="M1387" i="11"/>
  <c r="G1385" i="11"/>
  <c r="H1385" i="11"/>
  <c r="G1377" i="11"/>
  <c r="H1377" i="11"/>
  <c r="G1375" i="11"/>
  <c r="M1375" i="11"/>
  <c r="M1369" i="11"/>
  <c r="H1369" i="11"/>
  <c r="M1367" i="11"/>
  <c r="H1367" i="11"/>
  <c r="M1365" i="11"/>
  <c r="M1363" i="11"/>
  <c r="G1363" i="11"/>
  <c r="H1357" i="11"/>
  <c r="M1357" i="11"/>
  <c r="M1355" i="11"/>
  <c r="H1355" i="11"/>
  <c r="M1353" i="11"/>
  <c r="H1353" i="11"/>
  <c r="G1343" i="11"/>
  <c r="M1343" i="11"/>
  <c r="G1407" i="11"/>
  <c r="M1407" i="11"/>
  <c r="M1399" i="11"/>
  <c r="H1399" i="11"/>
  <c r="H1435" i="11"/>
  <c r="G1435" i="11"/>
  <c r="G1425" i="11"/>
  <c r="M1425" i="11"/>
  <c r="M1457" i="11"/>
  <c r="G1457" i="11"/>
  <c r="H868" i="11" l="1"/>
  <c r="H1335" i="11"/>
  <c r="G924" i="11"/>
  <c r="G1163" i="11"/>
  <c r="H332" i="11"/>
  <c r="H180" i="11"/>
  <c r="H1201" i="11"/>
  <c r="G755" i="11"/>
  <c r="H972" i="11"/>
  <c r="G1289" i="11"/>
  <c r="H871" i="11"/>
  <c r="H507" i="11"/>
  <c r="H396" i="11"/>
  <c r="G188" i="11"/>
  <c r="H693" i="11"/>
  <c r="G1042" i="11"/>
  <c r="G1528" i="11"/>
  <c r="G1229" i="11"/>
  <c r="G804" i="11"/>
  <c r="G1310" i="11"/>
  <c r="G276" i="11"/>
  <c r="H1550" i="11"/>
  <c r="G934" i="11"/>
  <c r="G772" i="11"/>
  <c r="G937" i="11"/>
  <c r="G578" i="11"/>
  <c r="H1332" i="11"/>
  <c r="H1054" i="11"/>
  <c r="H732" i="11"/>
  <c r="G973" i="11"/>
  <c r="H1468" i="11"/>
  <c r="G1022" i="11"/>
  <c r="G983" i="11"/>
  <c r="H762" i="11"/>
  <c r="G680" i="11"/>
  <c r="G177" i="11"/>
  <c r="H196" i="11"/>
  <c r="G886" i="11"/>
  <c r="G1067" i="11"/>
  <c r="H858" i="11"/>
  <c r="H239" i="11"/>
  <c r="G1210" i="11"/>
  <c r="G1147" i="11"/>
  <c r="G916" i="11"/>
  <c r="G980" i="11"/>
  <c r="G269" i="11"/>
  <c r="G719" i="11"/>
  <c r="G1065" i="11"/>
  <c r="G178" i="11"/>
  <c r="G194" i="11"/>
  <c r="H1481" i="11"/>
  <c r="O637" i="11"/>
  <c r="H1447" i="11"/>
  <c r="G766" i="11"/>
  <c r="G1143" i="11"/>
  <c r="G1175" i="11"/>
  <c r="H570" i="11"/>
  <c r="H521" i="11"/>
  <c r="H541" i="11"/>
  <c r="G1462" i="11"/>
  <c r="H1384" i="11"/>
  <c r="G1314" i="11"/>
  <c r="H1095" i="11"/>
  <c r="G545" i="11"/>
  <c r="H542" i="11"/>
  <c r="G1544" i="11"/>
  <c r="H527" i="11"/>
  <c r="H1225" i="11"/>
  <c r="H988" i="11"/>
  <c r="H117" i="11"/>
  <c r="G1216" i="11"/>
  <c r="H810" i="11"/>
  <c r="H1365" i="11"/>
  <c r="G856" i="11"/>
  <c r="H1192" i="11"/>
  <c r="G1161" i="11"/>
  <c r="H524" i="11"/>
  <c r="H1036" i="11"/>
  <c r="H925" i="11"/>
  <c r="G981" i="11"/>
  <c r="H792" i="11"/>
  <c r="H607" i="11"/>
  <c r="G251" i="11"/>
  <c r="H1497" i="11"/>
  <c r="G1429" i="11"/>
  <c r="H970" i="11"/>
  <c r="H802" i="11"/>
  <c r="G1534" i="11"/>
  <c r="G756" i="11"/>
  <c r="H807" i="11"/>
  <c r="G556" i="11"/>
  <c r="G1352" i="11"/>
  <c r="G1198" i="11"/>
  <c r="G574" i="11"/>
  <c r="H312" i="11"/>
  <c r="G265" i="11"/>
  <c r="G195" i="11"/>
  <c r="H1112" i="11"/>
  <c r="G1331" i="11"/>
  <c r="H1345" i="11"/>
  <c r="H125" i="11"/>
  <c r="G547" i="11"/>
  <c r="H985" i="11"/>
  <c r="H761" i="11"/>
  <c r="G854" i="11"/>
  <c r="H860" i="11"/>
  <c r="H765" i="11"/>
  <c r="H1182" i="11"/>
  <c r="G1052" i="11"/>
  <c r="G564" i="11"/>
  <c r="G1302" i="11"/>
  <c r="G681" i="11"/>
  <c r="H1129" i="11"/>
  <c r="H551" i="11"/>
  <c r="G307" i="11"/>
  <c r="G115" i="11"/>
  <c r="G1330" i="11"/>
  <c r="H1388" i="11"/>
  <c r="H1308" i="11"/>
  <c r="G1316" i="11"/>
  <c r="H928" i="11"/>
  <c r="G1010" i="11"/>
  <c r="H867" i="11"/>
  <c r="G969" i="11"/>
  <c r="H824" i="11"/>
  <c r="G846" i="11"/>
  <c r="G738" i="11"/>
  <c r="G676" i="11"/>
  <c r="G572" i="11"/>
  <c r="G497" i="11"/>
  <c r="H242" i="11"/>
  <c r="H112" i="11"/>
  <c r="G1512" i="11"/>
  <c r="G1520" i="11"/>
  <c r="H1503" i="11"/>
  <c r="H1421" i="11"/>
  <c r="H1351" i="11"/>
  <c r="H789" i="11"/>
  <c r="H845" i="11"/>
  <c r="H264" i="11"/>
  <c r="G268" i="11"/>
  <c r="G1248" i="11"/>
  <c r="H1268" i="11"/>
  <c r="G1177" i="11"/>
  <c r="H603" i="11"/>
  <c r="H1456" i="11"/>
  <c r="G1238" i="11"/>
  <c r="H794" i="11"/>
  <c r="H1186" i="11"/>
  <c r="G814" i="11"/>
  <c r="H519" i="11"/>
  <c r="H627" i="11"/>
  <c r="H1483" i="11"/>
  <c r="H645" i="11"/>
  <c r="H1499" i="11"/>
  <c r="G1069" i="11"/>
  <c r="H1102" i="11"/>
  <c r="G501" i="11"/>
  <c r="H190" i="11"/>
  <c r="H606" i="11"/>
  <c r="G1137" i="11"/>
  <c r="H1103" i="11"/>
  <c r="G816" i="11"/>
  <c r="G838" i="11"/>
  <c r="H742" i="11"/>
  <c r="G672" i="11"/>
  <c r="H591" i="11"/>
  <c r="H371" i="11"/>
  <c r="G255" i="11"/>
  <c r="H232" i="11"/>
  <c r="G192" i="11"/>
  <c r="H206" i="11"/>
  <c r="G160" i="11"/>
  <c r="G116" i="11"/>
  <c r="H1516" i="11"/>
  <c r="G1524" i="11"/>
  <c r="H1492" i="11"/>
  <c r="H1476" i="11"/>
  <c r="O1487" i="11"/>
  <c r="H1329" i="11"/>
  <c r="G1379" i="11"/>
  <c r="H1286" i="11"/>
  <c r="H942" i="11"/>
  <c r="G986" i="11"/>
  <c r="G741" i="11"/>
  <c r="H552" i="11"/>
  <c r="G901" i="11"/>
  <c r="H1540" i="11"/>
  <c r="H1558" i="11"/>
  <c r="G487" i="11"/>
  <c r="G770" i="11"/>
  <c r="H1514" i="11"/>
  <c r="G1291" i="11"/>
  <c r="G1135" i="11"/>
  <c r="G1101" i="11"/>
  <c r="G1014" i="11"/>
  <c r="G740" i="11"/>
  <c r="H198" i="11"/>
  <c r="H1530" i="11"/>
  <c r="G951" i="11"/>
  <c r="H698" i="11"/>
  <c r="G583" i="11"/>
  <c r="G1284" i="11"/>
  <c r="H1294" i="11"/>
  <c r="G977" i="11"/>
  <c r="H518" i="11"/>
  <c r="H931" i="11"/>
  <c r="G1402" i="11"/>
  <c r="G1296" i="11"/>
  <c r="H1211" i="11"/>
  <c r="H1018" i="11"/>
  <c r="G746" i="11"/>
  <c r="H764" i="11"/>
  <c r="H613" i="11"/>
  <c r="G495" i="11"/>
  <c r="G193" i="11"/>
  <c r="G1507" i="11"/>
  <c r="G241" i="11"/>
  <c r="H1508" i="11"/>
  <c r="H558" i="11"/>
  <c r="G254" i="11"/>
  <c r="G1213" i="11"/>
  <c r="G1120" i="11"/>
  <c r="H753" i="11"/>
  <c r="G1344" i="11"/>
  <c r="H1034" i="11"/>
  <c r="G967" i="11"/>
  <c r="G941" i="11"/>
  <c r="G658" i="11"/>
  <c r="G1501" i="11"/>
  <c r="G959" i="11"/>
  <c r="G614" i="11"/>
  <c r="G1339" i="11"/>
  <c r="G912" i="11"/>
  <c r="H317" i="11"/>
  <c r="H1133" i="11"/>
  <c r="H1224" i="11"/>
  <c r="G1084" i="11"/>
  <c r="G1076" i="11"/>
  <c r="G692" i="11"/>
  <c r="G657" i="11"/>
  <c r="H1415" i="11"/>
  <c r="H1408" i="11"/>
  <c r="H1273" i="11"/>
  <c r="H1236" i="11"/>
  <c r="H1111" i="11"/>
  <c r="H1051" i="11"/>
  <c r="H689" i="11"/>
  <c r="G630" i="11"/>
  <c r="G1004" i="11"/>
  <c r="G1028" i="11"/>
  <c r="G855" i="11"/>
  <c r="G796" i="11"/>
  <c r="G674" i="11"/>
  <c r="G682" i="11"/>
  <c r="G585" i="11"/>
  <c r="G517" i="11"/>
  <c r="G431" i="11"/>
  <c r="G300" i="11"/>
  <c r="G261" i="11"/>
  <c r="G234" i="11"/>
  <c r="G202" i="11"/>
  <c r="H1526" i="11"/>
  <c r="G1396" i="11"/>
  <c r="G990" i="11"/>
  <c r="G292" i="11"/>
  <c r="G1441" i="11"/>
  <c r="H878" i="11"/>
  <c r="H890" i="11"/>
  <c r="H440" i="11"/>
  <c r="G175" i="11"/>
  <c r="H1141" i="11"/>
  <c r="H635" i="11"/>
  <c r="G1552" i="11"/>
  <c r="H1362" i="11"/>
  <c r="G1058" i="11"/>
  <c r="G688" i="11"/>
  <c r="H947" i="11"/>
  <c r="G1212" i="11"/>
  <c r="H623" i="11"/>
  <c r="G975" i="11"/>
  <c r="G971" i="11"/>
  <c r="H714" i="11"/>
  <c r="H531" i="11"/>
  <c r="G1485" i="11"/>
  <c r="O1475" i="11"/>
  <c r="H1199" i="11"/>
  <c r="G565" i="11"/>
  <c r="G1458" i="11"/>
  <c r="G1434" i="11"/>
  <c r="H1320" i="11"/>
  <c r="G1277" i="11"/>
  <c r="G1459" i="11"/>
  <c r="G896" i="11"/>
  <c r="G390" i="11"/>
  <c r="H1020" i="11"/>
  <c r="G1032" i="11"/>
  <c r="G921" i="11"/>
  <c r="H788" i="11"/>
  <c r="H806" i="11"/>
  <c r="H848" i="11"/>
  <c r="G670" i="11"/>
  <c r="H678" i="11"/>
  <c r="G639" i="11"/>
  <c r="G605" i="11"/>
  <c r="H443" i="11"/>
  <c r="G375" i="11"/>
  <c r="G334" i="11"/>
  <c r="H304" i="11"/>
  <c r="G279" i="11"/>
  <c r="G511" i="11"/>
  <c r="H320" i="11"/>
  <c r="G1556" i="11"/>
  <c r="G1454" i="11"/>
  <c r="H1233" i="11"/>
  <c r="H580" i="11"/>
  <c r="G366" i="11"/>
  <c r="G991" i="11"/>
  <c r="O526" i="11"/>
  <c r="G121" i="11"/>
  <c r="H331" i="11"/>
  <c r="H1288" i="11"/>
  <c r="G673" i="11"/>
  <c r="H861" i="11"/>
  <c r="G883" i="11"/>
  <c r="H629" i="11"/>
  <c r="G897" i="11"/>
  <c r="H879" i="11"/>
  <c r="G708" i="11"/>
  <c r="H1283" i="11"/>
  <c r="G1256" i="11"/>
  <c r="G1070" i="11"/>
  <c r="G873" i="11"/>
  <c r="H1024" i="11"/>
  <c r="G1494" i="11"/>
  <c r="G525" i="11"/>
  <c r="G1451" i="11"/>
  <c r="H876" i="11"/>
  <c r="H927" i="11"/>
  <c r="H516" i="11"/>
  <c r="G380" i="11"/>
  <c r="H205" i="11"/>
  <c r="H987" i="11"/>
  <c r="G433" i="11"/>
  <c r="H1428" i="11"/>
  <c r="H940" i="11"/>
  <c r="G610" i="11"/>
  <c r="H899" i="11"/>
  <c r="H915" i="11"/>
  <c r="H790" i="11"/>
  <c r="G800" i="11"/>
  <c r="H808" i="11"/>
  <c r="G822" i="11"/>
  <c r="H832" i="11"/>
  <c r="H750" i="11"/>
  <c r="H768" i="11"/>
  <c r="H726" i="11"/>
  <c r="H654" i="11"/>
  <c r="G700" i="11"/>
  <c r="G611" i="11"/>
  <c r="H566" i="11"/>
  <c r="G553" i="11"/>
  <c r="H523" i="11"/>
  <c r="G324" i="11"/>
  <c r="G330" i="11"/>
  <c r="H314" i="11"/>
  <c r="H281" i="11"/>
  <c r="H257" i="11"/>
  <c r="G170" i="11"/>
  <c r="H1554" i="11"/>
  <c r="H1542" i="11"/>
  <c r="H1490" i="11"/>
  <c r="G1072" i="11"/>
  <c r="G781" i="11"/>
  <c r="G1341" i="11"/>
  <c r="G436" i="11"/>
  <c r="G522" i="11"/>
  <c r="G537" i="11"/>
  <c r="H900" i="11"/>
  <c r="H225" i="11"/>
  <c r="H892" i="11"/>
  <c r="H1099" i="11"/>
  <c r="G1371" i="11"/>
  <c r="G1280" i="11"/>
  <c r="H1292" i="11"/>
  <c r="G573" i="11"/>
  <c r="H309" i="11"/>
  <c r="G260" i="11"/>
  <c r="G392" i="11"/>
  <c r="G1300" i="11"/>
  <c r="G107" i="11"/>
  <c r="H1386" i="11"/>
  <c r="H1123" i="11"/>
  <c r="H712" i="11"/>
  <c r="G536" i="11"/>
  <c r="G704" i="11"/>
  <c r="H889" i="11"/>
  <c r="H1078" i="11"/>
  <c r="G1264" i="11"/>
  <c r="G1234" i="11"/>
  <c r="G529" i="11"/>
  <c r="G720" i="11"/>
  <c r="H716" i="11"/>
  <c r="H957" i="11"/>
  <c r="G1159" i="11"/>
  <c r="H1139" i="11"/>
  <c r="H893" i="11"/>
  <c r="G786" i="11"/>
  <c r="G581" i="11"/>
  <c r="H1546" i="11"/>
  <c r="O534" i="11"/>
  <c r="O168" i="11"/>
  <c r="G368" i="11"/>
  <c r="H41" i="11"/>
  <c r="H250" i="11"/>
  <c r="G1446" i="11"/>
  <c r="G1419" i="11"/>
  <c r="H1350" i="11"/>
  <c r="G1364" i="11"/>
  <c r="H1372" i="11"/>
  <c r="H1322" i="11"/>
  <c r="G1297" i="11"/>
  <c r="H1246" i="11"/>
  <c r="H1190" i="11"/>
  <c r="G1194" i="11"/>
  <c r="G1082" i="11"/>
  <c r="H329" i="11"/>
  <c r="G992" i="11"/>
  <c r="H1026" i="11"/>
  <c r="G881" i="11"/>
  <c r="H917" i="11"/>
  <c r="G505" i="11"/>
  <c r="H437" i="11"/>
  <c r="G441" i="11"/>
  <c r="H367" i="11"/>
  <c r="G373" i="11"/>
  <c r="H285" i="11"/>
  <c r="H293" i="11"/>
  <c r="H274" i="11"/>
  <c r="H246" i="11"/>
  <c r="H204" i="11"/>
  <c r="H174" i="11"/>
  <c r="H282" i="11"/>
  <c r="G388" i="11"/>
  <c r="G1445" i="11"/>
  <c r="H305" i="11"/>
  <c r="H163" i="11"/>
  <c r="G1200" i="11"/>
  <c r="G887" i="11"/>
  <c r="H1326" i="11"/>
  <c r="G996" i="11"/>
  <c r="H953" i="11"/>
  <c r="G935" i="11"/>
  <c r="G1068" i="11"/>
  <c r="H1281" i="11"/>
  <c r="H1064" i="11"/>
  <c r="G923" i="11"/>
  <c r="H945" i="11"/>
  <c r="C10" i="11"/>
  <c r="H393" i="11"/>
  <c r="G393" i="11"/>
  <c r="H374" i="11"/>
  <c r="G374" i="11"/>
  <c r="G325" i="11"/>
  <c r="H325" i="11"/>
  <c r="G1188" i="11"/>
  <c r="H1188" i="11"/>
  <c r="H1204" i="11"/>
  <c r="G1204" i="11"/>
  <c r="H1220" i="11"/>
  <c r="G1220" i="11"/>
  <c r="G1119" i="11"/>
  <c r="H1119" i="11"/>
  <c r="G1097" i="11"/>
  <c r="H1097" i="11"/>
  <c r="G1066" i="11"/>
  <c r="H1066" i="11"/>
  <c r="G1008" i="11"/>
  <c r="H1008" i="11"/>
  <c r="G1030" i="11"/>
  <c r="H1030" i="11"/>
  <c r="G1044" i="11"/>
  <c r="H1044" i="11"/>
  <c r="G869" i="11"/>
  <c r="H869" i="11"/>
  <c r="G961" i="11"/>
  <c r="H961" i="11"/>
  <c r="G963" i="11"/>
  <c r="H963" i="11"/>
  <c r="H965" i="11"/>
  <c r="G965" i="11"/>
  <c r="H870" i="11"/>
  <c r="G870" i="11"/>
  <c r="G920" i="11"/>
  <c r="H920" i="11"/>
  <c r="H950" i="11"/>
  <c r="G950" i="11"/>
  <c r="H982" i="11"/>
  <c r="G982" i="11"/>
  <c r="G665" i="11"/>
  <c r="H665" i="11"/>
  <c r="G649" i="11"/>
  <c r="H649" i="11"/>
  <c r="H589" i="11"/>
  <c r="G589" i="11"/>
  <c r="G576" i="11"/>
  <c r="H576" i="11"/>
  <c r="G706" i="11"/>
  <c r="H706" i="11"/>
  <c r="G515" i="11"/>
  <c r="H515" i="11"/>
  <c r="H1549" i="11"/>
  <c r="G1549" i="11"/>
  <c r="O1071" i="11"/>
  <c r="H395" i="11"/>
  <c r="O1178" i="11"/>
  <c r="O1092" i="11"/>
  <c r="G1319" i="11"/>
  <c r="G773" i="11"/>
  <c r="G1515" i="11"/>
  <c r="O1470" i="11"/>
  <c r="O1232" i="11"/>
  <c r="O258" i="11"/>
  <c r="O319" i="11"/>
  <c r="H1374" i="11"/>
  <c r="H1370" i="11"/>
  <c r="G1334" i="11"/>
  <c r="G503" i="11"/>
  <c r="H1275" i="11"/>
  <c r="G1410" i="11"/>
  <c r="H1306" i="11"/>
  <c r="H1240" i="11"/>
  <c r="H1366" i="11"/>
  <c r="H1358" i="11"/>
  <c r="G1342" i="11"/>
  <c r="H1338" i="11"/>
  <c r="H1262" i="11"/>
  <c r="H1293" i="11"/>
  <c r="H1285" i="11"/>
  <c r="H499" i="11"/>
  <c r="G1165" i="11"/>
  <c r="H1346" i="11"/>
  <c r="H863" i="11"/>
  <c r="G875" i="11"/>
  <c r="G891" i="11"/>
  <c r="H1431" i="11"/>
  <c r="H1154" i="11"/>
  <c r="H389" i="11"/>
  <c r="H369" i="11"/>
  <c r="H322" i="11"/>
  <c r="O543" i="11"/>
  <c r="O652" i="11"/>
  <c r="O557" i="11"/>
  <c r="O744" i="11"/>
  <c r="H1252" i="11"/>
  <c r="H102" i="11"/>
  <c r="H42" i="11"/>
  <c r="G172" i="11"/>
  <c r="H172" i="11"/>
  <c r="H104" i="11"/>
  <c r="G104" i="11"/>
  <c r="G939" i="11"/>
  <c r="G949" i="11"/>
  <c r="H955" i="11"/>
  <c r="H826" i="11"/>
  <c r="H830" i="11"/>
  <c r="H326" i="11"/>
  <c r="G263" i="11"/>
  <c r="H263" i="11"/>
  <c r="G1474" i="11"/>
  <c r="H1474" i="11"/>
  <c r="H1460" i="11"/>
  <c r="G1460" i="11"/>
  <c r="G1444" i="11"/>
  <c r="H1444" i="11"/>
  <c r="G1448" i="11"/>
  <c r="H1448" i="11"/>
  <c r="H1450" i="11"/>
  <c r="G1450" i="11"/>
  <c r="H1422" i="11"/>
  <c r="G1422" i="11"/>
  <c r="H1424" i="11"/>
  <c r="G1424" i="11"/>
  <c r="H1426" i="11"/>
  <c r="G1426" i="11"/>
  <c r="G1430" i="11"/>
  <c r="H1430" i="11"/>
  <c r="H1432" i="11"/>
  <c r="G1432" i="11"/>
  <c r="G1398" i="11"/>
  <c r="H1398" i="11"/>
  <c r="H1400" i="11"/>
  <c r="G1400" i="11"/>
  <c r="H1412" i="11"/>
  <c r="G1412" i="11"/>
  <c r="H1336" i="11"/>
  <c r="G1336" i="11"/>
  <c r="H1340" i="11"/>
  <c r="G1340" i="11"/>
  <c r="G1348" i="11"/>
  <c r="H1348" i="11"/>
  <c r="H1356" i="11"/>
  <c r="G1356" i="11"/>
  <c r="G1360" i="11"/>
  <c r="H1360" i="11"/>
  <c r="H1368" i="11"/>
  <c r="G1368" i="11"/>
  <c r="H1376" i="11"/>
  <c r="G1376" i="11"/>
  <c r="G1378" i="11"/>
  <c r="H1378" i="11"/>
  <c r="G1380" i="11"/>
  <c r="H1380" i="11"/>
  <c r="G1390" i="11"/>
  <c r="H1390" i="11"/>
  <c r="H1392" i="11"/>
  <c r="G1392" i="11"/>
  <c r="G1394" i="11"/>
  <c r="H1394" i="11"/>
  <c r="G1304" i="11"/>
  <c r="H1304" i="11"/>
  <c r="H1312" i="11"/>
  <c r="G1312" i="11"/>
  <c r="G1324" i="11"/>
  <c r="H1324" i="11"/>
  <c r="G1287" i="11"/>
  <c r="H1287" i="11"/>
  <c r="H1295" i="11"/>
  <c r="G1295" i="11"/>
  <c r="G1299" i="11"/>
  <c r="H1299" i="11"/>
  <c r="H1250" i="11"/>
  <c r="G1250" i="11"/>
  <c r="G1258" i="11"/>
  <c r="H1258" i="11"/>
  <c r="H1266" i="11"/>
  <c r="G1266" i="11"/>
  <c r="H1180" i="11"/>
  <c r="G1180" i="11"/>
  <c r="H1184" i="11"/>
  <c r="G1184" i="11"/>
  <c r="H1214" i="11"/>
  <c r="G1214" i="11"/>
  <c r="G1218" i="11"/>
  <c r="H1218" i="11"/>
  <c r="G1222" i="11"/>
  <c r="H1222" i="11"/>
  <c r="G1226" i="11"/>
  <c r="H1226" i="11"/>
  <c r="H1117" i="11"/>
  <c r="G1117" i="11"/>
  <c r="G1151" i="11"/>
  <c r="H1151" i="11"/>
  <c r="H1167" i="11"/>
  <c r="G1167" i="11"/>
  <c r="G1105" i="11"/>
  <c r="H1105" i="11"/>
  <c r="G1109" i="11"/>
  <c r="H1109" i="11"/>
  <c r="G1113" i="11"/>
  <c r="H1113" i="11"/>
  <c r="H1089" i="11"/>
  <c r="G1089" i="11"/>
  <c r="H1091" i="11"/>
  <c r="G1091" i="11"/>
  <c r="G1080" i="11"/>
  <c r="H1080" i="11"/>
  <c r="G994" i="11"/>
  <c r="H994" i="11"/>
  <c r="H998" i="11"/>
  <c r="G998" i="11"/>
  <c r="H1002" i="11"/>
  <c r="G1002" i="11"/>
  <c r="G1006" i="11"/>
  <c r="H1006" i="11"/>
  <c r="G1056" i="11"/>
  <c r="H1056" i="11"/>
  <c r="H1060" i="11"/>
  <c r="G1060" i="11"/>
  <c r="G865" i="11"/>
  <c r="H865" i="11"/>
  <c r="G907" i="11"/>
  <c r="H907" i="11"/>
  <c r="H909" i="11"/>
  <c r="G909" i="11"/>
  <c r="G784" i="11"/>
  <c r="H784" i="11"/>
  <c r="G850" i="11"/>
  <c r="H850" i="11"/>
  <c r="G754" i="11"/>
  <c r="G760" i="11"/>
  <c r="G718" i="11"/>
  <c r="G722" i="11"/>
  <c r="H656" i="11"/>
  <c r="G694" i="11"/>
  <c r="H647" i="11"/>
  <c r="H651" i="11"/>
  <c r="H631" i="11"/>
  <c r="H587" i="11"/>
  <c r="H593" i="11"/>
  <c r="G758" i="11"/>
  <c r="H758" i="11"/>
  <c r="G710" i="11"/>
  <c r="H710" i="11"/>
  <c r="H728" i="11"/>
  <c r="G728" i="11"/>
  <c r="G662" i="11"/>
  <c r="H662" i="11"/>
  <c r="G666" i="11"/>
  <c r="H666" i="11"/>
  <c r="H686" i="11"/>
  <c r="G686" i="11"/>
  <c r="H690" i="11"/>
  <c r="G690" i="11"/>
  <c r="G533" i="11"/>
  <c r="H533" i="11"/>
  <c r="H513" i="11"/>
  <c r="G513" i="11"/>
  <c r="H1532" i="11"/>
  <c r="G1532" i="11"/>
  <c r="H1536" i="11"/>
  <c r="G1536" i="11"/>
  <c r="G1510" i="11"/>
  <c r="H1510" i="11"/>
  <c r="G1518" i="11"/>
  <c r="H1518" i="11"/>
  <c r="G1522" i="11"/>
  <c r="H1522" i="11"/>
  <c r="G1479" i="11"/>
  <c r="H1479" i="11"/>
  <c r="H1116" i="11"/>
  <c r="G1116" i="11"/>
  <c r="H1093" i="11"/>
  <c r="G1093" i="11"/>
  <c r="G638" i="11"/>
  <c r="H638" i="11"/>
  <c r="G489" i="11"/>
  <c r="H489" i="11"/>
  <c r="G491" i="11"/>
  <c r="H491" i="11"/>
  <c r="G429" i="11"/>
  <c r="H429" i="11"/>
  <c r="H435" i="11"/>
  <c r="G435" i="11"/>
  <c r="H439" i="11"/>
  <c r="G439" i="11"/>
  <c r="H394" i="11"/>
  <c r="G394" i="11"/>
  <c r="G379" i="11"/>
  <c r="H379" i="11"/>
  <c r="G381" i="11"/>
  <c r="H381" i="11"/>
  <c r="G298" i="11"/>
  <c r="H298" i="11"/>
  <c r="G302" i="11"/>
  <c r="H302" i="11"/>
  <c r="H306" i="11"/>
  <c r="G306" i="11"/>
  <c r="G308" i="11"/>
  <c r="H308" i="11"/>
  <c r="H310" i="11"/>
  <c r="G310" i="11"/>
  <c r="G316" i="11"/>
  <c r="H316" i="11"/>
  <c r="G273" i="11"/>
  <c r="H273" i="11"/>
  <c r="H275" i="11"/>
  <c r="G275" i="11"/>
  <c r="G277" i="11"/>
  <c r="H277" i="11"/>
  <c r="G283" i="11"/>
  <c r="H283" i="11"/>
  <c r="G287" i="11"/>
  <c r="H287" i="11"/>
  <c r="H289" i="11"/>
  <c r="G289" i="11"/>
  <c r="H291" i="11"/>
  <c r="G291" i="11"/>
  <c r="H243" i="11"/>
  <c r="G243" i="11"/>
  <c r="H245" i="11"/>
  <c r="G245" i="11"/>
  <c r="H247" i="11"/>
  <c r="G247" i="11"/>
  <c r="H249" i="11"/>
  <c r="G249" i="11"/>
  <c r="H253" i="11"/>
  <c r="G253" i="11"/>
  <c r="H220" i="11"/>
  <c r="G220" i="11"/>
  <c r="H222" i="11"/>
  <c r="G222" i="11"/>
  <c r="H224" i="11"/>
  <c r="G224" i="11"/>
  <c r="H226" i="11"/>
  <c r="G226" i="11"/>
  <c r="H228" i="11"/>
  <c r="G228" i="11"/>
  <c r="H230" i="11"/>
  <c r="G230" i="11"/>
  <c r="G236" i="11"/>
  <c r="H236" i="11"/>
  <c r="H182" i="11"/>
  <c r="G182" i="11"/>
  <c r="H184" i="11"/>
  <c r="G184" i="11"/>
  <c r="H186" i="11"/>
  <c r="G186" i="11"/>
  <c r="G200" i="11"/>
  <c r="H200" i="11"/>
  <c r="G208" i="11"/>
  <c r="H208" i="11"/>
  <c r="G210" i="11"/>
  <c r="H210" i="11"/>
  <c r="H212" i="11"/>
  <c r="G212" i="11"/>
  <c r="G214" i="11"/>
  <c r="H214" i="11"/>
  <c r="H162" i="11"/>
  <c r="G162" i="11"/>
  <c r="G164" i="11"/>
  <c r="H164" i="11"/>
  <c r="G166" i="11"/>
  <c r="H166" i="11"/>
  <c r="G108" i="11"/>
  <c r="H108" i="11"/>
  <c r="H110" i="11"/>
  <c r="G110" i="11"/>
  <c r="H114" i="11"/>
  <c r="G114" i="11"/>
  <c r="H118" i="11"/>
  <c r="G118" i="11"/>
  <c r="H120" i="11"/>
  <c r="G120" i="11"/>
  <c r="H122" i="11"/>
  <c r="G122" i="11"/>
  <c r="G124" i="11"/>
  <c r="H124" i="11"/>
  <c r="O1098" i="11"/>
  <c r="I22" i="11"/>
  <c r="W22" i="11" s="1"/>
  <c r="O1493" i="11"/>
  <c r="O702" i="11"/>
  <c r="O1505" i="11"/>
  <c r="O549" i="11"/>
  <c r="O382" i="11"/>
  <c r="O1270" i="11"/>
  <c r="O1086" i="11"/>
  <c r="O1301" i="11"/>
  <c r="N40" i="11"/>
  <c r="B40" i="11" s="1"/>
  <c r="R16" i="11"/>
  <c r="O852" i="11"/>
  <c r="O989" i="11"/>
  <c r="O780" i="11"/>
  <c r="O391" i="11"/>
  <c r="O562" i="11"/>
  <c r="O240" i="11"/>
  <c r="I556" i="11" l="1"/>
  <c r="I529" i="11"/>
  <c r="I522" i="11"/>
  <c r="I499" i="11"/>
  <c r="K499" i="11" s="1"/>
  <c r="I451" i="11"/>
  <c r="I467" i="11"/>
  <c r="I483" i="11"/>
  <c r="I442" i="11"/>
  <c r="I412" i="11"/>
  <c r="I398" i="11"/>
  <c r="I369" i="11"/>
  <c r="K369" i="11" s="1"/>
  <c r="I341" i="11"/>
  <c r="I352" i="11"/>
  <c r="I360" i="11"/>
  <c r="I324" i="11"/>
  <c r="I332" i="11"/>
  <c r="I299" i="11"/>
  <c r="I307" i="11"/>
  <c r="I315" i="11"/>
  <c r="I275" i="11"/>
  <c r="K275" i="11" s="1"/>
  <c r="I283" i="11"/>
  <c r="K283" i="11" s="1"/>
  <c r="I291" i="11"/>
  <c r="J291" i="11" s="1"/>
  <c r="I264" i="11"/>
  <c r="I243" i="11"/>
  <c r="J243" i="11" s="1"/>
  <c r="I251" i="11"/>
  <c r="I219" i="11"/>
  <c r="I227" i="11"/>
  <c r="I235" i="11"/>
  <c r="I180" i="11"/>
  <c r="I188" i="11"/>
  <c r="I196" i="11"/>
  <c r="I204" i="11"/>
  <c r="I212" i="11"/>
  <c r="J212" i="11" s="1"/>
  <c r="I173" i="11"/>
  <c r="I164" i="11"/>
  <c r="K164" i="11" s="1"/>
  <c r="I132" i="11"/>
  <c r="I140" i="11"/>
  <c r="I148" i="11"/>
  <c r="I156" i="11"/>
  <c r="I113" i="11"/>
  <c r="I121" i="11"/>
  <c r="I104" i="11"/>
  <c r="J104" i="11" s="1"/>
  <c r="I50" i="11"/>
  <c r="I58" i="11"/>
  <c r="I66" i="11"/>
  <c r="I74" i="11"/>
  <c r="I82" i="11"/>
  <c r="I90" i="11"/>
  <c r="I98" i="11"/>
  <c r="I21" i="11"/>
  <c r="I342" i="11"/>
  <c r="I378" i="11"/>
  <c r="I370" i="11"/>
  <c r="I387" i="11"/>
  <c r="I393" i="11"/>
  <c r="J393" i="11" s="1"/>
  <c r="I421" i="11"/>
  <c r="I413" i="11"/>
  <c r="I405" i="11"/>
  <c r="I443" i="11"/>
  <c r="I435" i="11"/>
  <c r="K435" i="11" s="1"/>
  <c r="I484" i="11"/>
  <c r="I476" i="11"/>
  <c r="I468" i="11"/>
  <c r="I460" i="11"/>
  <c r="I452" i="11"/>
  <c r="I508" i="11"/>
  <c r="I500" i="11"/>
  <c r="I492" i="11"/>
  <c r="I523" i="11"/>
  <c r="I515" i="11"/>
  <c r="J515" i="11" s="1"/>
  <c r="I530" i="11"/>
  <c r="I538" i="11"/>
  <c r="I550" i="11"/>
  <c r="I561" i="11"/>
  <c r="I574" i="11"/>
  <c r="I566" i="11"/>
  <c r="I590" i="11"/>
  <c r="I582" i="11"/>
  <c r="I631" i="11"/>
  <c r="K631" i="11" s="1"/>
  <c r="I623" i="11"/>
  <c r="I615" i="11"/>
  <c r="I607" i="11"/>
  <c r="I599" i="11"/>
  <c r="I646" i="11"/>
  <c r="I653" i="11"/>
  <c r="I694" i="11"/>
  <c r="J694" i="11" s="1"/>
  <c r="I686" i="11"/>
  <c r="K686" i="11" s="1"/>
  <c r="I678" i="11"/>
  <c r="I670" i="11"/>
  <c r="I662" i="11"/>
  <c r="J662" i="11" s="1"/>
  <c r="I654" i="11"/>
  <c r="I737" i="11"/>
  <c r="I729" i="11"/>
  <c r="I721" i="11"/>
  <c r="I713" i="11"/>
  <c r="I705" i="11"/>
  <c r="I774" i="11"/>
  <c r="I766" i="11"/>
  <c r="I758" i="11"/>
  <c r="J758" i="11" s="1"/>
  <c r="I750" i="11"/>
  <c r="I849" i="11"/>
  <c r="I841" i="11"/>
  <c r="I833" i="11"/>
  <c r="I825" i="11"/>
  <c r="I817" i="11"/>
  <c r="I809" i="11"/>
  <c r="I801" i="11"/>
  <c r="I793" i="11"/>
  <c r="I785" i="11"/>
  <c r="I985" i="11"/>
  <c r="I977" i="11"/>
  <c r="I969" i="11"/>
  <c r="I961" i="11"/>
  <c r="J961" i="11" s="1"/>
  <c r="I953" i="11"/>
  <c r="I945" i="11"/>
  <c r="I937" i="11"/>
  <c r="I929" i="11"/>
  <c r="I921" i="11"/>
  <c r="I913" i="11"/>
  <c r="I905" i="11"/>
  <c r="I897" i="11"/>
  <c r="I889" i="11"/>
  <c r="I881" i="11"/>
  <c r="I873" i="11"/>
  <c r="I865" i="11"/>
  <c r="K865" i="11" s="1"/>
  <c r="I857" i="11"/>
  <c r="I1057" i="11"/>
  <c r="I1049" i="11"/>
  <c r="I1041" i="11"/>
  <c r="I1033" i="11"/>
  <c r="I1021" i="11"/>
  <c r="I1005" i="11"/>
  <c r="I1070" i="11"/>
  <c r="I1077" i="11"/>
  <c r="I1113" i="11"/>
  <c r="K1113" i="11" s="1"/>
  <c r="I1176" i="11"/>
  <c r="I1160" i="11"/>
  <c r="I558" i="11"/>
  <c r="I567" i="11"/>
  <c r="I583" i="11"/>
  <c r="I624" i="11"/>
  <c r="I608" i="11"/>
  <c r="I647" i="11"/>
  <c r="K647" i="11" s="1"/>
  <c r="I695" i="11"/>
  <c r="I679" i="11"/>
  <c r="I663" i="11"/>
  <c r="I738" i="11"/>
  <c r="I722" i="11"/>
  <c r="J722" i="11" s="1"/>
  <c r="I706" i="11"/>
  <c r="K706" i="11" s="1"/>
  <c r="I767" i="11"/>
  <c r="I751" i="11"/>
  <c r="I842" i="11"/>
  <c r="I826" i="11"/>
  <c r="K826" i="11" s="1"/>
  <c r="I810" i="11"/>
  <c r="I794" i="11"/>
  <c r="I986" i="11"/>
  <c r="I547" i="11"/>
  <c r="I533" i="11"/>
  <c r="K533" i="11" s="1"/>
  <c r="I511" i="11"/>
  <c r="I503" i="11"/>
  <c r="J503" i="11" s="1"/>
  <c r="I455" i="11"/>
  <c r="I471" i="11"/>
  <c r="I430" i="11"/>
  <c r="I400" i="11"/>
  <c r="I416" i="11"/>
  <c r="I396" i="11"/>
  <c r="I373" i="11"/>
  <c r="I345" i="11"/>
  <c r="I354" i="11"/>
  <c r="I362" i="11"/>
  <c r="I326" i="11"/>
  <c r="K326" i="11" s="1"/>
  <c r="I334" i="11"/>
  <c r="I301" i="11"/>
  <c r="I309" i="11"/>
  <c r="I317" i="11"/>
  <c r="I277" i="11"/>
  <c r="K277" i="11" s="1"/>
  <c r="I285" i="11"/>
  <c r="I293" i="11"/>
  <c r="I266" i="11"/>
  <c r="I245" i="11"/>
  <c r="J245" i="11" s="1"/>
  <c r="I253" i="11"/>
  <c r="J253" i="11" s="1"/>
  <c r="I221" i="11"/>
  <c r="I229" i="11"/>
  <c r="I237" i="11"/>
  <c r="I182" i="11"/>
  <c r="K182" i="11" s="1"/>
  <c r="I190" i="11"/>
  <c r="I198" i="11"/>
  <c r="I206" i="11"/>
  <c r="I214" i="11"/>
  <c r="K214" i="11" s="1"/>
  <c r="I175" i="11"/>
  <c r="I166" i="11"/>
  <c r="J166" i="11" s="1"/>
  <c r="I134" i="11"/>
  <c r="I142" i="11"/>
  <c r="I150" i="11"/>
  <c r="I128" i="11"/>
  <c r="I115" i="11"/>
  <c r="I123" i="11"/>
  <c r="I101" i="11"/>
  <c r="I52" i="11"/>
  <c r="I60" i="11"/>
  <c r="I68" i="11"/>
  <c r="I76" i="11"/>
  <c r="I84" i="11"/>
  <c r="I92" i="11"/>
  <c r="I44" i="11"/>
  <c r="I39" i="11"/>
  <c r="I340" i="11"/>
  <c r="I376" i="11"/>
  <c r="I368" i="11"/>
  <c r="I385" i="11"/>
  <c r="I427" i="11"/>
  <c r="I419" i="11"/>
  <c r="I411" i="11"/>
  <c r="I403" i="11"/>
  <c r="I441" i="11"/>
  <c r="I433" i="11"/>
  <c r="I537" i="11"/>
  <c r="I514" i="11"/>
  <c r="I491" i="11"/>
  <c r="K491" i="11" s="1"/>
  <c r="I507" i="11"/>
  <c r="I459" i="11"/>
  <c r="I475" i="11"/>
  <c r="I434" i="11"/>
  <c r="I404" i="11"/>
  <c r="I420" i="11"/>
  <c r="I386" i="11"/>
  <c r="I377" i="11"/>
  <c r="I348" i="11"/>
  <c r="I356" i="11"/>
  <c r="I338" i="11"/>
  <c r="I328" i="11"/>
  <c r="I336" i="11"/>
  <c r="I303" i="11"/>
  <c r="I311" i="11"/>
  <c r="I296" i="11"/>
  <c r="I279" i="11"/>
  <c r="I287" i="11"/>
  <c r="J287" i="11" s="1"/>
  <c r="I260" i="11"/>
  <c r="I268" i="11"/>
  <c r="I247" i="11"/>
  <c r="K247" i="11" s="1"/>
  <c r="I255" i="11"/>
  <c r="I223" i="11"/>
  <c r="I231" i="11"/>
  <c r="I239" i="11"/>
  <c r="I184" i="11"/>
  <c r="K184" i="11" s="1"/>
  <c r="I192" i="11"/>
  <c r="I200" i="11"/>
  <c r="J200" i="11" s="1"/>
  <c r="I208" i="11"/>
  <c r="I177" i="11"/>
  <c r="I160" i="11"/>
  <c r="I159" i="11"/>
  <c r="I136" i="11"/>
  <c r="I144" i="11"/>
  <c r="I152" i="11"/>
  <c r="I109" i="11"/>
  <c r="I117" i="11"/>
  <c r="I125" i="11"/>
  <c r="I46" i="11"/>
  <c r="I54" i="11"/>
  <c r="I62" i="11"/>
  <c r="I70" i="11"/>
  <c r="I78" i="11"/>
  <c r="I86" i="11"/>
  <c r="I94" i="11"/>
  <c r="I41" i="11"/>
  <c r="I346" i="11"/>
  <c r="I366" i="11"/>
  <c r="I374" i="11"/>
  <c r="K374" i="11" s="1"/>
  <c r="I383" i="11"/>
  <c r="I392" i="11"/>
  <c r="I425" i="11"/>
  <c r="I417" i="11"/>
  <c r="I409" i="11"/>
  <c r="I401" i="11"/>
  <c r="I439" i="11"/>
  <c r="J439" i="11" s="1"/>
  <c r="I431" i="11"/>
  <c r="I480" i="11"/>
  <c r="I472" i="11"/>
  <c r="I464" i="11"/>
  <c r="I456" i="11"/>
  <c r="I448" i="11"/>
  <c r="I504" i="11"/>
  <c r="I496" i="11"/>
  <c r="I488" i="11"/>
  <c r="I519" i="11"/>
  <c r="I527" i="11"/>
  <c r="I542" i="11"/>
  <c r="I548" i="11"/>
  <c r="I553" i="11"/>
  <c r="I578" i="11"/>
  <c r="I570" i="11"/>
  <c r="I594" i="11"/>
  <c r="I586" i="11"/>
  <c r="I635" i="11"/>
  <c r="I627" i="11"/>
  <c r="I619" i="11"/>
  <c r="I611" i="11"/>
  <c r="I603" i="11"/>
  <c r="I650" i="11"/>
  <c r="I642" i="11"/>
  <c r="I698" i="11"/>
  <c r="I690" i="11"/>
  <c r="J690" i="11" s="1"/>
  <c r="I682" i="11"/>
  <c r="I674" i="11"/>
  <c r="I666" i="11"/>
  <c r="K666" i="11" s="1"/>
  <c r="I658" i="11"/>
  <c r="I741" i="11"/>
  <c r="I733" i="11"/>
  <c r="I725" i="11"/>
  <c r="I717" i="11"/>
  <c r="I709" i="11"/>
  <c r="I778" i="11"/>
  <c r="I770" i="11"/>
  <c r="I762" i="11"/>
  <c r="I754" i="11"/>
  <c r="J754" i="11" s="1"/>
  <c r="I746" i="11"/>
  <c r="I845" i="11"/>
  <c r="I837" i="11"/>
  <c r="I829" i="11"/>
  <c r="I821" i="11"/>
  <c r="I813" i="11"/>
  <c r="I805" i="11"/>
  <c r="I797" i="11"/>
  <c r="I789" i="11"/>
  <c r="I853" i="11"/>
  <c r="I981" i="11"/>
  <c r="I973" i="11"/>
  <c r="I965" i="11"/>
  <c r="J965" i="11" s="1"/>
  <c r="I957" i="11"/>
  <c r="I949" i="11"/>
  <c r="I941" i="11"/>
  <c r="I933" i="11"/>
  <c r="I925" i="11"/>
  <c r="I917" i="11"/>
  <c r="I909" i="11"/>
  <c r="K909" i="11" s="1"/>
  <c r="I901" i="11"/>
  <c r="I893" i="11"/>
  <c r="I885" i="11"/>
  <c r="I877" i="11"/>
  <c r="I869" i="11"/>
  <c r="K869" i="11" s="1"/>
  <c r="I861" i="11"/>
  <c r="I990" i="11"/>
  <c r="I1053" i="11"/>
  <c r="I1045" i="11"/>
  <c r="I1037" i="11"/>
  <c r="I1029" i="11"/>
  <c r="I1013" i="11"/>
  <c r="I997" i="11"/>
  <c r="I1085" i="11"/>
  <c r="I1089" i="11"/>
  <c r="K1089" i="11" s="1"/>
  <c r="I1105" i="11"/>
  <c r="K1105" i="11" s="1"/>
  <c r="I1168" i="11"/>
  <c r="I1152" i="11"/>
  <c r="I575" i="11"/>
  <c r="I591" i="11"/>
  <c r="I632" i="11"/>
  <c r="I616" i="11"/>
  <c r="I600" i="11"/>
  <c r="I639" i="11"/>
  <c r="I687" i="11"/>
  <c r="I671" i="11"/>
  <c r="I655" i="11"/>
  <c r="I730" i="11"/>
  <c r="I714" i="11"/>
  <c r="I775" i="11"/>
  <c r="I759" i="11"/>
  <c r="I850" i="11"/>
  <c r="J850" i="11" s="1"/>
  <c r="I834" i="11"/>
  <c r="I818" i="11"/>
  <c r="I802" i="11"/>
  <c r="I786" i="11"/>
  <c r="I978" i="11"/>
  <c r="I541" i="11"/>
  <c r="I518" i="11"/>
  <c r="I495" i="11"/>
  <c r="I447" i="11"/>
  <c r="I463" i="11"/>
  <c r="I479" i="11"/>
  <c r="I438" i="11"/>
  <c r="I408" i="11"/>
  <c r="I424" i="11"/>
  <c r="I390" i="11"/>
  <c r="I381" i="11"/>
  <c r="I350" i="11"/>
  <c r="I358" i="11"/>
  <c r="I322" i="11"/>
  <c r="I330" i="11"/>
  <c r="I297" i="11"/>
  <c r="I305" i="11"/>
  <c r="I313" i="11"/>
  <c r="I273" i="11"/>
  <c r="I281" i="11"/>
  <c r="I289" i="11"/>
  <c r="I262" i="11"/>
  <c r="I259" i="11"/>
  <c r="I249" i="11"/>
  <c r="I257" i="11"/>
  <c r="I225" i="11"/>
  <c r="I233" i="11"/>
  <c r="I178" i="11"/>
  <c r="I186" i="11"/>
  <c r="I194" i="11"/>
  <c r="I202" i="11"/>
  <c r="I210" i="11"/>
  <c r="K210" i="11" s="1"/>
  <c r="I171" i="11"/>
  <c r="I162" i="11"/>
  <c r="I130" i="11"/>
  <c r="I138" i="11"/>
  <c r="I146" i="11"/>
  <c r="I154" i="11"/>
  <c r="I111" i="11"/>
  <c r="I119" i="11"/>
  <c r="I102" i="11"/>
  <c r="K102" i="11" s="1"/>
  <c r="I48" i="11"/>
  <c r="I56" i="11"/>
  <c r="I64" i="11"/>
  <c r="I72" i="11"/>
  <c r="I80" i="11"/>
  <c r="I88" i="11"/>
  <c r="I96" i="11"/>
  <c r="I19" i="11"/>
  <c r="I344" i="11"/>
  <c r="I380" i="11"/>
  <c r="I372" i="11"/>
  <c r="I389" i="11"/>
  <c r="I395" i="11"/>
  <c r="K395" i="11" s="1"/>
  <c r="I423" i="11"/>
  <c r="I415" i="11"/>
  <c r="I407" i="11"/>
  <c r="I399" i="11"/>
  <c r="I437" i="11"/>
  <c r="I445" i="11"/>
  <c r="I478" i="11"/>
  <c r="I470" i="11"/>
  <c r="I462" i="11"/>
  <c r="I454" i="11"/>
  <c r="I446" i="11"/>
  <c r="I502" i="11"/>
  <c r="I494" i="11"/>
  <c r="I525" i="11"/>
  <c r="I517" i="11"/>
  <c r="I532" i="11"/>
  <c r="I540" i="11"/>
  <c r="I546" i="11"/>
  <c r="I551" i="11"/>
  <c r="I576" i="11"/>
  <c r="J576" i="11" s="1"/>
  <c r="I568" i="11"/>
  <c r="I592" i="11"/>
  <c r="I584" i="11"/>
  <c r="I633" i="11"/>
  <c r="I625" i="11"/>
  <c r="I617" i="11"/>
  <c r="I609" i="11"/>
  <c r="I601" i="11"/>
  <c r="I648" i="11"/>
  <c r="I640" i="11"/>
  <c r="I696" i="11"/>
  <c r="I688" i="11"/>
  <c r="I680" i="11"/>
  <c r="I672" i="11"/>
  <c r="I664" i="11"/>
  <c r="I656" i="11"/>
  <c r="I739" i="11"/>
  <c r="I731" i="11"/>
  <c r="I723" i="11"/>
  <c r="I715" i="11"/>
  <c r="I707" i="11"/>
  <c r="I776" i="11"/>
  <c r="I768" i="11"/>
  <c r="I760" i="11"/>
  <c r="I752" i="11"/>
  <c r="I851" i="11"/>
  <c r="I843" i="11"/>
  <c r="I835" i="11"/>
  <c r="I827" i="11"/>
  <c r="I819" i="11"/>
  <c r="I811" i="11"/>
  <c r="I803" i="11"/>
  <c r="I795" i="11"/>
  <c r="I787" i="11"/>
  <c r="I987" i="11"/>
  <c r="I979" i="11"/>
  <c r="I971" i="11"/>
  <c r="I963" i="11"/>
  <c r="K963" i="11" s="1"/>
  <c r="I955" i="11"/>
  <c r="K955" i="11" s="1"/>
  <c r="I947" i="11"/>
  <c r="I939" i="11"/>
  <c r="J939" i="11" s="1"/>
  <c r="I931" i="11"/>
  <c r="I923" i="11"/>
  <c r="I915" i="11"/>
  <c r="I907" i="11"/>
  <c r="J907" i="11" s="1"/>
  <c r="I899" i="11"/>
  <c r="I891" i="11"/>
  <c r="J891" i="11" s="1"/>
  <c r="I883" i="11"/>
  <c r="I875" i="11"/>
  <c r="I867" i="11"/>
  <c r="I859" i="11"/>
  <c r="I1059" i="11"/>
  <c r="I1051" i="11"/>
  <c r="I1043" i="11"/>
  <c r="I1035" i="11"/>
  <c r="I1025" i="11"/>
  <c r="I1009" i="11"/>
  <c r="I993" i="11"/>
  <c r="I1081" i="11"/>
  <c r="I1096" i="11"/>
  <c r="I1101" i="11"/>
  <c r="I1164" i="11"/>
  <c r="I552" i="11"/>
  <c r="I571" i="11"/>
  <c r="I587" i="11"/>
  <c r="K587" i="11" s="1"/>
  <c r="I628" i="11"/>
  <c r="I612" i="11"/>
  <c r="I651" i="11"/>
  <c r="I699" i="11"/>
  <c r="I683" i="11"/>
  <c r="I667" i="11"/>
  <c r="I742" i="11"/>
  <c r="I726" i="11"/>
  <c r="I710" i="11"/>
  <c r="I771" i="11"/>
  <c r="I755" i="11"/>
  <c r="I846" i="11"/>
  <c r="I830" i="11"/>
  <c r="K830" i="11" s="1"/>
  <c r="I814" i="11"/>
  <c r="I798" i="11"/>
  <c r="I782" i="11"/>
  <c r="I974" i="11"/>
  <c r="I577" i="11"/>
  <c r="I569" i="11"/>
  <c r="I593" i="11"/>
  <c r="I585" i="11"/>
  <c r="I634" i="11"/>
  <c r="I626" i="11"/>
  <c r="I618" i="11"/>
  <c r="I610" i="11"/>
  <c r="I602" i="11"/>
  <c r="I649" i="11"/>
  <c r="J649" i="11" s="1"/>
  <c r="I641" i="11"/>
  <c r="I697" i="11"/>
  <c r="I689" i="11"/>
  <c r="I681" i="11"/>
  <c r="I673" i="11"/>
  <c r="I665" i="11"/>
  <c r="K665" i="11" s="1"/>
  <c r="I657" i="11"/>
  <c r="I740" i="11"/>
  <c r="I732" i="11"/>
  <c r="I724" i="11"/>
  <c r="I716" i="11"/>
  <c r="I708" i="11"/>
  <c r="I777" i="11"/>
  <c r="I769" i="11"/>
  <c r="I761" i="11"/>
  <c r="I753" i="11"/>
  <c r="I781" i="11"/>
  <c r="I844" i="11"/>
  <c r="I836" i="11"/>
  <c r="I828" i="11"/>
  <c r="I820" i="11"/>
  <c r="I812" i="11"/>
  <c r="I804" i="11"/>
  <c r="I796" i="11"/>
  <c r="I788" i="11"/>
  <c r="I988" i="11"/>
  <c r="I980" i="11"/>
  <c r="I972" i="11"/>
  <c r="I964" i="11"/>
  <c r="I956" i="11"/>
  <c r="I948" i="11"/>
  <c r="I940" i="11"/>
  <c r="I932" i="11"/>
  <c r="I924" i="11"/>
  <c r="I916" i="11"/>
  <c r="I908" i="11"/>
  <c r="I900" i="11"/>
  <c r="I892" i="11"/>
  <c r="I884" i="11"/>
  <c r="I876" i="11"/>
  <c r="I868" i="11"/>
  <c r="I860" i="11"/>
  <c r="I1060" i="11"/>
  <c r="K1060" i="11" s="1"/>
  <c r="I1052" i="11"/>
  <c r="I1044" i="11"/>
  <c r="J1044" i="11" s="1"/>
  <c r="I1036" i="11"/>
  <c r="I1027" i="11"/>
  <c r="I1011" i="11"/>
  <c r="I995" i="11"/>
  <c r="I1083" i="11"/>
  <c r="I1093" i="11"/>
  <c r="I1103" i="11"/>
  <c r="I1166" i="11"/>
  <c r="I1028" i="11"/>
  <c r="I1020" i="11"/>
  <c r="I1012" i="11"/>
  <c r="I1004" i="11"/>
  <c r="I996" i="11"/>
  <c r="I1069" i="11"/>
  <c r="I1084" i="11"/>
  <c r="I1076" i="11"/>
  <c r="I1088" i="11"/>
  <c r="I1112" i="11"/>
  <c r="I1104" i="11"/>
  <c r="I1175" i="11"/>
  <c r="I1167" i="11"/>
  <c r="K1167" i="11" s="1"/>
  <c r="I1159" i="11"/>
  <c r="I1151" i="11"/>
  <c r="K1151" i="11" s="1"/>
  <c r="I1143" i="11"/>
  <c r="I1135" i="11"/>
  <c r="I1127" i="11"/>
  <c r="I1119" i="11"/>
  <c r="K1119" i="11" s="1"/>
  <c r="I1227" i="11"/>
  <c r="I1219" i="11"/>
  <c r="I1211" i="11"/>
  <c r="I1203" i="11"/>
  <c r="I1195" i="11"/>
  <c r="I1187" i="11"/>
  <c r="I1233" i="11"/>
  <c r="I1262" i="11"/>
  <c r="I1254" i="11"/>
  <c r="I1246" i="11"/>
  <c r="I1238" i="11"/>
  <c r="I1298" i="11"/>
  <c r="I1290" i="11"/>
  <c r="I1282" i="11"/>
  <c r="I1274" i="11"/>
  <c r="I1322" i="11"/>
  <c r="I1314" i="11"/>
  <c r="I1306" i="11"/>
  <c r="K1306" i="11" s="1"/>
  <c r="I1391" i="11"/>
  <c r="I1383" i="11"/>
  <c r="I1373" i="11"/>
  <c r="I1357" i="11"/>
  <c r="I1341" i="11"/>
  <c r="I1410" i="11"/>
  <c r="J1410" i="11" s="1"/>
  <c r="I1418" i="11"/>
  <c r="I1426" i="11"/>
  <c r="J1426" i="11" s="1"/>
  <c r="I1441" i="11"/>
  <c r="I1456" i="11"/>
  <c r="I1477" i="11"/>
  <c r="I1495" i="11"/>
  <c r="I1510" i="11"/>
  <c r="K1510" i="11" s="1"/>
  <c r="I1536" i="11"/>
  <c r="K1536" i="11" s="1"/>
  <c r="I1554" i="11"/>
  <c r="I1140" i="11"/>
  <c r="I482" i="11"/>
  <c r="I474" i="11"/>
  <c r="I466" i="11"/>
  <c r="I458" i="11"/>
  <c r="I450" i="11"/>
  <c r="I506" i="11"/>
  <c r="I498" i="11"/>
  <c r="I490" i="11"/>
  <c r="I521" i="11"/>
  <c r="I513" i="11"/>
  <c r="I528" i="11"/>
  <c r="I536" i="11"/>
  <c r="I555" i="11"/>
  <c r="I559" i="11"/>
  <c r="I572" i="11"/>
  <c r="I564" i="11"/>
  <c r="I588" i="11"/>
  <c r="I597" i="11"/>
  <c r="I629" i="11"/>
  <c r="I621" i="11"/>
  <c r="I613" i="11"/>
  <c r="I605" i="11"/>
  <c r="I638" i="11"/>
  <c r="I644" i="11"/>
  <c r="I700" i="11"/>
  <c r="I692" i="11"/>
  <c r="I684" i="11"/>
  <c r="I676" i="11"/>
  <c r="I668" i="11"/>
  <c r="I660" i="11"/>
  <c r="I743" i="11"/>
  <c r="I735" i="11"/>
  <c r="I727" i="11"/>
  <c r="I719" i="11"/>
  <c r="I711" i="11"/>
  <c r="I745" i="11"/>
  <c r="I772" i="11"/>
  <c r="I764" i="11"/>
  <c r="I756" i="11"/>
  <c r="I748" i="11"/>
  <c r="I847" i="11"/>
  <c r="I839" i="11"/>
  <c r="I831" i="11"/>
  <c r="I823" i="11"/>
  <c r="I815" i="11"/>
  <c r="I807" i="11"/>
  <c r="I799" i="11"/>
  <c r="I791" i="11"/>
  <c r="I783" i="11"/>
  <c r="I983" i="11"/>
  <c r="I975" i="11"/>
  <c r="I967" i="11"/>
  <c r="I959" i="11"/>
  <c r="I951" i="11"/>
  <c r="I943" i="11"/>
  <c r="I935" i="11"/>
  <c r="I927" i="11"/>
  <c r="I919" i="11"/>
  <c r="I911" i="11"/>
  <c r="I903" i="11"/>
  <c r="I895" i="11"/>
  <c r="I887" i="11"/>
  <c r="I879" i="11"/>
  <c r="I871" i="11"/>
  <c r="I863" i="11"/>
  <c r="I855" i="11"/>
  <c r="I1055" i="11"/>
  <c r="I1047" i="11"/>
  <c r="I1039" i="11"/>
  <c r="I1031" i="11"/>
  <c r="I1017" i="11"/>
  <c r="I1001" i="11"/>
  <c r="I1066" i="11"/>
  <c r="J1066" i="11" s="1"/>
  <c r="I1073" i="11"/>
  <c r="I1109" i="11"/>
  <c r="I1172" i="11"/>
  <c r="I1156" i="11"/>
  <c r="I563" i="11"/>
  <c r="I580" i="11"/>
  <c r="I636" i="11"/>
  <c r="I620" i="11"/>
  <c r="I604" i="11"/>
  <c r="I643" i="11"/>
  <c r="I691" i="11"/>
  <c r="I675" i="11"/>
  <c r="I659" i="11"/>
  <c r="I734" i="11"/>
  <c r="I718" i="11"/>
  <c r="I779" i="11"/>
  <c r="I763" i="11"/>
  <c r="I747" i="11"/>
  <c r="I838" i="11"/>
  <c r="I822" i="11"/>
  <c r="I806" i="11"/>
  <c r="I790" i="11"/>
  <c r="I982" i="11"/>
  <c r="I560" i="11"/>
  <c r="I573" i="11"/>
  <c r="I565" i="11"/>
  <c r="I589" i="11"/>
  <c r="K589" i="11" s="1"/>
  <c r="I581" i="11"/>
  <c r="I630" i="11"/>
  <c r="I622" i="11"/>
  <c r="I614" i="11"/>
  <c r="I606" i="11"/>
  <c r="I598" i="11"/>
  <c r="I645" i="11"/>
  <c r="I701" i="11"/>
  <c r="I693" i="11"/>
  <c r="I685" i="11"/>
  <c r="I677" i="11"/>
  <c r="I669" i="11"/>
  <c r="I661" i="11"/>
  <c r="I703" i="11"/>
  <c r="I736" i="11"/>
  <c r="I728" i="11"/>
  <c r="I720" i="11"/>
  <c r="I712" i="11"/>
  <c r="I704" i="11"/>
  <c r="I773" i="11"/>
  <c r="J773" i="11" s="1"/>
  <c r="I765" i="11"/>
  <c r="I757" i="11"/>
  <c r="I749" i="11"/>
  <c r="I848" i="11"/>
  <c r="I840" i="11"/>
  <c r="I832" i="11"/>
  <c r="I824" i="11"/>
  <c r="I816" i="11"/>
  <c r="I808" i="11"/>
  <c r="I800" i="11"/>
  <c r="I792" i="11"/>
  <c r="I784" i="11"/>
  <c r="I984" i="11"/>
  <c r="I976" i="11"/>
  <c r="I968" i="11"/>
  <c r="I960" i="11"/>
  <c r="I952" i="11"/>
  <c r="I944" i="11"/>
  <c r="I936" i="11"/>
  <c r="I928" i="11"/>
  <c r="I920" i="11"/>
  <c r="I912" i="11"/>
  <c r="I904" i="11"/>
  <c r="I896" i="11"/>
  <c r="I888" i="11"/>
  <c r="I880" i="11"/>
  <c r="I872" i="11"/>
  <c r="I864" i="11"/>
  <c r="I856" i="11"/>
  <c r="I1056" i="11"/>
  <c r="J1056" i="11" s="1"/>
  <c r="I1048" i="11"/>
  <c r="I1040" i="11"/>
  <c r="I1032" i="11"/>
  <c r="I1019" i="11"/>
  <c r="I1003" i="11"/>
  <c r="I1068" i="11"/>
  <c r="I1075" i="11"/>
  <c r="I1111" i="11"/>
  <c r="I1174" i="11"/>
  <c r="I1158" i="11"/>
  <c r="I1024" i="11"/>
  <c r="I1016" i="11"/>
  <c r="I1008" i="11"/>
  <c r="I1000" i="11"/>
  <c r="I992" i="11"/>
  <c r="I1065" i="11"/>
  <c r="I1080" i="11"/>
  <c r="I1087" i="11"/>
  <c r="I1095" i="11"/>
  <c r="I1108" i="11"/>
  <c r="I1100" i="11"/>
  <c r="I1171" i="11"/>
  <c r="I1163" i="11"/>
  <c r="I1155" i="11"/>
  <c r="I1147" i="11"/>
  <c r="I1139" i="11"/>
  <c r="I1131" i="11"/>
  <c r="I1123" i="11"/>
  <c r="I1231" i="11"/>
  <c r="I1223" i="11"/>
  <c r="I1215" i="11"/>
  <c r="I1207" i="11"/>
  <c r="I1199" i="11"/>
  <c r="I1191" i="11"/>
  <c r="I1183" i="11"/>
  <c r="I1266" i="11"/>
  <c r="I1258" i="11"/>
  <c r="J1258" i="11" s="1"/>
  <c r="I1250" i="11"/>
  <c r="I1242" i="11"/>
  <c r="I1234" i="11"/>
  <c r="I1294" i="11"/>
  <c r="I1286" i="11"/>
  <c r="I1278" i="11"/>
  <c r="I1326" i="11"/>
  <c r="I1318" i="11"/>
  <c r="I1310" i="11"/>
  <c r="I1328" i="11"/>
  <c r="I1387" i="11"/>
  <c r="I1379" i="11"/>
  <c r="I1365" i="11"/>
  <c r="I1349" i="11"/>
  <c r="I1333" i="11"/>
  <c r="I1402" i="11"/>
  <c r="I1434" i="11"/>
  <c r="I1449" i="11"/>
  <c r="I1464" i="11"/>
  <c r="I1485" i="11"/>
  <c r="I1503" i="11"/>
  <c r="I1518" i="11"/>
  <c r="I1544" i="11"/>
  <c r="I1528" i="11"/>
  <c r="I1148" i="11"/>
  <c r="I1132" i="11"/>
  <c r="I1179" i="11"/>
  <c r="I1216" i="11"/>
  <c r="I1200" i="11"/>
  <c r="I1184" i="11"/>
  <c r="I1259" i="11"/>
  <c r="I1243" i="11"/>
  <c r="I1295" i="11"/>
  <c r="I1279" i="11"/>
  <c r="I1319" i="11"/>
  <c r="I1303" i="11"/>
  <c r="I1380" i="11"/>
  <c r="I1364" i="11"/>
  <c r="I1348" i="11"/>
  <c r="I1332" i="11"/>
  <c r="I1401" i="11"/>
  <c r="I1433" i="11"/>
  <c r="I1448" i="11"/>
  <c r="I1463" i="11"/>
  <c r="I1484" i="11"/>
  <c r="I1502" i="11"/>
  <c r="I1517" i="11"/>
  <c r="I1543" i="11"/>
  <c r="I1527" i="11"/>
  <c r="I539" i="11"/>
  <c r="I493" i="11"/>
  <c r="I461" i="11"/>
  <c r="I436" i="11"/>
  <c r="I422" i="11"/>
  <c r="I379" i="11"/>
  <c r="I357" i="11"/>
  <c r="I329" i="11"/>
  <c r="I304" i="11"/>
  <c r="I272" i="11"/>
  <c r="I288" i="11"/>
  <c r="I269" i="11"/>
  <c r="I256" i="11"/>
  <c r="I232" i="11"/>
  <c r="I185" i="11"/>
  <c r="I201" i="11"/>
  <c r="I170" i="11"/>
  <c r="I129" i="11"/>
  <c r="I145" i="11"/>
  <c r="I110" i="11"/>
  <c r="I1124" i="11"/>
  <c r="I1224" i="11"/>
  <c r="I1208" i="11"/>
  <c r="I1192" i="11"/>
  <c r="I1267" i="11"/>
  <c r="I1251" i="11"/>
  <c r="I1235" i="11"/>
  <c r="I1287" i="11"/>
  <c r="J1287" i="11" s="1"/>
  <c r="I1302" i="11"/>
  <c r="I1311" i="11"/>
  <c r="I1388" i="11"/>
  <c r="I1372" i="11"/>
  <c r="I1356" i="11"/>
  <c r="K1356" i="11" s="1"/>
  <c r="I1340" i="11"/>
  <c r="K1340" i="11" s="1"/>
  <c r="I1409" i="11"/>
  <c r="I1417" i="11"/>
  <c r="I1425" i="11"/>
  <c r="I1440" i="11"/>
  <c r="I1455" i="11"/>
  <c r="I1488" i="11"/>
  <c r="I1506" i="11"/>
  <c r="I1509" i="11"/>
  <c r="I1535" i="11"/>
  <c r="I1553" i="11"/>
  <c r="I516" i="11"/>
  <c r="I487" i="11"/>
  <c r="I477" i="11"/>
  <c r="I406" i="11"/>
  <c r="I388" i="11"/>
  <c r="I349" i="11"/>
  <c r="I321" i="11"/>
  <c r="I320" i="11"/>
  <c r="I312" i="11"/>
  <c r="I280" i="11"/>
  <c r="I261" i="11"/>
  <c r="I248" i="11"/>
  <c r="I224" i="11"/>
  <c r="I218" i="11"/>
  <c r="I193" i="11"/>
  <c r="I209" i="11"/>
  <c r="I161" i="11"/>
  <c r="I137" i="11"/>
  <c r="I153" i="11"/>
  <c r="I118" i="11"/>
  <c r="I47" i="11"/>
  <c r="I63" i="11"/>
  <c r="I79" i="11"/>
  <c r="I95" i="11"/>
  <c r="I970" i="11"/>
  <c r="I962" i="11"/>
  <c r="I954" i="11"/>
  <c r="I946" i="11"/>
  <c r="I938" i="11"/>
  <c r="I930" i="11"/>
  <c r="I922" i="11"/>
  <c r="I914" i="11"/>
  <c r="I906" i="11"/>
  <c r="I898" i="11"/>
  <c r="I890" i="11"/>
  <c r="I882" i="11"/>
  <c r="I874" i="11"/>
  <c r="I866" i="11"/>
  <c r="I858" i="11"/>
  <c r="I1058" i="11"/>
  <c r="I1050" i="11"/>
  <c r="I1042" i="11"/>
  <c r="I1034" i="11"/>
  <c r="I1023" i="11"/>
  <c r="I1007" i="11"/>
  <c r="I991" i="11"/>
  <c r="I1079" i="11"/>
  <c r="I1094" i="11"/>
  <c r="I1116" i="11"/>
  <c r="I1162" i="11"/>
  <c r="I1026" i="11"/>
  <c r="I1018" i="11"/>
  <c r="I1010" i="11"/>
  <c r="I1002" i="11"/>
  <c r="I994" i="11"/>
  <c r="I1067" i="11"/>
  <c r="I1082" i="11"/>
  <c r="I1074" i="11"/>
  <c r="I1097" i="11"/>
  <c r="I1110" i="11"/>
  <c r="I1102" i="11"/>
  <c r="I1173" i="11"/>
  <c r="I1165" i="11"/>
  <c r="I1157" i="11"/>
  <c r="I1149" i="11"/>
  <c r="I1141" i="11"/>
  <c r="I1133" i="11"/>
  <c r="I1125" i="11"/>
  <c r="I1117" i="11"/>
  <c r="I1225" i="11"/>
  <c r="I1217" i="11"/>
  <c r="I1209" i="11"/>
  <c r="I1201" i="11"/>
  <c r="I1193" i="11"/>
  <c r="I1185" i="11"/>
  <c r="I1268" i="11"/>
  <c r="I1260" i="11"/>
  <c r="I1252" i="11"/>
  <c r="I1244" i="11"/>
  <c r="I1236" i="11"/>
  <c r="I1296" i="11"/>
  <c r="I1288" i="11"/>
  <c r="I1280" i="11"/>
  <c r="I1272" i="11"/>
  <c r="I1320" i="11"/>
  <c r="I1312" i="11"/>
  <c r="I1304" i="11"/>
  <c r="I1389" i="11"/>
  <c r="I1381" i="11"/>
  <c r="I1369" i="11"/>
  <c r="I1353" i="11"/>
  <c r="I1337" i="11"/>
  <c r="I1406" i="11"/>
  <c r="I1421" i="11"/>
  <c r="I1422" i="11"/>
  <c r="I1468" i="11"/>
  <c r="I1473" i="11"/>
  <c r="I1490" i="11"/>
  <c r="I1522" i="11"/>
  <c r="I1526" i="11"/>
  <c r="I1532" i="11"/>
  <c r="I1550" i="11"/>
  <c r="I1136" i="11"/>
  <c r="I1120" i="11"/>
  <c r="I1220" i="11"/>
  <c r="I1204" i="11"/>
  <c r="I1188" i="11"/>
  <c r="I1263" i="11"/>
  <c r="I1247" i="11"/>
  <c r="I1299" i="11"/>
  <c r="I1283" i="11"/>
  <c r="I1323" i="11"/>
  <c r="I1307" i="11"/>
  <c r="I1384" i="11"/>
  <c r="I1368" i="11"/>
  <c r="I1352" i="11"/>
  <c r="I1336" i="11"/>
  <c r="I1405" i="11"/>
  <c r="I1437" i="11"/>
  <c r="I1439" i="11"/>
  <c r="I1467" i="11"/>
  <c r="I1472" i="11"/>
  <c r="I1489" i="11"/>
  <c r="I1521" i="11"/>
  <c r="I1547" i="11"/>
  <c r="I1531" i="11"/>
  <c r="I545" i="11"/>
  <c r="I524" i="11"/>
  <c r="I453" i="11"/>
  <c r="I485" i="11"/>
  <c r="I414" i="11"/>
  <c r="I371" i="11"/>
  <c r="I353" i="11"/>
  <c r="I325" i="11"/>
  <c r="J325" i="11" s="1"/>
  <c r="I300" i="11"/>
  <c r="I316" i="11"/>
  <c r="I284" i="11"/>
  <c r="I265" i="11"/>
  <c r="I252" i="11"/>
  <c r="I228" i="11"/>
  <c r="I181" i="11"/>
  <c r="I197" i="11"/>
  <c r="I213" i="11"/>
  <c r="I165" i="11"/>
  <c r="I141" i="11"/>
  <c r="I157" i="11"/>
  <c r="I122" i="11"/>
  <c r="I51" i="11"/>
  <c r="I67" i="11"/>
  <c r="I83" i="11"/>
  <c r="I99" i="11"/>
  <c r="I1375" i="11"/>
  <c r="I1367" i="11"/>
  <c r="I1359" i="11"/>
  <c r="I1351" i="11"/>
  <c r="I1343" i="11"/>
  <c r="I1335" i="11"/>
  <c r="I1412" i="11"/>
  <c r="K1412" i="11" s="1"/>
  <c r="I1404" i="11"/>
  <c r="I1414" i="11"/>
  <c r="I1436" i="11"/>
  <c r="I1428" i="11"/>
  <c r="I1451" i="11"/>
  <c r="I1443" i="11"/>
  <c r="I1466" i="11"/>
  <c r="I1458" i="11"/>
  <c r="I1476" i="11"/>
  <c r="I1479" i="11"/>
  <c r="I1494" i="11"/>
  <c r="I1497" i="11"/>
  <c r="I1520" i="11"/>
  <c r="I1512" i="11"/>
  <c r="I1546" i="11"/>
  <c r="I1538" i="11"/>
  <c r="I1530" i="11"/>
  <c r="I1556" i="11"/>
  <c r="I1150" i="11"/>
  <c r="I1142" i="11"/>
  <c r="I1134" i="11"/>
  <c r="I1126" i="11"/>
  <c r="I1118" i="11"/>
  <c r="I1226" i="11"/>
  <c r="I1218" i="11"/>
  <c r="I1210" i="11"/>
  <c r="I1202" i="11"/>
  <c r="I1194" i="11"/>
  <c r="I1186" i="11"/>
  <c r="I1269" i="11"/>
  <c r="I1261" i="11"/>
  <c r="I1253" i="11"/>
  <c r="I1245" i="11"/>
  <c r="I1237" i="11"/>
  <c r="I1297" i="11"/>
  <c r="I1289" i="11"/>
  <c r="I1281" i="11"/>
  <c r="I1273" i="11"/>
  <c r="I1321" i="11"/>
  <c r="I1313" i="11"/>
  <c r="I1305" i="11"/>
  <c r="I1390" i="11"/>
  <c r="I1382" i="11"/>
  <c r="I1374" i="11"/>
  <c r="I1366" i="11"/>
  <c r="I1358" i="11"/>
  <c r="I1350" i="11"/>
  <c r="I1342" i="11"/>
  <c r="I1334" i="11"/>
  <c r="I1411" i="11"/>
  <c r="I1403" i="11"/>
  <c r="I1419" i="11"/>
  <c r="I1435" i="11"/>
  <c r="I1427" i="11"/>
  <c r="I1450" i="11"/>
  <c r="I1442" i="11"/>
  <c r="I1465" i="11"/>
  <c r="I1457" i="11"/>
  <c r="I1486" i="11"/>
  <c r="I1478" i="11"/>
  <c r="I1504" i="11"/>
  <c r="I1496" i="11"/>
  <c r="I1519" i="11"/>
  <c r="I1511" i="11"/>
  <c r="I1545" i="11"/>
  <c r="I1537" i="11"/>
  <c r="I1529" i="11"/>
  <c r="I1555" i="11"/>
  <c r="I544" i="11"/>
  <c r="I512" i="11"/>
  <c r="I489" i="11"/>
  <c r="I505" i="11"/>
  <c r="I457" i="11"/>
  <c r="I473" i="11"/>
  <c r="I432" i="11"/>
  <c r="I402" i="11"/>
  <c r="I418" i="11"/>
  <c r="I384" i="11"/>
  <c r="I375" i="11"/>
  <c r="I347" i="11"/>
  <c r="I355" i="11"/>
  <c r="I363" i="11"/>
  <c r="I327" i="11"/>
  <c r="I335" i="11"/>
  <c r="I302" i="11"/>
  <c r="I310" i="11"/>
  <c r="I318" i="11"/>
  <c r="I278" i="11"/>
  <c r="I286" i="11"/>
  <c r="I271" i="11"/>
  <c r="I267" i="11"/>
  <c r="I246" i="11"/>
  <c r="I254" i="11"/>
  <c r="I222" i="11"/>
  <c r="I230" i="11"/>
  <c r="I238" i="11"/>
  <c r="I183" i="11"/>
  <c r="I191" i="11"/>
  <c r="I199" i="11"/>
  <c r="I207" i="11"/>
  <c r="I215" i="11"/>
  <c r="I169" i="11"/>
  <c r="I167" i="11"/>
  <c r="I135" i="11"/>
  <c r="I143" i="11"/>
  <c r="I151" i="11"/>
  <c r="I108" i="11"/>
  <c r="I116" i="11"/>
  <c r="I124" i="11"/>
  <c r="I45" i="11"/>
  <c r="I53" i="11"/>
  <c r="I61" i="11"/>
  <c r="I69" i="11"/>
  <c r="I77" i="11"/>
  <c r="I85" i="11"/>
  <c r="I93" i="11"/>
  <c r="I42" i="11"/>
  <c r="I17" i="11"/>
  <c r="I107" i="11"/>
  <c r="I55" i="11"/>
  <c r="I71" i="11"/>
  <c r="I87" i="11"/>
  <c r="I18" i="11"/>
  <c r="I966" i="11"/>
  <c r="I958" i="11"/>
  <c r="I950" i="11"/>
  <c r="K950" i="11" s="1"/>
  <c r="I942" i="11"/>
  <c r="I934" i="11"/>
  <c r="I926" i="11"/>
  <c r="I918" i="11"/>
  <c r="I910" i="11"/>
  <c r="I902" i="11"/>
  <c r="I894" i="11"/>
  <c r="I886" i="11"/>
  <c r="I878" i="11"/>
  <c r="I870" i="11"/>
  <c r="I862" i="11"/>
  <c r="I854" i="11"/>
  <c r="I1054" i="11"/>
  <c r="I1046" i="11"/>
  <c r="I1038" i="11"/>
  <c r="I1030" i="11"/>
  <c r="J1030" i="11" s="1"/>
  <c r="I1015" i="11"/>
  <c r="I999" i="11"/>
  <c r="I1064" i="11"/>
  <c r="I1091" i="11"/>
  <c r="I1107" i="11"/>
  <c r="I1170" i="11"/>
  <c r="I1154" i="11"/>
  <c r="I1022" i="11"/>
  <c r="I1014" i="11"/>
  <c r="I1006" i="11"/>
  <c r="I998" i="11"/>
  <c r="I1063" i="11"/>
  <c r="I1072" i="11"/>
  <c r="I1078" i="11"/>
  <c r="I1090" i="11"/>
  <c r="I1099" i="11"/>
  <c r="I1106" i="11"/>
  <c r="I1177" i="11"/>
  <c r="I1169" i="11"/>
  <c r="I1161" i="11"/>
  <c r="I1153" i="11"/>
  <c r="I1145" i="11"/>
  <c r="I1137" i="11"/>
  <c r="I1129" i="11"/>
  <c r="I1121" i="11"/>
  <c r="I1229" i="11"/>
  <c r="I1221" i="11"/>
  <c r="I1213" i="11"/>
  <c r="I1205" i="11"/>
  <c r="I1197" i="11"/>
  <c r="I1189" i="11"/>
  <c r="I1181" i="11"/>
  <c r="I1264" i="11"/>
  <c r="I1256" i="11"/>
  <c r="I1248" i="11"/>
  <c r="I1240" i="11"/>
  <c r="I1300" i="11"/>
  <c r="I1292" i="11"/>
  <c r="I1284" i="11"/>
  <c r="I1276" i="11"/>
  <c r="I1324" i="11"/>
  <c r="I1316" i="11"/>
  <c r="I1308" i="11"/>
  <c r="I1393" i="11"/>
  <c r="I1385" i="11"/>
  <c r="I1377" i="11"/>
  <c r="I1361" i="11"/>
  <c r="I1345" i="11"/>
  <c r="I1329" i="11"/>
  <c r="I1398" i="11"/>
  <c r="I1430" i="11"/>
  <c r="J1430" i="11" s="1"/>
  <c r="I1445" i="11"/>
  <c r="I1460" i="11"/>
  <c r="I1481" i="11"/>
  <c r="I1499" i="11"/>
  <c r="I1514" i="11"/>
  <c r="I1540" i="11"/>
  <c r="I1558" i="11"/>
  <c r="I1144" i="11"/>
  <c r="I1128" i="11"/>
  <c r="I1228" i="11"/>
  <c r="I1212" i="11"/>
  <c r="I1196" i="11"/>
  <c r="I1180" i="11"/>
  <c r="I1255" i="11"/>
  <c r="I1239" i="11"/>
  <c r="I1291" i="11"/>
  <c r="I1275" i="11"/>
  <c r="I1315" i="11"/>
  <c r="I1392" i="11"/>
  <c r="I1376" i="11"/>
  <c r="I1360" i="11"/>
  <c r="I1344" i="11"/>
  <c r="I1396" i="11"/>
  <c r="I1397" i="11"/>
  <c r="I1429" i="11"/>
  <c r="I1444" i="11"/>
  <c r="I1459" i="11"/>
  <c r="I1480" i="11"/>
  <c r="I1498" i="11"/>
  <c r="I1513" i="11"/>
  <c r="I1539" i="11"/>
  <c r="I1557" i="11"/>
  <c r="I531" i="11"/>
  <c r="I501" i="11"/>
  <c r="I469" i="11"/>
  <c r="I429" i="11"/>
  <c r="I394" i="11"/>
  <c r="I343" i="11"/>
  <c r="I361" i="11"/>
  <c r="I333" i="11"/>
  <c r="I308" i="11"/>
  <c r="I276" i="11"/>
  <c r="I292" i="11"/>
  <c r="I244" i="11"/>
  <c r="I220" i="11"/>
  <c r="I236" i="11"/>
  <c r="I189" i="11"/>
  <c r="I205" i="11"/>
  <c r="I174" i="11"/>
  <c r="I133" i="11"/>
  <c r="I149" i="11"/>
  <c r="I114" i="11"/>
  <c r="I105" i="11"/>
  <c r="I59" i="11"/>
  <c r="I75" i="11"/>
  <c r="I91" i="11"/>
  <c r="I1371" i="11"/>
  <c r="I1363" i="11"/>
  <c r="I1355" i="11"/>
  <c r="I1347" i="11"/>
  <c r="I1339" i="11"/>
  <c r="I1331" i="11"/>
  <c r="I1408" i="11"/>
  <c r="I1400" i="11"/>
  <c r="I1416" i="11"/>
  <c r="I1432" i="11"/>
  <c r="I1424" i="11"/>
  <c r="I1447" i="11"/>
  <c r="I1454" i="11"/>
  <c r="I1462" i="11"/>
  <c r="I1471" i="11"/>
  <c r="I1483" i="11"/>
  <c r="I1492" i="11"/>
  <c r="I1501" i="11"/>
  <c r="I1524" i="11"/>
  <c r="I1516" i="11"/>
  <c r="I1508" i="11"/>
  <c r="I1542" i="11"/>
  <c r="I1534" i="11"/>
  <c r="I1549" i="11"/>
  <c r="K1549" i="11" s="1"/>
  <c r="I1552" i="11"/>
  <c r="I1146" i="11"/>
  <c r="I1138" i="11"/>
  <c r="I1130" i="11"/>
  <c r="I1122" i="11"/>
  <c r="I1230" i="11"/>
  <c r="I1222" i="11"/>
  <c r="I1214" i="11"/>
  <c r="I1206" i="11"/>
  <c r="I1198" i="11"/>
  <c r="I1190" i="11"/>
  <c r="I1182" i="11"/>
  <c r="I1265" i="11"/>
  <c r="I1257" i="11"/>
  <c r="I1249" i="11"/>
  <c r="I1241" i="11"/>
  <c r="I1271" i="11"/>
  <c r="I1293" i="11"/>
  <c r="I1285" i="11"/>
  <c r="I1277" i="11"/>
  <c r="I1325" i="11"/>
  <c r="I1317" i="11"/>
  <c r="I1309" i="11"/>
  <c r="I1394" i="11"/>
  <c r="I1386" i="11"/>
  <c r="I1378" i="11"/>
  <c r="I1370" i="11"/>
  <c r="I1362" i="11"/>
  <c r="I1354" i="11"/>
  <c r="I1346" i="11"/>
  <c r="I1338" i="11"/>
  <c r="I1330" i="11"/>
  <c r="I1407" i="11"/>
  <c r="I1399" i="11"/>
  <c r="I1415" i="11"/>
  <c r="I1431" i="11"/>
  <c r="I1423" i="11"/>
  <c r="I1446" i="11"/>
  <c r="I1469" i="11"/>
  <c r="I1461" i="11"/>
  <c r="I1474" i="11"/>
  <c r="I1482" i="11"/>
  <c r="I1491" i="11"/>
  <c r="I1500" i="11"/>
  <c r="I1523" i="11"/>
  <c r="I1515" i="11"/>
  <c r="I1507" i="11"/>
  <c r="I1541" i="11"/>
  <c r="I1533" i="11"/>
  <c r="I1559" i="11"/>
  <c r="I1551" i="11"/>
  <c r="I535" i="11"/>
  <c r="I520" i="11"/>
  <c r="I497" i="11"/>
  <c r="I449" i="11"/>
  <c r="I465" i="11"/>
  <c r="I481" i="11"/>
  <c r="I440" i="11"/>
  <c r="I410" i="11"/>
  <c r="I426" i="11"/>
  <c r="I367" i="11"/>
  <c r="I339" i="11"/>
  <c r="I351" i="11"/>
  <c r="I359" i="11"/>
  <c r="I323" i="11"/>
  <c r="I331" i="11"/>
  <c r="I298" i="11"/>
  <c r="I306" i="11"/>
  <c r="I314" i="11"/>
  <c r="I274" i="11"/>
  <c r="I282" i="11"/>
  <c r="I290" i="11"/>
  <c r="I263" i="11"/>
  <c r="I242" i="11"/>
  <c r="I250" i="11"/>
  <c r="I241" i="11"/>
  <c r="I226" i="11"/>
  <c r="I234" i="11"/>
  <c r="I179" i="11"/>
  <c r="I187" i="11"/>
  <c r="I195" i="11"/>
  <c r="I203" i="11"/>
  <c r="I211" i="11"/>
  <c r="I172" i="11"/>
  <c r="I163" i="11"/>
  <c r="I131" i="11"/>
  <c r="I139" i="11"/>
  <c r="I147" i="11"/>
  <c r="I155" i="11"/>
  <c r="I112" i="11"/>
  <c r="I120" i="11"/>
  <c r="I103" i="11"/>
  <c r="I49" i="11"/>
  <c r="I57" i="11"/>
  <c r="I65" i="11"/>
  <c r="I73" i="11"/>
  <c r="I81" i="11"/>
  <c r="I89" i="11"/>
  <c r="I97" i="11"/>
  <c r="I20" i="11"/>
  <c r="I554" i="11"/>
  <c r="I34" i="11"/>
  <c r="W34" i="11" s="1"/>
  <c r="I24" i="11"/>
  <c r="W24" i="11" s="1"/>
  <c r="I25" i="11"/>
  <c r="W25" i="11" s="1"/>
  <c r="I31" i="11"/>
  <c r="W31" i="11" s="1"/>
  <c r="I29" i="11"/>
  <c r="W29" i="11" s="1"/>
  <c r="I32" i="11"/>
  <c r="W32" i="11" s="1"/>
  <c r="I28" i="11"/>
  <c r="W28" i="11" s="1"/>
  <c r="I27" i="11"/>
  <c r="W27" i="11" s="1"/>
  <c r="I37" i="11"/>
  <c r="W37" i="11" s="1"/>
  <c r="T22" i="11"/>
  <c r="K22" i="11"/>
  <c r="J22" i="11"/>
  <c r="I38" i="11"/>
  <c r="W38" i="11" s="1"/>
  <c r="I33" i="11"/>
  <c r="W33" i="11" s="1"/>
  <c r="I23" i="11"/>
  <c r="W23" i="11" s="1"/>
  <c r="I30" i="11"/>
  <c r="W30" i="11" s="1"/>
  <c r="I35" i="11"/>
  <c r="W35" i="11" s="1"/>
  <c r="I26" i="11"/>
  <c r="W26" i="11" s="1"/>
  <c r="I36" i="11"/>
  <c r="W36" i="11" s="1"/>
  <c r="R40" i="11"/>
  <c r="B41" i="11" s="1"/>
  <c r="N43" i="11"/>
  <c r="B43" i="11" s="1"/>
  <c r="R43" i="11" s="1"/>
  <c r="B91" i="11" s="1"/>
  <c r="B28" i="11"/>
  <c r="B18" i="11"/>
  <c r="B23" i="11"/>
  <c r="B38" i="11"/>
  <c r="B31" i="11"/>
  <c r="B34" i="11"/>
  <c r="B33" i="11"/>
  <c r="B19" i="11"/>
  <c r="B29" i="11"/>
  <c r="B30" i="11"/>
  <c r="B20" i="11"/>
  <c r="B36" i="11"/>
  <c r="B17" i="11"/>
  <c r="B35" i="11"/>
  <c r="B37" i="11"/>
  <c r="B22" i="11"/>
  <c r="B26" i="11"/>
  <c r="B24" i="11"/>
  <c r="B32" i="11"/>
  <c r="B27" i="11"/>
  <c r="B21" i="11"/>
  <c r="B25" i="11"/>
  <c r="B39" i="11"/>
  <c r="J275" i="11" l="1"/>
  <c r="L275" i="11" s="1"/>
  <c r="K662" i="11"/>
  <c r="L662" i="11" s="1"/>
  <c r="J435" i="11"/>
  <c r="L435" i="11" s="1"/>
  <c r="K961" i="11"/>
  <c r="L961" i="11" s="1"/>
  <c r="K104" i="11"/>
  <c r="L104" i="11" s="1"/>
  <c r="K515" i="11"/>
  <c r="L515" i="11" s="1"/>
  <c r="J865" i="11"/>
  <c r="L865" i="11" s="1"/>
  <c r="K287" i="11"/>
  <c r="L287" i="11" s="1"/>
  <c r="K393" i="11"/>
  <c r="L393" i="11" s="1"/>
  <c r="J182" i="11"/>
  <c r="L182" i="11" s="1"/>
  <c r="J706" i="11"/>
  <c r="L706" i="11" s="1"/>
  <c r="J1105" i="11"/>
  <c r="L1105" i="11" s="1"/>
  <c r="J277" i="11"/>
  <c r="L277" i="11" s="1"/>
  <c r="J963" i="11"/>
  <c r="L963" i="11" s="1"/>
  <c r="K212" i="11"/>
  <c r="L212" i="11" s="1"/>
  <c r="J247" i="11"/>
  <c r="L247" i="11" s="1"/>
  <c r="K758" i="11"/>
  <c r="L758" i="11" s="1"/>
  <c r="J869" i="11"/>
  <c r="L869" i="11" s="1"/>
  <c r="J1113" i="11"/>
  <c r="L1113" i="11" s="1"/>
  <c r="J533" i="11"/>
  <c r="L533" i="11" s="1"/>
  <c r="J283" i="11"/>
  <c r="L283" i="11" s="1"/>
  <c r="J686" i="11"/>
  <c r="L686" i="11" s="1"/>
  <c r="K291" i="11"/>
  <c r="L291" i="11" s="1"/>
  <c r="K965" i="11"/>
  <c r="L965" i="11" s="1"/>
  <c r="K243" i="11"/>
  <c r="L243" i="11" s="1"/>
  <c r="J164" i="11"/>
  <c r="L164" i="11" s="1"/>
  <c r="N100" i="11"/>
  <c r="B100" i="11" s="1"/>
  <c r="N106" i="11" s="1"/>
  <c r="B106" i="11" s="1"/>
  <c r="N126" i="11" s="1"/>
  <c r="B126" i="11" s="1"/>
  <c r="J1119" i="11"/>
  <c r="L1119" i="11" s="1"/>
  <c r="J665" i="11"/>
  <c r="L665" i="11" s="1"/>
  <c r="K245" i="11"/>
  <c r="L245" i="11" s="1"/>
  <c r="J214" i="11"/>
  <c r="L214" i="11" s="1"/>
  <c r="K166" i="11"/>
  <c r="L166" i="11" s="1"/>
  <c r="W241" i="11"/>
  <c r="T241" i="11"/>
  <c r="J241" i="11"/>
  <c r="K241" i="11"/>
  <c r="W554" i="11"/>
  <c r="T554" i="11"/>
  <c r="J554" i="11"/>
  <c r="K554" i="11"/>
  <c r="T20" i="11"/>
  <c r="W20" i="11"/>
  <c r="K20" i="11"/>
  <c r="J20" i="11"/>
  <c r="W97" i="11"/>
  <c r="T97" i="11"/>
  <c r="J97" i="11"/>
  <c r="K97" i="11"/>
  <c r="W89" i="11"/>
  <c r="T89" i="11"/>
  <c r="K89" i="11"/>
  <c r="J89" i="11"/>
  <c r="W81" i="11"/>
  <c r="T81" i="11"/>
  <c r="K81" i="11"/>
  <c r="J81" i="11"/>
  <c r="T73" i="11"/>
  <c r="W73" i="11"/>
  <c r="K73" i="11"/>
  <c r="J73" i="11"/>
  <c r="W65" i="11"/>
  <c r="T65" i="11"/>
  <c r="K65" i="11"/>
  <c r="J65" i="11"/>
  <c r="T57" i="11"/>
  <c r="W57" i="11"/>
  <c r="K57" i="11"/>
  <c r="J57" i="11"/>
  <c r="T49" i="11"/>
  <c r="W49" i="11"/>
  <c r="K49" i="11"/>
  <c r="J49" i="11"/>
  <c r="W103" i="11"/>
  <c r="T103" i="11"/>
  <c r="J103" i="11"/>
  <c r="K103" i="11"/>
  <c r="W120" i="11"/>
  <c r="T120" i="11"/>
  <c r="K120" i="11"/>
  <c r="J120" i="11"/>
  <c r="W112" i="11"/>
  <c r="T112" i="11"/>
  <c r="J112" i="11"/>
  <c r="K112" i="11"/>
  <c r="W155" i="11"/>
  <c r="T155" i="11"/>
  <c r="J155" i="11"/>
  <c r="K155" i="11"/>
  <c r="T147" i="11"/>
  <c r="W147" i="11"/>
  <c r="J147" i="11"/>
  <c r="K147" i="11"/>
  <c r="W139" i="11"/>
  <c r="T139" i="11"/>
  <c r="J139" i="11"/>
  <c r="K139" i="11"/>
  <c r="J131" i="11"/>
  <c r="W131" i="11"/>
  <c r="T131" i="11"/>
  <c r="K131" i="11"/>
  <c r="W163" i="11"/>
  <c r="T163" i="11"/>
  <c r="K163" i="11"/>
  <c r="J163" i="11"/>
  <c r="W172" i="11"/>
  <c r="T172" i="11"/>
  <c r="K172" i="11"/>
  <c r="J172" i="11"/>
  <c r="W211" i="11"/>
  <c r="T211" i="11"/>
  <c r="J211" i="11"/>
  <c r="K211" i="11"/>
  <c r="W203" i="11"/>
  <c r="T203" i="11"/>
  <c r="J203" i="11"/>
  <c r="K203" i="11"/>
  <c r="W195" i="11"/>
  <c r="T195" i="11"/>
  <c r="K195" i="11"/>
  <c r="J195" i="11"/>
  <c r="W187" i="11"/>
  <c r="T187" i="11"/>
  <c r="K187" i="11"/>
  <c r="J187" i="11"/>
  <c r="W179" i="11"/>
  <c r="T179" i="11"/>
  <c r="K179" i="11"/>
  <c r="J179" i="11"/>
  <c r="W234" i="11"/>
  <c r="T234" i="11"/>
  <c r="J234" i="11"/>
  <c r="K234" i="11"/>
  <c r="W226" i="11"/>
  <c r="T226" i="11"/>
  <c r="J226" i="11"/>
  <c r="K226" i="11"/>
  <c r="W250" i="11"/>
  <c r="T250" i="11"/>
  <c r="K250" i="11"/>
  <c r="J250" i="11"/>
  <c r="W242" i="11"/>
  <c r="T242" i="11"/>
  <c r="J242" i="11"/>
  <c r="K242" i="11"/>
  <c r="W263" i="11"/>
  <c r="T263" i="11"/>
  <c r="J263" i="11"/>
  <c r="K263" i="11"/>
  <c r="W290" i="11"/>
  <c r="T290" i="11"/>
  <c r="J290" i="11"/>
  <c r="K290" i="11"/>
  <c r="W282" i="11"/>
  <c r="T282" i="11"/>
  <c r="K282" i="11"/>
  <c r="J282" i="11"/>
  <c r="W274" i="11"/>
  <c r="T274" i="11"/>
  <c r="J274" i="11"/>
  <c r="K274" i="11"/>
  <c r="W314" i="11"/>
  <c r="T314" i="11"/>
  <c r="K314" i="11"/>
  <c r="J314" i="11"/>
  <c r="W306" i="11"/>
  <c r="T306" i="11"/>
  <c r="K306" i="11"/>
  <c r="J306" i="11"/>
  <c r="W298" i="11"/>
  <c r="T298" i="11"/>
  <c r="J298" i="11"/>
  <c r="K298" i="11"/>
  <c r="W331" i="11"/>
  <c r="T331" i="11"/>
  <c r="K331" i="11"/>
  <c r="J331" i="11"/>
  <c r="J323" i="11"/>
  <c r="W323" i="11"/>
  <c r="T323" i="11"/>
  <c r="K323" i="11"/>
  <c r="W359" i="11"/>
  <c r="T359" i="11"/>
  <c r="J359" i="11"/>
  <c r="K359" i="11"/>
  <c r="J351" i="11"/>
  <c r="W351" i="11"/>
  <c r="T351" i="11"/>
  <c r="K351" i="11"/>
  <c r="T339" i="11"/>
  <c r="W339" i="11"/>
  <c r="J339" i="11"/>
  <c r="K339" i="11"/>
  <c r="W367" i="11"/>
  <c r="T367" i="11"/>
  <c r="K367" i="11"/>
  <c r="J367" i="11"/>
  <c r="W426" i="11"/>
  <c r="J426" i="11"/>
  <c r="K426" i="11"/>
  <c r="T426" i="11"/>
  <c r="J410" i="11"/>
  <c r="W410" i="11"/>
  <c r="T410" i="11"/>
  <c r="K410" i="11"/>
  <c r="W440" i="11"/>
  <c r="T440" i="11"/>
  <c r="K440" i="11"/>
  <c r="J440" i="11"/>
  <c r="J481" i="11"/>
  <c r="W481" i="11"/>
  <c r="T481" i="11"/>
  <c r="K481" i="11"/>
  <c r="T465" i="11"/>
  <c r="J465" i="11"/>
  <c r="W465" i="11"/>
  <c r="K465" i="11"/>
  <c r="W449" i="11"/>
  <c r="T449" i="11"/>
  <c r="K449" i="11"/>
  <c r="J449" i="11"/>
  <c r="W497" i="11"/>
  <c r="T497" i="11"/>
  <c r="J497" i="11"/>
  <c r="K497" i="11"/>
  <c r="W520" i="11"/>
  <c r="T520" i="11"/>
  <c r="K520" i="11"/>
  <c r="J520" i="11"/>
  <c r="W535" i="11"/>
  <c r="T535" i="11"/>
  <c r="J535" i="11"/>
  <c r="K535" i="11"/>
  <c r="W1551" i="11"/>
  <c r="T1551" i="11"/>
  <c r="K1551" i="11"/>
  <c r="J1551" i="11"/>
  <c r="W1559" i="11"/>
  <c r="T1559" i="11"/>
  <c r="J1559" i="11"/>
  <c r="K1559" i="11"/>
  <c r="W1533" i="11"/>
  <c r="T1533" i="11"/>
  <c r="J1533" i="11"/>
  <c r="K1533" i="11"/>
  <c r="T1541" i="11"/>
  <c r="J1541" i="11"/>
  <c r="W1541" i="11"/>
  <c r="K1541" i="11"/>
  <c r="W1507" i="11"/>
  <c r="T1507" i="11"/>
  <c r="J1507" i="11"/>
  <c r="K1507" i="11"/>
  <c r="W1515" i="11"/>
  <c r="T1515" i="11"/>
  <c r="K1515" i="11"/>
  <c r="J1515" i="11"/>
  <c r="W1523" i="11"/>
  <c r="T1523" i="11"/>
  <c r="K1523" i="11"/>
  <c r="J1523" i="11"/>
  <c r="W1500" i="11"/>
  <c r="T1500" i="11"/>
  <c r="J1500" i="11"/>
  <c r="K1500" i="11"/>
  <c r="W1491" i="11"/>
  <c r="T1491" i="11"/>
  <c r="K1491" i="11"/>
  <c r="J1491" i="11"/>
  <c r="W1482" i="11"/>
  <c r="T1482" i="11"/>
  <c r="K1482" i="11"/>
  <c r="J1482" i="11"/>
  <c r="W1474" i="11"/>
  <c r="T1474" i="11"/>
  <c r="K1474" i="11"/>
  <c r="W1461" i="11"/>
  <c r="T1461" i="11"/>
  <c r="J1461" i="11"/>
  <c r="K1461" i="11"/>
  <c r="W1469" i="11"/>
  <c r="T1469" i="11"/>
  <c r="K1469" i="11"/>
  <c r="J1469" i="11"/>
  <c r="W1446" i="11"/>
  <c r="T1446" i="11"/>
  <c r="K1446" i="11"/>
  <c r="J1446" i="11"/>
  <c r="W1423" i="11"/>
  <c r="T1423" i="11"/>
  <c r="J1423" i="11"/>
  <c r="K1423" i="11"/>
  <c r="W1431" i="11"/>
  <c r="T1431" i="11"/>
  <c r="J1431" i="11"/>
  <c r="K1431" i="11"/>
  <c r="W1415" i="11"/>
  <c r="T1415" i="11"/>
  <c r="J1415" i="11"/>
  <c r="K1415" i="11"/>
  <c r="W1399" i="11"/>
  <c r="T1399" i="11"/>
  <c r="K1399" i="11"/>
  <c r="J1399" i="11"/>
  <c r="W1407" i="11"/>
  <c r="T1407" i="11"/>
  <c r="J1407" i="11"/>
  <c r="K1407" i="11"/>
  <c r="W1330" i="11"/>
  <c r="T1330" i="11"/>
  <c r="K1330" i="11"/>
  <c r="J1330" i="11"/>
  <c r="W1338" i="11"/>
  <c r="T1338" i="11"/>
  <c r="J1338" i="11"/>
  <c r="W1346" i="11"/>
  <c r="T1346" i="11"/>
  <c r="J1346" i="11"/>
  <c r="K1346" i="11"/>
  <c r="W1354" i="11"/>
  <c r="T1354" i="11"/>
  <c r="K1354" i="11"/>
  <c r="J1354" i="11"/>
  <c r="W1362" i="11"/>
  <c r="T1362" i="11"/>
  <c r="J1362" i="11"/>
  <c r="K1362" i="11"/>
  <c r="W1542" i="11"/>
  <c r="T1542" i="11"/>
  <c r="K1542" i="11"/>
  <c r="J1542" i="11"/>
  <c r="W1508" i="11"/>
  <c r="T1508" i="11"/>
  <c r="J1508" i="11"/>
  <c r="K1508" i="11"/>
  <c r="W1516" i="11"/>
  <c r="T1516" i="11"/>
  <c r="K1516" i="11"/>
  <c r="J1516" i="11"/>
  <c r="W1524" i="11"/>
  <c r="T1524" i="11"/>
  <c r="K1524" i="11"/>
  <c r="J1524" i="11"/>
  <c r="W1501" i="11"/>
  <c r="T1501" i="11"/>
  <c r="K1501" i="11"/>
  <c r="J1501" i="11"/>
  <c r="W1492" i="11"/>
  <c r="T1492" i="11"/>
  <c r="J1492" i="11"/>
  <c r="K1492" i="11"/>
  <c r="W1483" i="11"/>
  <c r="T1483" i="11"/>
  <c r="J1483" i="11"/>
  <c r="K1483" i="11"/>
  <c r="W1462" i="11"/>
  <c r="T1462" i="11"/>
  <c r="K1462" i="11"/>
  <c r="J1462" i="11"/>
  <c r="W1447" i="11"/>
  <c r="T1447" i="11"/>
  <c r="K1447" i="11"/>
  <c r="J1447" i="11"/>
  <c r="W1424" i="11"/>
  <c r="T1424" i="11"/>
  <c r="J1424" i="11"/>
  <c r="W1432" i="11"/>
  <c r="T1432" i="11"/>
  <c r="J1432" i="11"/>
  <c r="K1432" i="11"/>
  <c r="W1416" i="11"/>
  <c r="T1416" i="11"/>
  <c r="K1416" i="11"/>
  <c r="J1416" i="11"/>
  <c r="W91" i="11"/>
  <c r="T91" i="11"/>
  <c r="J91" i="11"/>
  <c r="K91" i="11"/>
  <c r="K75" i="11"/>
  <c r="T75" i="11"/>
  <c r="J75" i="11"/>
  <c r="W75" i="11"/>
  <c r="J59" i="11"/>
  <c r="T59" i="11"/>
  <c r="W59" i="11"/>
  <c r="K59" i="11"/>
  <c r="W105" i="11"/>
  <c r="T105" i="11"/>
  <c r="K105" i="11"/>
  <c r="J105" i="11"/>
  <c r="W114" i="11"/>
  <c r="T114" i="11"/>
  <c r="J114" i="11"/>
  <c r="K114" i="11"/>
  <c r="T149" i="11"/>
  <c r="W149" i="11"/>
  <c r="J149" i="11"/>
  <c r="K149" i="11"/>
  <c r="W133" i="11"/>
  <c r="T133" i="11"/>
  <c r="J133" i="11"/>
  <c r="K133" i="11"/>
  <c r="W174" i="11"/>
  <c r="T174" i="11"/>
  <c r="K174" i="11"/>
  <c r="J174" i="11"/>
  <c r="W220" i="11"/>
  <c r="T220" i="11"/>
  <c r="J220" i="11"/>
  <c r="K220" i="11"/>
  <c r="W333" i="11"/>
  <c r="T333" i="11"/>
  <c r="K333" i="11"/>
  <c r="J333" i="11"/>
  <c r="J343" i="11"/>
  <c r="W343" i="11"/>
  <c r="T343" i="11"/>
  <c r="K343" i="11"/>
  <c r="W394" i="11"/>
  <c r="T394" i="11"/>
  <c r="J394" i="11"/>
  <c r="K394" i="11"/>
  <c r="T469" i="11"/>
  <c r="W469" i="11"/>
  <c r="J469" i="11"/>
  <c r="K469" i="11"/>
  <c r="W501" i="11"/>
  <c r="T501" i="11"/>
  <c r="K501" i="11"/>
  <c r="J501" i="11"/>
  <c r="W1513" i="11"/>
  <c r="T1513" i="11"/>
  <c r="K1513" i="11"/>
  <c r="J1513" i="11"/>
  <c r="W1498" i="11"/>
  <c r="T1498" i="11"/>
  <c r="J1498" i="11"/>
  <c r="K1498" i="11"/>
  <c r="W1480" i="11"/>
  <c r="T1480" i="11"/>
  <c r="J1480" i="11"/>
  <c r="K1480" i="11"/>
  <c r="W1459" i="11"/>
  <c r="T1459" i="11"/>
  <c r="J1459" i="11"/>
  <c r="K1459" i="11"/>
  <c r="W1444" i="11"/>
  <c r="T1444" i="11"/>
  <c r="K1444" i="11"/>
  <c r="W1429" i="11"/>
  <c r="T1429" i="11"/>
  <c r="K1429" i="11"/>
  <c r="J1429" i="11"/>
  <c r="W1397" i="11"/>
  <c r="T1397" i="11"/>
  <c r="J1397" i="11"/>
  <c r="K1397" i="11"/>
  <c r="W1344" i="11"/>
  <c r="T1344" i="11"/>
  <c r="J1344" i="11"/>
  <c r="K1344" i="11"/>
  <c r="W1360" i="11"/>
  <c r="T1360" i="11"/>
  <c r="K1360" i="11"/>
  <c r="J1360" i="11"/>
  <c r="W1291" i="11"/>
  <c r="T1291" i="11"/>
  <c r="J1291" i="11"/>
  <c r="K1291" i="11"/>
  <c r="W1239" i="11"/>
  <c r="J1239" i="11"/>
  <c r="T1239" i="11"/>
  <c r="K1239" i="11"/>
  <c r="W1255" i="11"/>
  <c r="T1255" i="11"/>
  <c r="K1255" i="11"/>
  <c r="J1255" i="11"/>
  <c r="W1180" i="11"/>
  <c r="T1180" i="11"/>
  <c r="J1180" i="11"/>
  <c r="K1180" i="11"/>
  <c r="W1196" i="11"/>
  <c r="T1196" i="11"/>
  <c r="K1196" i="11"/>
  <c r="J1196" i="11"/>
  <c r="W1212" i="11"/>
  <c r="T1212" i="11"/>
  <c r="J1212" i="11"/>
  <c r="K1212" i="11"/>
  <c r="W1228" i="11"/>
  <c r="T1228" i="11"/>
  <c r="J1228" i="11"/>
  <c r="K1228" i="11"/>
  <c r="W1128" i="11"/>
  <c r="T1128" i="11"/>
  <c r="K1128" i="11"/>
  <c r="J1128" i="11"/>
  <c r="W1144" i="11"/>
  <c r="T1144" i="11"/>
  <c r="K1144" i="11"/>
  <c r="J1144" i="11"/>
  <c r="W1558" i="11"/>
  <c r="T1558" i="11"/>
  <c r="K1558" i="11"/>
  <c r="J1558" i="11"/>
  <c r="W1540" i="11"/>
  <c r="T1540" i="11"/>
  <c r="K1540" i="11"/>
  <c r="J1540" i="11"/>
  <c r="W1377" i="11"/>
  <c r="T1377" i="11"/>
  <c r="K1377" i="11"/>
  <c r="J1377" i="11"/>
  <c r="W1393" i="11"/>
  <c r="T1393" i="11"/>
  <c r="K1393" i="11"/>
  <c r="J1393" i="11"/>
  <c r="W1316" i="11"/>
  <c r="T1316" i="11"/>
  <c r="J1316" i="11"/>
  <c r="K1316" i="11"/>
  <c r="W1276" i="11"/>
  <c r="T1276" i="11"/>
  <c r="J1276" i="11"/>
  <c r="K1276" i="11"/>
  <c r="W1284" i="11"/>
  <c r="T1284" i="11"/>
  <c r="K1284" i="11"/>
  <c r="J1284" i="11"/>
  <c r="W1300" i="11"/>
  <c r="T1300" i="11"/>
  <c r="J1300" i="11"/>
  <c r="K1300" i="11"/>
  <c r="W1248" i="11"/>
  <c r="T1248" i="11"/>
  <c r="J1248" i="11"/>
  <c r="K1248" i="11"/>
  <c r="W1264" i="11"/>
  <c r="T1264" i="11"/>
  <c r="K1264" i="11"/>
  <c r="J1264" i="11"/>
  <c r="W1189" i="11"/>
  <c r="T1189" i="11"/>
  <c r="J1189" i="11"/>
  <c r="K1189" i="11"/>
  <c r="W1205" i="11"/>
  <c r="T1205" i="11"/>
  <c r="K1205" i="11"/>
  <c r="J1205" i="11"/>
  <c r="W1221" i="11"/>
  <c r="T1221" i="11"/>
  <c r="J1221" i="11"/>
  <c r="K1221" i="11"/>
  <c r="W1121" i="11"/>
  <c r="T1121" i="11"/>
  <c r="J1121" i="11"/>
  <c r="K1121" i="11"/>
  <c r="W1137" i="11"/>
  <c r="T1137" i="11"/>
  <c r="K1137" i="11"/>
  <c r="J1137" i="11"/>
  <c r="J1153" i="11"/>
  <c r="W1153" i="11"/>
  <c r="T1153" i="11"/>
  <c r="K1153" i="11"/>
  <c r="W1161" i="11"/>
  <c r="T1161" i="11"/>
  <c r="J1161" i="11"/>
  <c r="K1161" i="11"/>
  <c r="W1169" i="11"/>
  <c r="T1169" i="11"/>
  <c r="K1169" i="11"/>
  <c r="J1169" i="11"/>
  <c r="W1177" i="11"/>
  <c r="T1177" i="11"/>
  <c r="J1177" i="11"/>
  <c r="K1177" i="11"/>
  <c r="W1106" i="11"/>
  <c r="T1106" i="11"/>
  <c r="J1106" i="11"/>
  <c r="K1106" i="11"/>
  <c r="W1090" i="11"/>
  <c r="T1090" i="11"/>
  <c r="K1090" i="11"/>
  <c r="J1090" i="11"/>
  <c r="W1078" i="11"/>
  <c r="T1078" i="11"/>
  <c r="K1078" i="11"/>
  <c r="J1078" i="11"/>
  <c r="W1072" i="11"/>
  <c r="T1072" i="11"/>
  <c r="K1072" i="11"/>
  <c r="J1072" i="11"/>
  <c r="W1006" i="11"/>
  <c r="T1006" i="11"/>
  <c r="K1006" i="11"/>
  <c r="J1006" i="11"/>
  <c r="W1022" i="11"/>
  <c r="T1022" i="11"/>
  <c r="J1022" i="11"/>
  <c r="K1022" i="11"/>
  <c r="W999" i="11"/>
  <c r="T999" i="11"/>
  <c r="K999" i="11"/>
  <c r="J999" i="11"/>
  <c r="W1015" i="11"/>
  <c r="T1015" i="11"/>
  <c r="J1015" i="11"/>
  <c r="K1015" i="11"/>
  <c r="W1038" i="11"/>
  <c r="T1038" i="11"/>
  <c r="J1038" i="11"/>
  <c r="K1038" i="11"/>
  <c r="W1046" i="11"/>
  <c r="T1046" i="11"/>
  <c r="J1046" i="11"/>
  <c r="K1046" i="11"/>
  <c r="T862" i="11"/>
  <c r="W862" i="11"/>
  <c r="J862" i="11"/>
  <c r="K862" i="11"/>
  <c r="W870" i="11"/>
  <c r="T870" i="11"/>
  <c r="J870" i="11"/>
  <c r="W894" i="11"/>
  <c r="T894" i="11"/>
  <c r="J894" i="11"/>
  <c r="K894" i="11"/>
  <c r="W902" i="11"/>
  <c r="T902" i="11"/>
  <c r="J902" i="11"/>
  <c r="K902" i="11"/>
  <c r="W926" i="11"/>
  <c r="T926" i="11"/>
  <c r="K926" i="11"/>
  <c r="J926" i="11"/>
  <c r="T934" i="11"/>
  <c r="W934" i="11"/>
  <c r="J934" i="11"/>
  <c r="K934" i="11"/>
  <c r="W966" i="11"/>
  <c r="T966" i="11"/>
  <c r="K966" i="11"/>
  <c r="J966" i="11"/>
  <c r="J18" i="11"/>
  <c r="W18" i="11"/>
  <c r="T18" i="11"/>
  <c r="K18" i="11"/>
  <c r="J87" i="11"/>
  <c r="W87" i="11"/>
  <c r="T87" i="11"/>
  <c r="K87" i="11"/>
  <c r="T71" i="11"/>
  <c r="W71" i="11"/>
  <c r="J71" i="11"/>
  <c r="K71" i="11"/>
  <c r="T55" i="11"/>
  <c r="W55" i="11"/>
  <c r="J55" i="11"/>
  <c r="K55" i="11"/>
  <c r="J93" i="11"/>
  <c r="W93" i="11"/>
  <c r="T93" i="11"/>
  <c r="K93" i="11"/>
  <c r="W85" i="11"/>
  <c r="T85" i="11"/>
  <c r="J85" i="11"/>
  <c r="K85" i="11"/>
  <c r="T77" i="11"/>
  <c r="W77" i="11"/>
  <c r="K77" i="11"/>
  <c r="J77" i="11"/>
  <c r="K69" i="11"/>
  <c r="W69" i="11"/>
  <c r="T69" i="11"/>
  <c r="J69" i="11"/>
  <c r="T61" i="11"/>
  <c r="W61" i="11"/>
  <c r="K61" i="11"/>
  <c r="J61" i="11"/>
  <c r="W53" i="11"/>
  <c r="T53" i="11"/>
  <c r="K53" i="11"/>
  <c r="J53" i="11"/>
  <c r="T45" i="11"/>
  <c r="W45" i="11"/>
  <c r="J45" i="11"/>
  <c r="K45" i="11"/>
  <c r="W124" i="11"/>
  <c r="T124" i="11"/>
  <c r="J124" i="11"/>
  <c r="K124" i="11"/>
  <c r="W116" i="11"/>
  <c r="T116" i="11"/>
  <c r="K116" i="11"/>
  <c r="J116" i="11"/>
  <c r="W108" i="11"/>
  <c r="T108" i="11"/>
  <c r="J108" i="11"/>
  <c r="K108" i="11"/>
  <c r="T151" i="11"/>
  <c r="W151" i="11"/>
  <c r="J151" i="11"/>
  <c r="K151" i="11"/>
  <c r="W143" i="11"/>
  <c r="T143" i="11"/>
  <c r="K143" i="11"/>
  <c r="J143" i="11"/>
  <c r="T135" i="11"/>
  <c r="J135" i="11"/>
  <c r="W135" i="11"/>
  <c r="K135" i="11"/>
  <c r="T167" i="11"/>
  <c r="W167" i="11"/>
  <c r="K167" i="11"/>
  <c r="J167" i="11"/>
  <c r="W169" i="11"/>
  <c r="T169" i="11"/>
  <c r="J169" i="11"/>
  <c r="K169" i="11"/>
  <c r="W215" i="11"/>
  <c r="T215" i="11"/>
  <c r="K215" i="11"/>
  <c r="J215" i="11"/>
  <c r="W207" i="11"/>
  <c r="T207" i="11"/>
  <c r="K207" i="11"/>
  <c r="J207" i="11"/>
  <c r="W199" i="11"/>
  <c r="T199" i="11"/>
  <c r="K199" i="11"/>
  <c r="J199" i="11"/>
  <c r="W191" i="11"/>
  <c r="T191" i="11"/>
  <c r="K191" i="11"/>
  <c r="J191" i="11"/>
  <c r="W183" i="11"/>
  <c r="T183" i="11"/>
  <c r="K183" i="11"/>
  <c r="J183" i="11"/>
  <c r="J238" i="11"/>
  <c r="W238" i="11"/>
  <c r="T238" i="11"/>
  <c r="K238" i="11"/>
  <c r="W230" i="11"/>
  <c r="T230" i="11"/>
  <c r="J230" i="11"/>
  <c r="K230" i="11"/>
  <c r="W222" i="11"/>
  <c r="T222" i="11"/>
  <c r="J222" i="11"/>
  <c r="K222" i="11"/>
  <c r="W254" i="11"/>
  <c r="T254" i="11"/>
  <c r="J254" i="11"/>
  <c r="K254" i="11"/>
  <c r="W246" i="11"/>
  <c r="T246" i="11"/>
  <c r="K246" i="11"/>
  <c r="J246" i="11"/>
  <c r="J267" i="11"/>
  <c r="W267" i="11"/>
  <c r="T267" i="11"/>
  <c r="K267" i="11"/>
  <c r="W286" i="11"/>
  <c r="T286" i="11"/>
  <c r="K286" i="11"/>
  <c r="J286" i="11"/>
  <c r="W278" i="11"/>
  <c r="T278" i="11"/>
  <c r="J278" i="11"/>
  <c r="K278" i="11"/>
  <c r="W318" i="11"/>
  <c r="J318" i="11"/>
  <c r="T318" i="11"/>
  <c r="K318" i="11"/>
  <c r="W310" i="11"/>
  <c r="T310" i="11"/>
  <c r="K310" i="11"/>
  <c r="J310" i="11"/>
  <c r="W302" i="11"/>
  <c r="T302" i="11"/>
  <c r="K302" i="11"/>
  <c r="J302" i="11"/>
  <c r="W335" i="11"/>
  <c r="T335" i="11"/>
  <c r="J335" i="11"/>
  <c r="K335" i="11"/>
  <c r="W327" i="11"/>
  <c r="T327" i="11"/>
  <c r="K327" i="11"/>
  <c r="J327" i="11"/>
  <c r="W363" i="11"/>
  <c r="T363" i="11"/>
  <c r="J363" i="11"/>
  <c r="K363" i="11"/>
  <c r="T355" i="11"/>
  <c r="W355" i="11"/>
  <c r="J355" i="11"/>
  <c r="K355" i="11"/>
  <c r="W347" i="11"/>
  <c r="T347" i="11"/>
  <c r="K347" i="11"/>
  <c r="J347" i="11"/>
  <c r="W375" i="11"/>
  <c r="T375" i="11"/>
  <c r="K375" i="11"/>
  <c r="J375" i="11"/>
  <c r="W384" i="11"/>
  <c r="T384" i="11"/>
  <c r="K384" i="11"/>
  <c r="J384" i="11"/>
  <c r="T418" i="11"/>
  <c r="W418" i="11"/>
  <c r="J418" i="11"/>
  <c r="K418" i="11"/>
  <c r="T402" i="11"/>
  <c r="W402" i="11"/>
  <c r="J402" i="11"/>
  <c r="K402" i="11"/>
  <c r="W432" i="11"/>
  <c r="T432" i="11"/>
  <c r="J432" i="11"/>
  <c r="K432" i="11"/>
  <c r="W473" i="11"/>
  <c r="T473" i="11"/>
  <c r="J473" i="11"/>
  <c r="K473" i="11"/>
  <c r="T457" i="11"/>
  <c r="W457" i="11"/>
  <c r="J457" i="11"/>
  <c r="K457" i="11"/>
  <c r="W505" i="11"/>
  <c r="T505" i="11"/>
  <c r="K505" i="11"/>
  <c r="J505" i="11"/>
  <c r="W489" i="11"/>
  <c r="T489" i="11"/>
  <c r="J489" i="11"/>
  <c r="K489" i="11"/>
  <c r="W512" i="11"/>
  <c r="T512" i="11"/>
  <c r="J512" i="11"/>
  <c r="K512" i="11"/>
  <c r="W544" i="11"/>
  <c r="T544" i="11"/>
  <c r="K544" i="11"/>
  <c r="J544" i="11"/>
  <c r="W1555" i="11"/>
  <c r="T1555" i="11"/>
  <c r="J1555" i="11"/>
  <c r="K1555" i="11"/>
  <c r="W1529" i="11"/>
  <c r="T1529" i="11"/>
  <c r="K1529" i="11"/>
  <c r="J1529" i="11"/>
  <c r="W1537" i="11"/>
  <c r="T1537" i="11"/>
  <c r="K1537" i="11"/>
  <c r="J1537" i="11"/>
  <c r="W1545" i="11"/>
  <c r="T1545" i="11"/>
  <c r="J1545" i="11"/>
  <c r="K1545" i="11"/>
  <c r="W1511" i="11"/>
  <c r="T1511" i="11"/>
  <c r="J1511" i="11"/>
  <c r="K1511" i="11"/>
  <c r="W1519" i="11"/>
  <c r="T1519" i="11"/>
  <c r="J1519" i="11"/>
  <c r="K1519" i="11"/>
  <c r="W1496" i="11"/>
  <c r="T1496" i="11"/>
  <c r="K1496" i="11"/>
  <c r="J1496" i="11"/>
  <c r="W1504" i="11"/>
  <c r="T1504" i="11"/>
  <c r="J1504" i="11"/>
  <c r="K1504" i="11"/>
  <c r="W1478" i="11"/>
  <c r="T1478" i="11"/>
  <c r="K1478" i="11"/>
  <c r="J1478" i="11"/>
  <c r="W1486" i="11"/>
  <c r="T1486" i="11"/>
  <c r="J1486" i="11"/>
  <c r="K1486" i="11"/>
  <c r="W1457" i="11"/>
  <c r="T1457" i="11"/>
  <c r="J1457" i="11"/>
  <c r="K1457" i="11"/>
  <c r="W1465" i="11"/>
  <c r="J1465" i="11"/>
  <c r="T1465" i="11"/>
  <c r="K1465" i="11"/>
  <c r="W1442" i="11"/>
  <c r="T1442" i="11"/>
  <c r="K1442" i="11"/>
  <c r="J1442" i="11"/>
  <c r="W1450" i="11"/>
  <c r="T1450" i="11"/>
  <c r="J1450" i="11"/>
  <c r="W1427" i="11"/>
  <c r="T1427" i="11"/>
  <c r="J1427" i="11"/>
  <c r="K1427" i="11"/>
  <c r="W1435" i="11"/>
  <c r="T1435" i="11"/>
  <c r="K1435" i="11"/>
  <c r="J1435" i="11"/>
  <c r="W1419" i="11"/>
  <c r="T1419" i="11"/>
  <c r="J1419" i="11"/>
  <c r="K1419" i="11"/>
  <c r="W1403" i="11"/>
  <c r="T1403" i="11"/>
  <c r="K1403" i="11"/>
  <c r="J1403" i="11"/>
  <c r="T1411" i="11"/>
  <c r="W1411" i="11"/>
  <c r="J1411" i="11"/>
  <c r="K1411" i="11"/>
  <c r="W1334" i="11"/>
  <c r="T1334" i="11"/>
  <c r="K1334" i="11"/>
  <c r="J1334" i="11"/>
  <c r="W1342" i="11"/>
  <c r="T1342" i="11"/>
  <c r="K1342" i="11"/>
  <c r="J1342" i="11"/>
  <c r="W1350" i="11"/>
  <c r="T1350" i="11"/>
  <c r="K1350" i="11"/>
  <c r="J1350" i="11"/>
  <c r="W1358" i="11"/>
  <c r="T1358" i="11"/>
  <c r="J1358" i="11"/>
  <c r="K1358" i="11"/>
  <c r="W1366" i="11"/>
  <c r="T1366" i="11"/>
  <c r="J1366" i="11"/>
  <c r="K1366" i="11"/>
  <c r="W1374" i="11"/>
  <c r="T1374" i="11"/>
  <c r="J1374" i="11"/>
  <c r="K1374" i="11"/>
  <c r="W1382" i="11"/>
  <c r="T1382" i="11"/>
  <c r="K1382" i="11"/>
  <c r="J1382" i="11"/>
  <c r="W1390" i="11"/>
  <c r="T1390" i="11"/>
  <c r="K1390" i="11"/>
  <c r="J1390" i="11"/>
  <c r="W1305" i="11"/>
  <c r="T1305" i="11"/>
  <c r="K1305" i="11"/>
  <c r="J1305" i="11"/>
  <c r="W1313" i="11"/>
  <c r="T1313" i="11"/>
  <c r="J1313" i="11"/>
  <c r="K1313" i="11"/>
  <c r="W1321" i="11"/>
  <c r="T1321" i="11"/>
  <c r="K1321" i="11"/>
  <c r="J1321" i="11"/>
  <c r="W1273" i="11"/>
  <c r="T1273" i="11"/>
  <c r="J1273" i="11"/>
  <c r="K1273" i="11"/>
  <c r="W1281" i="11"/>
  <c r="T1281" i="11"/>
  <c r="K1281" i="11"/>
  <c r="J1281" i="11"/>
  <c r="W1289" i="11"/>
  <c r="T1289" i="11"/>
  <c r="J1289" i="11"/>
  <c r="K1289" i="11"/>
  <c r="W1297" i="11"/>
  <c r="T1297" i="11"/>
  <c r="J1297" i="11"/>
  <c r="K1297" i="11"/>
  <c r="W1237" i="11"/>
  <c r="T1237" i="11"/>
  <c r="K1237" i="11"/>
  <c r="J1237" i="11"/>
  <c r="W1245" i="11"/>
  <c r="T1245" i="11"/>
  <c r="K1245" i="11"/>
  <c r="J1245" i="11"/>
  <c r="W1253" i="11"/>
  <c r="T1253" i="11"/>
  <c r="J1253" i="11"/>
  <c r="K1253" i="11"/>
  <c r="W1261" i="11"/>
  <c r="T1261" i="11"/>
  <c r="K1261" i="11"/>
  <c r="J1261" i="11"/>
  <c r="W1269" i="11"/>
  <c r="T1269" i="11"/>
  <c r="K1269" i="11"/>
  <c r="J1269" i="11"/>
  <c r="W1186" i="11"/>
  <c r="T1186" i="11"/>
  <c r="K1186" i="11"/>
  <c r="J1186" i="11"/>
  <c r="W1194" i="11"/>
  <c r="T1194" i="11"/>
  <c r="K1194" i="11"/>
  <c r="J1194" i="11"/>
  <c r="W1202" i="11"/>
  <c r="T1202" i="11"/>
  <c r="J1202" i="11"/>
  <c r="K1202" i="11"/>
  <c r="W1210" i="11"/>
  <c r="T1210" i="11"/>
  <c r="K1210" i="11"/>
  <c r="J1210" i="11"/>
  <c r="W1218" i="11"/>
  <c r="T1218" i="11"/>
  <c r="K1218" i="11"/>
  <c r="J1218" i="11"/>
  <c r="W1226" i="11"/>
  <c r="T1226" i="11"/>
  <c r="K1226" i="11"/>
  <c r="J1226" i="11"/>
  <c r="W1118" i="11"/>
  <c r="T1118" i="11"/>
  <c r="K1118" i="11"/>
  <c r="J1118" i="11"/>
  <c r="W1126" i="11"/>
  <c r="T1126" i="11"/>
  <c r="J1126" i="11"/>
  <c r="K1126" i="11"/>
  <c r="W1134" i="11"/>
  <c r="T1134" i="11"/>
  <c r="K1134" i="11"/>
  <c r="J1134" i="11"/>
  <c r="W1142" i="11"/>
  <c r="T1142" i="11"/>
  <c r="J1142" i="11"/>
  <c r="K1142" i="11"/>
  <c r="W1150" i="11"/>
  <c r="T1150" i="11"/>
  <c r="K1150" i="11"/>
  <c r="J1150" i="11"/>
  <c r="W1546" i="11"/>
  <c r="T1546" i="11"/>
  <c r="K1546" i="11"/>
  <c r="J1546" i="11"/>
  <c r="W1512" i="11"/>
  <c r="T1512" i="11"/>
  <c r="J1512" i="11"/>
  <c r="K1512" i="11"/>
  <c r="W1520" i="11"/>
  <c r="T1520" i="11"/>
  <c r="K1520" i="11"/>
  <c r="J1520" i="11"/>
  <c r="W1497" i="11"/>
  <c r="T1497" i="11"/>
  <c r="J1497" i="11"/>
  <c r="K1497" i="11"/>
  <c r="W1479" i="11"/>
  <c r="T1479" i="11"/>
  <c r="J1479" i="11"/>
  <c r="K1479" i="11"/>
  <c r="W1458" i="11"/>
  <c r="T1458" i="11"/>
  <c r="K1458" i="11"/>
  <c r="J1458" i="11"/>
  <c r="W1466" i="11"/>
  <c r="T1466" i="11"/>
  <c r="J1466" i="11"/>
  <c r="K1466" i="11"/>
  <c r="W1443" i="11"/>
  <c r="T1443" i="11"/>
  <c r="J1443" i="11"/>
  <c r="K1443" i="11"/>
  <c r="W1451" i="11"/>
  <c r="T1451" i="11"/>
  <c r="K1451" i="11"/>
  <c r="J1451" i="11"/>
  <c r="W1428" i="11"/>
  <c r="T1428" i="11"/>
  <c r="J1428" i="11"/>
  <c r="K1428" i="11"/>
  <c r="W1436" i="11"/>
  <c r="T1436" i="11"/>
  <c r="K1436" i="11"/>
  <c r="J1436" i="11"/>
  <c r="W99" i="11"/>
  <c r="T99" i="11"/>
  <c r="J99" i="11"/>
  <c r="K99" i="11"/>
  <c r="T83" i="11"/>
  <c r="W83" i="11"/>
  <c r="K83" i="11"/>
  <c r="J83" i="11"/>
  <c r="W67" i="11"/>
  <c r="T67" i="11"/>
  <c r="J67" i="11"/>
  <c r="K67" i="11"/>
  <c r="T51" i="11"/>
  <c r="W51" i="11"/>
  <c r="J51" i="11"/>
  <c r="K51" i="11"/>
  <c r="W122" i="11"/>
  <c r="T122" i="11"/>
  <c r="J122" i="11"/>
  <c r="K122" i="11"/>
  <c r="W157" i="11"/>
  <c r="T157" i="11"/>
  <c r="K157" i="11"/>
  <c r="J157" i="11"/>
  <c r="J141" i="11"/>
  <c r="W141" i="11"/>
  <c r="K141" i="11"/>
  <c r="T141" i="11"/>
  <c r="W165" i="11"/>
  <c r="T165" i="11"/>
  <c r="K165" i="11"/>
  <c r="J165" i="11"/>
  <c r="W213" i="11"/>
  <c r="T213" i="11"/>
  <c r="K213" i="11"/>
  <c r="J213" i="11"/>
  <c r="W197" i="11"/>
  <c r="T197" i="11"/>
  <c r="J197" i="11"/>
  <c r="K197" i="11"/>
  <c r="W181" i="11"/>
  <c r="T181" i="11"/>
  <c r="K181" i="11"/>
  <c r="J181" i="11"/>
  <c r="W228" i="11"/>
  <c r="T228" i="11"/>
  <c r="K228" i="11"/>
  <c r="J228" i="11"/>
  <c r="W252" i="11"/>
  <c r="T252" i="11"/>
  <c r="K252" i="11"/>
  <c r="J252" i="11"/>
  <c r="W265" i="11"/>
  <c r="T265" i="11"/>
  <c r="K265" i="11"/>
  <c r="J265" i="11"/>
  <c r="W284" i="11"/>
  <c r="T284" i="11"/>
  <c r="J284" i="11"/>
  <c r="K284" i="11"/>
  <c r="W300" i="11"/>
  <c r="T300" i="11"/>
  <c r="K300" i="11"/>
  <c r="J300" i="11"/>
  <c r="W371" i="11"/>
  <c r="T371" i="11"/>
  <c r="J371" i="11"/>
  <c r="K371" i="11"/>
  <c r="J414" i="11"/>
  <c r="T414" i="11"/>
  <c r="W414" i="11"/>
  <c r="K414" i="11"/>
  <c r="T453" i="11"/>
  <c r="W453" i="11"/>
  <c r="K453" i="11"/>
  <c r="J453" i="11"/>
  <c r="T524" i="11"/>
  <c r="W524" i="11"/>
  <c r="J524" i="11"/>
  <c r="K524" i="11"/>
  <c r="W545" i="11"/>
  <c r="T545" i="11"/>
  <c r="K545" i="11"/>
  <c r="J545" i="11"/>
  <c r="W1547" i="11"/>
  <c r="T1547" i="11"/>
  <c r="K1547" i="11"/>
  <c r="J1547" i="11"/>
  <c r="W1521" i="11"/>
  <c r="T1521" i="11"/>
  <c r="J1521" i="11"/>
  <c r="K1521" i="11"/>
  <c r="W1489" i="11"/>
  <c r="T1489" i="11"/>
  <c r="K1489" i="11"/>
  <c r="J1489" i="11"/>
  <c r="K1472" i="11"/>
  <c r="W1472" i="11"/>
  <c r="T1472" i="11"/>
  <c r="J1472" i="11"/>
  <c r="W1467" i="11"/>
  <c r="J1467" i="11"/>
  <c r="T1467" i="11"/>
  <c r="K1467" i="11"/>
  <c r="W1437" i="11"/>
  <c r="T1437" i="11"/>
  <c r="K1437" i="11"/>
  <c r="J1437" i="11"/>
  <c r="W1405" i="11"/>
  <c r="T1405" i="11"/>
  <c r="K1405" i="11"/>
  <c r="J1405" i="11"/>
  <c r="W1336" i="11"/>
  <c r="T1336" i="11"/>
  <c r="J1336" i="11"/>
  <c r="K1336" i="11"/>
  <c r="W1352" i="11"/>
  <c r="T1352" i="11"/>
  <c r="K1352" i="11"/>
  <c r="J1352" i="11"/>
  <c r="W1368" i="11"/>
  <c r="T1368" i="11"/>
  <c r="J1368" i="11"/>
  <c r="K1368" i="11"/>
  <c r="W1384" i="11"/>
  <c r="T1384" i="11"/>
  <c r="J1384" i="11"/>
  <c r="K1384" i="11"/>
  <c r="W1307" i="11"/>
  <c r="T1307" i="11"/>
  <c r="K1307" i="11"/>
  <c r="J1307" i="11"/>
  <c r="W1323" i="11"/>
  <c r="T1323" i="11"/>
  <c r="K1323" i="11"/>
  <c r="J1323" i="11"/>
  <c r="W1550" i="11"/>
  <c r="T1550" i="11"/>
  <c r="K1550" i="11"/>
  <c r="J1550" i="11"/>
  <c r="W1532" i="11"/>
  <c r="T1532" i="11"/>
  <c r="K1532" i="11"/>
  <c r="J1532" i="11"/>
  <c r="W1381" i="11"/>
  <c r="T1381" i="11"/>
  <c r="J1381" i="11"/>
  <c r="K1381" i="11"/>
  <c r="W1304" i="11"/>
  <c r="T1304" i="11"/>
  <c r="K1304" i="11"/>
  <c r="J1304" i="11"/>
  <c r="W1320" i="11"/>
  <c r="T1320" i="11"/>
  <c r="J1320" i="11"/>
  <c r="K1320" i="11"/>
  <c r="W1288" i="11"/>
  <c r="T1288" i="11"/>
  <c r="K1288" i="11"/>
  <c r="J1288" i="11"/>
  <c r="W1236" i="11"/>
  <c r="T1236" i="11"/>
  <c r="J1236" i="11"/>
  <c r="K1236" i="11"/>
  <c r="W1252" i="11"/>
  <c r="T1252" i="11"/>
  <c r="J1252" i="11"/>
  <c r="K1252" i="11"/>
  <c r="W1268" i="11"/>
  <c r="T1268" i="11"/>
  <c r="J1268" i="11"/>
  <c r="K1268" i="11"/>
  <c r="W1193" i="11"/>
  <c r="T1193" i="11"/>
  <c r="J1193" i="11"/>
  <c r="K1193" i="11"/>
  <c r="W1209" i="11"/>
  <c r="T1209" i="11"/>
  <c r="J1209" i="11"/>
  <c r="K1209" i="11"/>
  <c r="W1225" i="11"/>
  <c r="T1225" i="11"/>
  <c r="J1225" i="11"/>
  <c r="K1225" i="11"/>
  <c r="W1125" i="11"/>
  <c r="T1125" i="11"/>
  <c r="K1125" i="11"/>
  <c r="J1125" i="11"/>
  <c r="W1141" i="11"/>
  <c r="T1141" i="11"/>
  <c r="J1141" i="11"/>
  <c r="K1141" i="11"/>
  <c r="W1002" i="11"/>
  <c r="T1002" i="11"/>
  <c r="K1002" i="11"/>
  <c r="J1002" i="11"/>
  <c r="W1018" i="11"/>
  <c r="T1018" i="11"/>
  <c r="J1018" i="11"/>
  <c r="K1018" i="11"/>
  <c r="W991" i="11"/>
  <c r="T991" i="11"/>
  <c r="J991" i="11"/>
  <c r="K991" i="11"/>
  <c r="W1007" i="11"/>
  <c r="T1007" i="11"/>
  <c r="J1007" i="11"/>
  <c r="K1007" i="11"/>
  <c r="W1023" i="11"/>
  <c r="T1023" i="11"/>
  <c r="K1023" i="11"/>
  <c r="J1023" i="11"/>
  <c r="W1042" i="11"/>
  <c r="T1042" i="11"/>
  <c r="J1042" i="11"/>
  <c r="K1042" i="11"/>
  <c r="W1050" i="11"/>
  <c r="T1050" i="11"/>
  <c r="J1050" i="11"/>
  <c r="K1050" i="11"/>
  <c r="W866" i="11"/>
  <c r="T866" i="11"/>
  <c r="K866" i="11"/>
  <c r="J866" i="11"/>
  <c r="W874" i="11"/>
  <c r="J874" i="11"/>
  <c r="T874" i="11"/>
  <c r="K874" i="11"/>
  <c r="W898" i="11"/>
  <c r="T898" i="11"/>
  <c r="K898" i="11"/>
  <c r="J898" i="11"/>
  <c r="W906" i="11"/>
  <c r="T906" i="11"/>
  <c r="J906" i="11"/>
  <c r="K906" i="11"/>
  <c r="W930" i="11"/>
  <c r="T930" i="11"/>
  <c r="K930" i="11"/>
  <c r="J930" i="11"/>
  <c r="W938" i="11"/>
  <c r="T938" i="11"/>
  <c r="K938" i="11"/>
  <c r="J938" i="11"/>
  <c r="W946" i="11"/>
  <c r="T946" i="11"/>
  <c r="K946" i="11"/>
  <c r="J946" i="11"/>
  <c r="W954" i="11"/>
  <c r="T954" i="11"/>
  <c r="J954" i="11"/>
  <c r="K954" i="11"/>
  <c r="W962" i="11"/>
  <c r="T962" i="11"/>
  <c r="J962" i="11"/>
  <c r="K962" i="11"/>
  <c r="W970" i="11"/>
  <c r="T970" i="11"/>
  <c r="K970" i="11"/>
  <c r="J970" i="11"/>
  <c r="J95" i="11"/>
  <c r="W95" i="11"/>
  <c r="K95" i="11"/>
  <c r="T95" i="11"/>
  <c r="T79" i="11"/>
  <c r="W79" i="11"/>
  <c r="J79" i="11"/>
  <c r="K79" i="11"/>
  <c r="T63" i="11"/>
  <c r="K63" i="11"/>
  <c r="W63" i="11"/>
  <c r="J63" i="11"/>
  <c r="J47" i="11"/>
  <c r="W47" i="11"/>
  <c r="K47" i="11"/>
  <c r="T47" i="11"/>
  <c r="W118" i="11"/>
  <c r="T118" i="11"/>
  <c r="J118" i="11"/>
  <c r="K118" i="11"/>
  <c r="T153" i="11"/>
  <c r="W153" i="11"/>
  <c r="J153" i="11"/>
  <c r="K153" i="11"/>
  <c r="T137" i="11"/>
  <c r="W137" i="11"/>
  <c r="K137" i="11"/>
  <c r="J137" i="11"/>
  <c r="K161" i="11"/>
  <c r="T161" i="11"/>
  <c r="W161" i="11"/>
  <c r="J161" i="11"/>
  <c r="W209" i="11"/>
  <c r="T209" i="11"/>
  <c r="J209" i="11"/>
  <c r="K209" i="11"/>
  <c r="W218" i="11"/>
  <c r="T218" i="11"/>
  <c r="J218" i="11"/>
  <c r="K218" i="11"/>
  <c r="W224" i="11"/>
  <c r="T224" i="11"/>
  <c r="K224" i="11"/>
  <c r="J224" i="11"/>
  <c r="W248" i="11"/>
  <c r="T248" i="11"/>
  <c r="J248" i="11"/>
  <c r="K248" i="11"/>
  <c r="W261" i="11"/>
  <c r="T261" i="11"/>
  <c r="K261" i="11"/>
  <c r="J261" i="11"/>
  <c r="W280" i="11"/>
  <c r="T280" i="11"/>
  <c r="K280" i="11"/>
  <c r="J280" i="11"/>
  <c r="W388" i="11"/>
  <c r="T388" i="11"/>
  <c r="J388" i="11"/>
  <c r="K388" i="11"/>
  <c r="K406" i="11"/>
  <c r="W406" i="11"/>
  <c r="T406" i="11"/>
  <c r="J406" i="11"/>
  <c r="K477" i="11"/>
  <c r="J477" i="11"/>
  <c r="T477" i="11"/>
  <c r="W477" i="11"/>
  <c r="W487" i="11"/>
  <c r="T487" i="11"/>
  <c r="K487" i="11"/>
  <c r="J487" i="11"/>
  <c r="J1553" i="11"/>
  <c r="W1553" i="11"/>
  <c r="T1553" i="11"/>
  <c r="K1553" i="11"/>
  <c r="W1535" i="11"/>
  <c r="T1535" i="11"/>
  <c r="J1535" i="11"/>
  <c r="K1535" i="11"/>
  <c r="W1509" i="11"/>
  <c r="T1509" i="11"/>
  <c r="J1509" i="11"/>
  <c r="K1509" i="11"/>
  <c r="W1506" i="11"/>
  <c r="T1506" i="11"/>
  <c r="K1506" i="11"/>
  <c r="J1506" i="11"/>
  <c r="W1455" i="11"/>
  <c r="T1455" i="11"/>
  <c r="K1455" i="11"/>
  <c r="J1455" i="11"/>
  <c r="J1440" i="11"/>
  <c r="T1440" i="11"/>
  <c r="K1440" i="11"/>
  <c r="W1440" i="11"/>
  <c r="W1425" i="11"/>
  <c r="T1425" i="11"/>
  <c r="K1425" i="11"/>
  <c r="J1425" i="11"/>
  <c r="K1417" i="11"/>
  <c r="T1417" i="11"/>
  <c r="J1417" i="11"/>
  <c r="W1417" i="11"/>
  <c r="W1372" i="11"/>
  <c r="T1372" i="11"/>
  <c r="J1372" i="11"/>
  <c r="K1372" i="11"/>
  <c r="W1388" i="11"/>
  <c r="T1388" i="11"/>
  <c r="J1388" i="11"/>
  <c r="K1388" i="11"/>
  <c r="W1311" i="11"/>
  <c r="T1311" i="11"/>
  <c r="J1311" i="11"/>
  <c r="K1311" i="11"/>
  <c r="W110" i="11"/>
  <c r="T110" i="11"/>
  <c r="J110" i="11"/>
  <c r="K110" i="11"/>
  <c r="W145" i="11"/>
  <c r="T145" i="11"/>
  <c r="J145" i="11"/>
  <c r="K145" i="11"/>
  <c r="T129" i="11"/>
  <c r="W129" i="11"/>
  <c r="K129" i="11"/>
  <c r="J129" i="11"/>
  <c r="W170" i="11"/>
  <c r="T170" i="11"/>
  <c r="J170" i="11"/>
  <c r="K170" i="11"/>
  <c r="W201" i="11"/>
  <c r="T201" i="11"/>
  <c r="J201" i="11"/>
  <c r="K201" i="11"/>
  <c r="W185" i="11"/>
  <c r="T185" i="11"/>
  <c r="K185" i="11"/>
  <c r="J185" i="11"/>
  <c r="W232" i="11"/>
  <c r="T232" i="11"/>
  <c r="J232" i="11"/>
  <c r="K232" i="11"/>
  <c r="W256" i="11"/>
  <c r="T256" i="11"/>
  <c r="J256" i="11"/>
  <c r="K256" i="11"/>
  <c r="W269" i="11"/>
  <c r="T269" i="11"/>
  <c r="J269" i="11"/>
  <c r="K269" i="11"/>
  <c r="W288" i="11"/>
  <c r="T288" i="11"/>
  <c r="K288" i="11"/>
  <c r="J288" i="11"/>
  <c r="W272" i="11"/>
  <c r="T272" i="11"/>
  <c r="K272" i="11"/>
  <c r="J272" i="11"/>
  <c r="W304" i="11"/>
  <c r="T304" i="11"/>
  <c r="J304" i="11"/>
  <c r="K304" i="11"/>
  <c r="W357" i="11"/>
  <c r="T357" i="11"/>
  <c r="J357" i="11"/>
  <c r="K357" i="11"/>
  <c r="W379" i="11"/>
  <c r="T379" i="11"/>
  <c r="K379" i="11"/>
  <c r="J379" i="11"/>
  <c r="K422" i="11"/>
  <c r="J422" i="11"/>
  <c r="T422" i="11"/>
  <c r="W422" i="11"/>
  <c r="W436" i="11"/>
  <c r="T436" i="11"/>
  <c r="J436" i="11"/>
  <c r="K436" i="11"/>
  <c r="W539" i="11"/>
  <c r="T539" i="11"/>
  <c r="J539" i="11"/>
  <c r="K539" i="11"/>
  <c r="W1527" i="11"/>
  <c r="T1527" i="11"/>
  <c r="K1527" i="11"/>
  <c r="J1527" i="11"/>
  <c r="W1543" i="11"/>
  <c r="T1543" i="11"/>
  <c r="K1543" i="11"/>
  <c r="J1543" i="11"/>
  <c r="W1517" i="11"/>
  <c r="T1517" i="11"/>
  <c r="J1517" i="11"/>
  <c r="K1517" i="11"/>
  <c r="W1502" i="11"/>
  <c r="T1502" i="11"/>
  <c r="K1502" i="11"/>
  <c r="J1502" i="11"/>
  <c r="W1484" i="11"/>
  <c r="T1484" i="11"/>
  <c r="K1484" i="11"/>
  <c r="J1484" i="11"/>
  <c r="W1463" i="11"/>
  <c r="T1463" i="11"/>
  <c r="J1463" i="11"/>
  <c r="K1463" i="11"/>
  <c r="W1448" i="11"/>
  <c r="T1448" i="11"/>
  <c r="K1448" i="11"/>
  <c r="J1448" i="11"/>
  <c r="W1433" i="11"/>
  <c r="T1433" i="11"/>
  <c r="J1433" i="11"/>
  <c r="K1433" i="11"/>
  <c r="W1295" i="11"/>
  <c r="T1295" i="11"/>
  <c r="J1295" i="11"/>
  <c r="K1295" i="11"/>
  <c r="W1243" i="11"/>
  <c r="T1243" i="11"/>
  <c r="K1243" i="11"/>
  <c r="J1243" i="11"/>
  <c r="W1259" i="11"/>
  <c r="T1259" i="11"/>
  <c r="J1259" i="11"/>
  <c r="K1259" i="11"/>
  <c r="W1184" i="11"/>
  <c r="T1184" i="11"/>
  <c r="J1184" i="11"/>
  <c r="K1184" i="11"/>
  <c r="W1200" i="11"/>
  <c r="T1200" i="11"/>
  <c r="J1200" i="11"/>
  <c r="K1200" i="11"/>
  <c r="W1216" i="11"/>
  <c r="T1216" i="11"/>
  <c r="J1216" i="11"/>
  <c r="K1216" i="11"/>
  <c r="W1179" i="11"/>
  <c r="T1179" i="11"/>
  <c r="J1179" i="11"/>
  <c r="K1179" i="11"/>
  <c r="W1132" i="11"/>
  <c r="T1132" i="11"/>
  <c r="J1132" i="11"/>
  <c r="K1132" i="11"/>
  <c r="W1148" i="11"/>
  <c r="T1148" i="11"/>
  <c r="K1148" i="11"/>
  <c r="J1148" i="11"/>
  <c r="W1402" i="11"/>
  <c r="T1402" i="11"/>
  <c r="K1402" i="11"/>
  <c r="J1402" i="11"/>
  <c r="W1333" i="11"/>
  <c r="T1333" i="11"/>
  <c r="J1333" i="11"/>
  <c r="K1333" i="11"/>
  <c r="W1349" i="11"/>
  <c r="T1349" i="11"/>
  <c r="J1349" i="11"/>
  <c r="K1349" i="11"/>
  <c r="W1365" i="11"/>
  <c r="T1365" i="11"/>
  <c r="J1365" i="11"/>
  <c r="K1365" i="11"/>
  <c r="W1158" i="11"/>
  <c r="T1158" i="11"/>
  <c r="J1158" i="11"/>
  <c r="K1158" i="11"/>
  <c r="W1174" i="11"/>
  <c r="T1174" i="11"/>
  <c r="J1174" i="11"/>
  <c r="K1174" i="11"/>
  <c r="W1111" i="11"/>
  <c r="T1111" i="11"/>
  <c r="J1111" i="11"/>
  <c r="K1111" i="11"/>
  <c r="W1075" i="11"/>
  <c r="T1075" i="11"/>
  <c r="J1075" i="11"/>
  <c r="K1075" i="11"/>
  <c r="W1068" i="11"/>
  <c r="T1068" i="11"/>
  <c r="J1068" i="11"/>
  <c r="K1068" i="11"/>
  <c r="W1003" i="11"/>
  <c r="T1003" i="11"/>
  <c r="K1003" i="11"/>
  <c r="J1003" i="11"/>
  <c r="W1019" i="11"/>
  <c r="T1019" i="11"/>
  <c r="K1019" i="11"/>
  <c r="J1019" i="11"/>
  <c r="W944" i="11"/>
  <c r="T944" i="11"/>
  <c r="K944" i="11"/>
  <c r="J944" i="11"/>
  <c r="W824" i="11"/>
  <c r="T824" i="11"/>
  <c r="J824" i="11"/>
  <c r="K824" i="11"/>
  <c r="W832" i="11"/>
  <c r="T832" i="11"/>
  <c r="J832" i="11"/>
  <c r="K832" i="11"/>
  <c r="W840" i="11"/>
  <c r="T840" i="11"/>
  <c r="K840" i="11"/>
  <c r="J840" i="11"/>
  <c r="W848" i="11"/>
  <c r="T848" i="11"/>
  <c r="J848" i="11"/>
  <c r="K848" i="11"/>
  <c r="W701" i="11"/>
  <c r="T701" i="11"/>
  <c r="K701" i="11"/>
  <c r="J701" i="11"/>
  <c r="W598" i="11"/>
  <c r="T598" i="11"/>
  <c r="J598" i="11"/>
  <c r="K598" i="11"/>
  <c r="W606" i="11"/>
  <c r="T606" i="11"/>
  <c r="K606" i="11"/>
  <c r="J606" i="11"/>
  <c r="W630" i="11"/>
  <c r="T630" i="11"/>
  <c r="J630" i="11"/>
  <c r="K630" i="11"/>
  <c r="W790" i="11"/>
  <c r="T790" i="11"/>
  <c r="J790" i="11"/>
  <c r="K790" i="11"/>
  <c r="W822" i="11"/>
  <c r="T822" i="11"/>
  <c r="K822" i="11"/>
  <c r="J822" i="11"/>
  <c r="W838" i="11"/>
  <c r="T838" i="11"/>
  <c r="K838" i="11"/>
  <c r="J838" i="11"/>
  <c r="W747" i="11"/>
  <c r="T747" i="11"/>
  <c r="J747" i="11"/>
  <c r="K747" i="11"/>
  <c r="W763" i="11"/>
  <c r="T763" i="11"/>
  <c r="J763" i="11"/>
  <c r="K763" i="11"/>
  <c r="W779" i="11"/>
  <c r="T779" i="11"/>
  <c r="J779" i="11"/>
  <c r="K779" i="11"/>
  <c r="W718" i="11"/>
  <c r="T718" i="11"/>
  <c r="K718" i="11"/>
  <c r="J718" i="11"/>
  <c r="W734" i="11"/>
  <c r="T734" i="11"/>
  <c r="K734" i="11"/>
  <c r="J734" i="11"/>
  <c r="W659" i="11"/>
  <c r="T659" i="11"/>
  <c r="K659" i="11"/>
  <c r="J659" i="11"/>
  <c r="W675" i="11"/>
  <c r="T675" i="11"/>
  <c r="J675" i="11"/>
  <c r="K675" i="11"/>
  <c r="W691" i="11"/>
  <c r="T691" i="11"/>
  <c r="J691" i="11"/>
  <c r="K691" i="11"/>
  <c r="W643" i="11"/>
  <c r="T643" i="11"/>
  <c r="J643" i="11"/>
  <c r="K643" i="11"/>
  <c r="W604" i="11"/>
  <c r="T604" i="11"/>
  <c r="K604" i="11"/>
  <c r="J604" i="11"/>
  <c r="W620" i="11"/>
  <c r="T620" i="11"/>
  <c r="K620" i="11"/>
  <c r="J620" i="11"/>
  <c r="W636" i="11"/>
  <c r="T636" i="11"/>
  <c r="K636" i="11"/>
  <c r="J636" i="11"/>
  <c r="W580" i="11"/>
  <c r="T580" i="11"/>
  <c r="J580" i="11"/>
  <c r="K580" i="11"/>
  <c r="W1156" i="11"/>
  <c r="T1156" i="11"/>
  <c r="J1156" i="11"/>
  <c r="K1156" i="11"/>
  <c r="W1172" i="11"/>
  <c r="T1172" i="11"/>
  <c r="J1172" i="11"/>
  <c r="K1172" i="11"/>
  <c r="W1109" i="11"/>
  <c r="T1109" i="11"/>
  <c r="K1109" i="11"/>
  <c r="J1109" i="11"/>
  <c r="T1073" i="11"/>
  <c r="W1073" i="11"/>
  <c r="J1073" i="11"/>
  <c r="K1073" i="11"/>
  <c r="W1066" i="11"/>
  <c r="T1066" i="11"/>
  <c r="K1066" i="11"/>
  <c r="L1066" i="11" s="1"/>
  <c r="W1031" i="11"/>
  <c r="T1031" i="11"/>
  <c r="J1031" i="11"/>
  <c r="K1031" i="11"/>
  <c r="W1039" i="11"/>
  <c r="T1039" i="11"/>
  <c r="J1039" i="11"/>
  <c r="K1039" i="11"/>
  <c r="W1047" i="11"/>
  <c r="T1047" i="11"/>
  <c r="J1047" i="11"/>
  <c r="K1047" i="11"/>
  <c r="W1055" i="11"/>
  <c r="T1055" i="11"/>
  <c r="K1055" i="11"/>
  <c r="J1055" i="11"/>
  <c r="W855" i="11"/>
  <c r="T855" i="11"/>
  <c r="K855" i="11"/>
  <c r="J855" i="11"/>
  <c r="W863" i="11"/>
  <c r="T863" i="11"/>
  <c r="J863" i="11"/>
  <c r="K863" i="11"/>
  <c r="W871" i="11"/>
  <c r="T871" i="11"/>
  <c r="J871" i="11"/>
  <c r="K871" i="11"/>
  <c r="W879" i="11"/>
  <c r="T879" i="11"/>
  <c r="K879" i="11"/>
  <c r="J879" i="11"/>
  <c r="W887" i="11"/>
  <c r="T887" i="11"/>
  <c r="J887" i="11"/>
  <c r="K887" i="11"/>
  <c r="W895" i="11"/>
  <c r="T895" i="11"/>
  <c r="J895" i="11"/>
  <c r="K895" i="11"/>
  <c r="W903" i="11"/>
  <c r="K903" i="11"/>
  <c r="T903" i="11"/>
  <c r="J903" i="11"/>
  <c r="W911" i="11"/>
  <c r="T911" i="11"/>
  <c r="J911" i="11"/>
  <c r="K911" i="11"/>
  <c r="W919" i="11"/>
  <c r="T919" i="11"/>
  <c r="J919" i="11"/>
  <c r="K919" i="11"/>
  <c r="W927" i="11"/>
  <c r="T927" i="11"/>
  <c r="K927" i="11"/>
  <c r="J927" i="11"/>
  <c r="W951" i="11"/>
  <c r="T951" i="11"/>
  <c r="J951" i="11"/>
  <c r="K951" i="11"/>
  <c r="W959" i="11"/>
  <c r="T959" i="11"/>
  <c r="J959" i="11"/>
  <c r="K959" i="11"/>
  <c r="W764" i="11"/>
  <c r="T764" i="11"/>
  <c r="J764" i="11"/>
  <c r="K764" i="11"/>
  <c r="W772" i="11"/>
  <c r="T772" i="11"/>
  <c r="K772" i="11"/>
  <c r="J772" i="11"/>
  <c r="W745" i="11"/>
  <c r="T745" i="11"/>
  <c r="J745" i="11"/>
  <c r="K745" i="11"/>
  <c r="W711" i="11"/>
  <c r="T711" i="11"/>
  <c r="J711" i="11"/>
  <c r="K711" i="11"/>
  <c r="W719" i="11"/>
  <c r="T719" i="11"/>
  <c r="J719" i="11"/>
  <c r="K719" i="11"/>
  <c r="W727" i="11"/>
  <c r="T727" i="11"/>
  <c r="J727" i="11"/>
  <c r="K727" i="11"/>
  <c r="W735" i="11"/>
  <c r="T735" i="11"/>
  <c r="K735" i="11"/>
  <c r="J735" i="11"/>
  <c r="W743" i="11"/>
  <c r="T743" i="11"/>
  <c r="K743" i="11"/>
  <c r="J743" i="11"/>
  <c r="W660" i="11"/>
  <c r="T660" i="11"/>
  <c r="J660" i="11"/>
  <c r="K660" i="11"/>
  <c r="W613" i="11"/>
  <c r="T613" i="11"/>
  <c r="K613" i="11"/>
  <c r="J613" i="11"/>
  <c r="K621" i="11"/>
  <c r="W621" i="11"/>
  <c r="T621" i="11"/>
  <c r="J621" i="11"/>
  <c r="W629" i="11"/>
  <c r="T629" i="11"/>
  <c r="K629" i="11"/>
  <c r="J629" i="11"/>
  <c r="W588" i="11"/>
  <c r="T588" i="11"/>
  <c r="J588" i="11"/>
  <c r="K588" i="11"/>
  <c r="W564" i="11"/>
  <c r="T564" i="11"/>
  <c r="J564" i="11"/>
  <c r="K564" i="11"/>
  <c r="W572" i="11"/>
  <c r="T572" i="11"/>
  <c r="J572" i="11"/>
  <c r="K572" i="11"/>
  <c r="W559" i="11"/>
  <c r="K559" i="11"/>
  <c r="T559" i="11"/>
  <c r="J559" i="11"/>
  <c r="W555" i="11"/>
  <c r="J555" i="11"/>
  <c r="T555" i="11"/>
  <c r="K555" i="11"/>
  <c r="W536" i="11"/>
  <c r="T536" i="11"/>
  <c r="J536" i="11"/>
  <c r="K536" i="11"/>
  <c r="W528" i="11"/>
  <c r="T528" i="11"/>
  <c r="J528" i="11"/>
  <c r="K528" i="11"/>
  <c r="W513" i="11"/>
  <c r="T513" i="11"/>
  <c r="J513" i="11"/>
  <c r="K513" i="11"/>
  <c r="W521" i="11"/>
  <c r="T521" i="11"/>
  <c r="K521" i="11"/>
  <c r="J521" i="11"/>
  <c r="W490" i="11"/>
  <c r="K490" i="11"/>
  <c r="T490" i="11"/>
  <c r="J490" i="11"/>
  <c r="W498" i="11"/>
  <c r="T498" i="11"/>
  <c r="J498" i="11"/>
  <c r="K498" i="11"/>
  <c r="W506" i="11"/>
  <c r="J506" i="11"/>
  <c r="T506" i="11"/>
  <c r="K506" i="11"/>
  <c r="T450" i="11"/>
  <c r="W450" i="11"/>
  <c r="K450" i="11"/>
  <c r="J450" i="11"/>
  <c r="T458" i="11"/>
  <c r="W458" i="11"/>
  <c r="K458" i="11"/>
  <c r="J458" i="11"/>
  <c r="T466" i="11"/>
  <c r="J466" i="11"/>
  <c r="W466" i="11"/>
  <c r="K466" i="11"/>
  <c r="T474" i="11"/>
  <c r="W474" i="11"/>
  <c r="J474" i="11"/>
  <c r="K474" i="11"/>
  <c r="W482" i="11"/>
  <c r="K482" i="11"/>
  <c r="T482" i="11"/>
  <c r="J482" i="11"/>
  <c r="K1338" i="11"/>
  <c r="J1474" i="11"/>
  <c r="K1450" i="11"/>
  <c r="W1370" i="11"/>
  <c r="T1370" i="11"/>
  <c r="J1370" i="11"/>
  <c r="K1370" i="11"/>
  <c r="W1378" i="11"/>
  <c r="T1378" i="11"/>
  <c r="K1378" i="11"/>
  <c r="J1378" i="11"/>
  <c r="W1386" i="11"/>
  <c r="T1386" i="11"/>
  <c r="K1386" i="11"/>
  <c r="J1386" i="11"/>
  <c r="W1394" i="11"/>
  <c r="T1394" i="11"/>
  <c r="K1394" i="11"/>
  <c r="J1394" i="11"/>
  <c r="W1309" i="11"/>
  <c r="T1309" i="11"/>
  <c r="J1309" i="11"/>
  <c r="K1309" i="11"/>
  <c r="W1317" i="11"/>
  <c r="T1317" i="11"/>
  <c r="J1317" i="11"/>
  <c r="K1317" i="11"/>
  <c r="W1325" i="11"/>
  <c r="T1325" i="11"/>
  <c r="J1325" i="11"/>
  <c r="K1325" i="11"/>
  <c r="W1277" i="11"/>
  <c r="T1277" i="11"/>
  <c r="J1277" i="11"/>
  <c r="K1277" i="11"/>
  <c r="W1285" i="11"/>
  <c r="T1285" i="11"/>
  <c r="J1285" i="11"/>
  <c r="K1285" i="11"/>
  <c r="W1293" i="11"/>
  <c r="T1293" i="11"/>
  <c r="J1293" i="11"/>
  <c r="K1293" i="11"/>
  <c r="W1271" i="11"/>
  <c r="T1271" i="11"/>
  <c r="K1271" i="11"/>
  <c r="J1271" i="11"/>
  <c r="W1241" i="11"/>
  <c r="T1241" i="11"/>
  <c r="K1241" i="11"/>
  <c r="J1241" i="11"/>
  <c r="W1249" i="11"/>
  <c r="T1249" i="11"/>
  <c r="K1249" i="11"/>
  <c r="J1249" i="11"/>
  <c r="W1257" i="11"/>
  <c r="T1257" i="11"/>
  <c r="K1257" i="11"/>
  <c r="J1257" i="11"/>
  <c r="W1265" i="11"/>
  <c r="T1265" i="11"/>
  <c r="J1265" i="11"/>
  <c r="K1265" i="11"/>
  <c r="W1182" i="11"/>
  <c r="T1182" i="11"/>
  <c r="J1182" i="11"/>
  <c r="K1182" i="11"/>
  <c r="W1190" i="11"/>
  <c r="T1190" i="11"/>
  <c r="J1190" i="11"/>
  <c r="K1190" i="11"/>
  <c r="W1198" i="11"/>
  <c r="T1198" i="11"/>
  <c r="K1198" i="11"/>
  <c r="J1198" i="11"/>
  <c r="W1206" i="11"/>
  <c r="T1206" i="11"/>
  <c r="J1206" i="11"/>
  <c r="K1206" i="11"/>
  <c r="W1214" i="11"/>
  <c r="T1214" i="11"/>
  <c r="J1214" i="11"/>
  <c r="K1214" i="11"/>
  <c r="W1222" i="11"/>
  <c r="T1222" i="11"/>
  <c r="K1222" i="11"/>
  <c r="J1222" i="11"/>
  <c r="W1230" i="11"/>
  <c r="T1230" i="11"/>
  <c r="J1230" i="11"/>
  <c r="K1230" i="11"/>
  <c r="W1122" i="11"/>
  <c r="T1122" i="11"/>
  <c r="K1122" i="11"/>
  <c r="J1122" i="11"/>
  <c r="W1130" i="11"/>
  <c r="T1130" i="11"/>
  <c r="K1130" i="11"/>
  <c r="J1130" i="11"/>
  <c r="W1138" i="11"/>
  <c r="T1138" i="11"/>
  <c r="K1138" i="11"/>
  <c r="J1138" i="11"/>
  <c r="W1146" i="11"/>
  <c r="T1146" i="11"/>
  <c r="J1146" i="11"/>
  <c r="K1146" i="11"/>
  <c r="W1552" i="11"/>
  <c r="T1552" i="11"/>
  <c r="J1552" i="11"/>
  <c r="K1552" i="11"/>
  <c r="W1549" i="11"/>
  <c r="T1549" i="11"/>
  <c r="J1549" i="11"/>
  <c r="L1549" i="11" s="1"/>
  <c r="W1534" i="11"/>
  <c r="T1534" i="11"/>
  <c r="J1534" i="11"/>
  <c r="K1534" i="11"/>
  <c r="T1471" i="11"/>
  <c r="W1471" i="11"/>
  <c r="J1471" i="11"/>
  <c r="K1471" i="11"/>
  <c r="W1454" i="11"/>
  <c r="T1454" i="11"/>
  <c r="K1454" i="11"/>
  <c r="J1454" i="11"/>
  <c r="W1400" i="11"/>
  <c r="T1400" i="11"/>
  <c r="J1400" i="11"/>
  <c r="K1400" i="11"/>
  <c r="W1408" i="11"/>
  <c r="T1408" i="11"/>
  <c r="J1408" i="11"/>
  <c r="K1408" i="11"/>
  <c r="W1331" i="11"/>
  <c r="T1331" i="11"/>
  <c r="J1331" i="11"/>
  <c r="K1331" i="11"/>
  <c r="W1339" i="11"/>
  <c r="T1339" i="11"/>
  <c r="K1339" i="11"/>
  <c r="J1339" i="11"/>
  <c r="W1347" i="11"/>
  <c r="T1347" i="11"/>
  <c r="K1347" i="11"/>
  <c r="J1347" i="11"/>
  <c r="W1355" i="11"/>
  <c r="T1355" i="11"/>
  <c r="K1355" i="11"/>
  <c r="J1355" i="11"/>
  <c r="W1363" i="11"/>
  <c r="T1363" i="11"/>
  <c r="J1363" i="11"/>
  <c r="K1363" i="11"/>
  <c r="W1371" i="11"/>
  <c r="T1371" i="11"/>
  <c r="K1371" i="11"/>
  <c r="J1371" i="11"/>
  <c r="W205" i="11"/>
  <c r="T205" i="11"/>
  <c r="K205" i="11"/>
  <c r="J205" i="11"/>
  <c r="W189" i="11"/>
  <c r="T189" i="11"/>
  <c r="K189" i="11"/>
  <c r="J189" i="11"/>
  <c r="W236" i="11"/>
  <c r="T236" i="11"/>
  <c r="J236" i="11"/>
  <c r="K236" i="11"/>
  <c r="W244" i="11"/>
  <c r="T244" i="11"/>
  <c r="K244" i="11"/>
  <c r="J244" i="11"/>
  <c r="W292" i="11"/>
  <c r="T292" i="11"/>
  <c r="J292" i="11"/>
  <c r="K292" i="11"/>
  <c r="W276" i="11"/>
  <c r="T276" i="11"/>
  <c r="J276" i="11"/>
  <c r="K276" i="11"/>
  <c r="W308" i="11"/>
  <c r="T308" i="11"/>
  <c r="K308" i="11"/>
  <c r="J308" i="11"/>
  <c r="W361" i="11"/>
  <c r="T361" i="11"/>
  <c r="J361" i="11"/>
  <c r="K361" i="11"/>
  <c r="W429" i="11"/>
  <c r="T429" i="11"/>
  <c r="J429" i="11"/>
  <c r="K429" i="11"/>
  <c r="W531" i="11"/>
  <c r="T531" i="11"/>
  <c r="J531" i="11"/>
  <c r="K531" i="11"/>
  <c r="W1557" i="11"/>
  <c r="T1557" i="11"/>
  <c r="K1557" i="11"/>
  <c r="J1557" i="11"/>
  <c r="W1539" i="11"/>
  <c r="T1539" i="11"/>
  <c r="K1539" i="11"/>
  <c r="J1539" i="11"/>
  <c r="W1396" i="11"/>
  <c r="T1396" i="11"/>
  <c r="K1396" i="11"/>
  <c r="J1396" i="11"/>
  <c r="W1376" i="11"/>
  <c r="T1376" i="11"/>
  <c r="J1376" i="11"/>
  <c r="K1376" i="11"/>
  <c r="W1392" i="11"/>
  <c r="T1392" i="11"/>
  <c r="J1392" i="11"/>
  <c r="K1392" i="11"/>
  <c r="W1315" i="11"/>
  <c r="T1315" i="11"/>
  <c r="J1315" i="11"/>
  <c r="K1315" i="11"/>
  <c r="W1275" i="11"/>
  <c r="T1275" i="11"/>
  <c r="J1275" i="11"/>
  <c r="K1275" i="11"/>
  <c r="W1514" i="11"/>
  <c r="T1514" i="11"/>
  <c r="J1514" i="11"/>
  <c r="K1514" i="11"/>
  <c r="W1499" i="11"/>
  <c r="T1499" i="11"/>
  <c r="K1499" i="11"/>
  <c r="J1499" i="11"/>
  <c r="W1481" i="11"/>
  <c r="T1481" i="11"/>
  <c r="J1481" i="11"/>
  <c r="K1481" i="11"/>
  <c r="W1460" i="11"/>
  <c r="T1460" i="11"/>
  <c r="J1460" i="11"/>
  <c r="K1460" i="11"/>
  <c r="W1445" i="11"/>
  <c r="T1445" i="11"/>
  <c r="J1445" i="11"/>
  <c r="K1445" i="11"/>
  <c r="W1430" i="11"/>
  <c r="T1430" i="11"/>
  <c r="K1430" i="11"/>
  <c r="L1430" i="11" s="1"/>
  <c r="W1398" i="11"/>
  <c r="T1398" i="11"/>
  <c r="K1398" i="11"/>
  <c r="W1329" i="11"/>
  <c r="T1329" i="11"/>
  <c r="K1329" i="11"/>
  <c r="J1329" i="11"/>
  <c r="W1345" i="11"/>
  <c r="T1345" i="11"/>
  <c r="K1345" i="11"/>
  <c r="J1345" i="11"/>
  <c r="W1361" i="11"/>
  <c r="T1361" i="11"/>
  <c r="J1361" i="11"/>
  <c r="K1361" i="11"/>
  <c r="T1385" i="11"/>
  <c r="W1385" i="11"/>
  <c r="J1385" i="11"/>
  <c r="K1385" i="11"/>
  <c r="W1308" i="11"/>
  <c r="T1308" i="11"/>
  <c r="J1308" i="11"/>
  <c r="K1308" i="11"/>
  <c r="W1324" i="11"/>
  <c r="T1324" i="11"/>
  <c r="K1324" i="11"/>
  <c r="J1324" i="11"/>
  <c r="W1292" i="11"/>
  <c r="T1292" i="11"/>
  <c r="J1292" i="11"/>
  <c r="K1292" i="11"/>
  <c r="W1240" i="11"/>
  <c r="T1240" i="11"/>
  <c r="J1240" i="11"/>
  <c r="W1256" i="11"/>
  <c r="T1256" i="11"/>
  <c r="J1256" i="11"/>
  <c r="K1256" i="11"/>
  <c r="W1181" i="11"/>
  <c r="T1181" i="11"/>
  <c r="K1181" i="11"/>
  <c r="J1181" i="11"/>
  <c r="W1197" i="11"/>
  <c r="T1197" i="11"/>
  <c r="J1197" i="11"/>
  <c r="K1197" i="11"/>
  <c r="W1213" i="11"/>
  <c r="T1213" i="11"/>
  <c r="K1213" i="11"/>
  <c r="J1213" i="11"/>
  <c r="T1229" i="11"/>
  <c r="W1229" i="11"/>
  <c r="K1229" i="11"/>
  <c r="J1229" i="11"/>
  <c r="W1129" i="11"/>
  <c r="T1129" i="11"/>
  <c r="K1129" i="11"/>
  <c r="J1129" i="11"/>
  <c r="W1145" i="11"/>
  <c r="T1145" i="11"/>
  <c r="K1145" i="11"/>
  <c r="J1145" i="11"/>
  <c r="W1099" i="11"/>
  <c r="T1099" i="11"/>
  <c r="K1099" i="11"/>
  <c r="J1099" i="11"/>
  <c r="T1063" i="11"/>
  <c r="W1063" i="11"/>
  <c r="K1063" i="11"/>
  <c r="J1063" i="11"/>
  <c r="W998" i="11"/>
  <c r="T998" i="11"/>
  <c r="J998" i="11"/>
  <c r="K998" i="11"/>
  <c r="W1014" i="11"/>
  <c r="T1014" i="11"/>
  <c r="J1014" i="11"/>
  <c r="K1014" i="11"/>
  <c r="W1154" i="11"/>
  <c r="T1154" i="11"/>
  <c r="J1154" i="11"/>
  <c r="K1154" i="11"/>
  <c r="W1170" i="11"/>
  <c r="T1170" i="11"/>
  <c r="J1170" i="11"/>
  <c r="K1170" i="11"/>
  <c r="W1107" i="11"/>
  <c r="T1107" i="11"/>
  <c r="K1107" i="11"/>
  <c r="J1107" i="11"/>
  <c r="W1091" i="11"/>
  <c r="T1091" i="11"/>
  <c r="J1091" i="11"/>
  <c r="K1091" i="11"/>
  <c r="W1064" i="11"/>
  <c r="T1064" i="11"/>
  <c r="J1064" i="11"/>
  <c r="K1064" i="11"/>
  <c r="W1030" i="11"/>
  <c r="T1030" i="11"/>
  <c r="K1030" i="11"/>
  <c r="L1030" i="11" s="1"/>
  <c r="W1054" i="11"/>
  <c r="T1054" i="11"/>
  <c r="J1054" i="11"/>
  <c r="K1054" i="11"/>
  <c r="W854" i="11"/>
  <c r="T854" i="11"/>
  <c r="K854" i="11"/>
  <c r="J854" i="11"/>
  <c r="W878" i="11"/>
  <c r="T878" i="11"/>
  <c r="K878" i="11"/>
  <c r="J878" i="11"/>
  <c r="W886" i="11"/>
  <c r="T886" i="11"/>
  <c r="J886" i="11"/>
  <c r="K886" i="11"/>
  <c r="W910" i="11"/>
  <c r="T910" i="11"/>
  <c r="K910" i="11"/>
  <c r="J910" i="11"/>
  <c r="J918" i="11"/>
  <c r="W918" i="11"/>
  <c r="T918" i="11"/>
  <c r="K918" i="11"/>
  <c r="W942" i="11"/>
  <c r="T942" i="11"/>
  <c r="J942" i="11"/>
  <c r="K942" i="11"/>
  <c r="W950" i="11"/>
  <c r="T950" i="11"/>
  <c r="J950" i="11"/>
  <c r="L950" i="11" s="1"/>
  <c r="W958" i="11"/>
  <c r="T958" i="11"/>
  <c r="J958" i="11"/>
  <c r="K958" i="11"/>
  <c r="T107" i="11"/>
  <c r="W107" i="11"/>
  <c r="K107" i="11"/>
  <c r="J107" i="11"/>
  <c r="W17" i="11"/>
  <c r="T17" i="11"/>
  <c r="J17" i="11"/>
  <c r="K17" i="11"/>
  <c r="W42" i="11"/>
  <c r="T42" i="11"/>
  <c r="J42" i="11"/>
  <c r="K42" i="11"/>
  <c r="W271" i="11"/>
  <c r="T271" i="11"/>
  <c r="K271" i="11"/>
  <c r="J271" i="11"/>
  <c r="W1556" i="11"/>
  <c r="T1556" i="11"/>
  <c r="K1556" i="11"/>
  <c r="J1556" i="11"/>
  <c r="W1530" i="11"/>
  <c r="T1530" i="11"/>
  <c r="J1530" i="11"/>
  <c r="K1530" i="11"/>
  <c r="W1538" i="11"/>
  <c r="T1538" i="11"/>
  <c r="J1538" i="11"/>
  <c r="K1538" i="11"/>
  <c r="W1494" i="11"/>
  <c r="T1494" i="11"/>
  <c r="J1494" i="11"/>
  <c r="K1494" i="11"/>
  <c r="W1476" i="11"/>
  <c r="T1476" i="11"/>
  <c r="J1476" i="11"/>
  <c r="K1476" i="11"/>
  <c r="T1414" i="11"/>
  <c r="W1414" i="11"/>
  <c r="J1414" i="11"/>
  <c r="K1414" i="11"/>
  <c r="J1404" i="11"/>
  <c r="W1404" i="11"/>
  <c r="T1404" i="11"/>
  <c r="K1404" i="11"/>
  <c r="W1412" i="11"/>
  <c r="T1412" i="11"/>
  <c r="J1412" i="11"/>
  <c r="L1412" i="11" s="1"/>
  <c r="T1335" i="11"/>
  <c r="W1335" i="11"/>
  <c r="J1335" i="11"/>
  <c r="K1335" i="11"/>
  <c r="T1343" i="11"/>
  <c r="W1343" i="11"/>
  <c r="K1343" i="11"/>
  <c r="J1343" i="11"/>
  <c r="W1351" i="11"/>
  <c r="T1351" i="11"/>
  <c r="J1351" i="11"/>
  <c r="K1351" i="11"/>
  <c r="T1359" i="11"/>
  <c r="W1359" i="11"/>
  <c r="J1359" i="11"/>
  <c r="K1359" i="11"/>
  <c r="T1367" i="11"/>
  <c r="W1367" i="11"/>
  <c r="J1367" i="11"/>
  <c r="K1367" i="11"/>
  <c r="T1375" i="11"/>
  <c r="W1375" i="11"/>
  <c r="J1375" i="11"/>
  <c r="K1375" i="11"/>
  <c r="W316" i="11"/>
  <c r="T316" i="11"/>
  <c r="J316" i="11"/>
  <c r="K316" i="11"/>
  <c r="W325" i="11"/>
  <c r="T325" i="11"/>
  <c r="K325" i="11"/>
  <c r="L325" i="11" s="1"/>
  <c r="W353" i="11"/>
  <c r="T353" i="11"/>
  <c r="J353" i="11"/>
  <c r="K353" i="11"/>
  <c r="W485" i="11"/>
  <c r="K485" i="11"/>
  <c r="T485" i="11"/>
  <c r="J485" i="11"/>
  <c r="T1531" i="11"/>
  <c r="W1531" i="11"/>
  <c r="J1531" i="11"/>
  <c r="K1531" i="11"/>
  <c r="W1439" i="11"/>
  <c r="T1439" i="11"/>
  <c r="J1439" i="11"/>
  <c r="K1439" i="11"/>
  <c r="W1283" i="11"/>
  <c r="T1283" i="11"/>
  <c r="K1283" i="11"/>
  <c r="J1283" i="11"/>
  <c r="W1299" i="11"/>
  <c r="T1299" i="11"/>
  <c r="K1299" i="11"/>
  <c r="J1299" i="11"/>
  <c r="W1247" i="11"/>
  <c r="T1247" i="11"/>
  <c r="K1247" i="11"/>
  <c r="J1247" i="11"/>
  <c r="W1263" i="11"/>
  <c r="T1263" i="11"/>
  <c r="K1263" i="11"/>
  <c r="J1263" i="11"/>
  <c r="W1188" i="11"/>
  <c r="T1188" i="11"/>
  <c r="K1188" i="11"/>
  <c r="J1188" i="11"/>
  <c r="W1204" i="11"/>
  <c r="T1204" i="11"/>
  <c r="J1204" i="11"/>
  <c r="W1220" i="11"/>
  <c r="T1220" i="11"/>
  <c r="J1220" i="11"/>
  <c r="K1220" i="11"/>
  <c r="W1120" i="11"/>
  <c r="T1120" i="11"/>
  <c r="K1120" i="11"/>
  <c r="J1120" i="11"/>
  <c r="W1136" i="11"/>
  <c r="T1136" i="11"/>
  <c r="J1136" i="11"/>
  <c r="K1136" i="11"/>
  <c r="W1526" i="11"/>
  <c r="T1526" i="11"/>
  <c r="J1526" i="11"/>
  <c r="K1526" i="11"/>
  <c r="W1522" i="11"/>
  <c r="T1522" i="11"/>
  <c r="K1522" i="11"/>
  <c r="J1522" i="11"/>
  <c r="W1490" i="11"/>
  <c r="T1490" i="11"/>
  <c r="J1490" i="11"/>
  <c r="K1490" i="11"/>
  <c r="W1473" i="11"/>
  <c r="T1473" i="11"/>
  <c r="J1473" i="11"/>
  <c r="K1473" i="11"/>
  <c r="W1468" i="11"/>
  <c r="T1468" i="11"/>
  <c r="J1468" i="11"/>
  <c r="K1468" i="11"/>
  <c r="W1422" i="11"/>
  <c r="T1422" i="11"/>
  <c r="J1422" i="11"/>
  <c r="K1422" i="11"/>
  <c r="W1421" i="11"/>
  <c r="T1421" i="11"/>
  <c r="K1421" i="11"/>
  <c r="J1421" i="11"/>
  <c r="W1406" i="11"/>
  <c r="T1406" i="11"/>
  <c r="J1406" i="11"/>
  <c r="K1406" i="11"/>
  <c r="W1337" i="11"/>
  <c r="T1337" i="11"/>
  <c r="J1337" i="11"/>
  <c r="K1337" i="11"/>
  <c r="T1353" i="11"/>
  <c r="W1353" i="11"/>
  <c r="J1353" i="11"/>
  <c r="K1353" i="11"/>
  <c r="W1369" i="11"/>
  <c r="T1369" i="11"/>
  <c r="J1369" i="11"/>
  <c r="K1369" i="11"/>
  <c r="W1389" i="11"/>
  <c r="T1389" i="11"/>
  <c r="K1389" i="11"/>
  <c r="J1389" i="11"/>
  <c r="W1312" i="11"/>
  <c r="T1312" i="11"/>
  <c r="J1312" i="11"/>
  <c r="K1312" i="11"/>
  <c r="W1272" i="11"/>
  <c r="T1272" i="11"/>
  <c r="K1272" i="11"/>
  <c r="J1272" i="11"/>
  <c r="W1280" i="11"/>
  <c r="T1280" i="11"/>
  <c r="K1280" i="11"/>
  <c r="J1280" i="11"/>
  <c r="W1296" i="11"/>
  <c r="T1296" i="11"/>
  <c r="K1296" i="11"/>
  <c r="J1296" i="11"/>
  <c r="W1244" i="11"/>
  <c r="T1244" i="11"/>
  <c r="J1244" i="11"/>
  <c r="K1244" i="11"/>
  <c r="J1260" i="11"/>
  <c r="W1260" i="11"/>
  <c r="T1260" i="11"/>
  <c r="K1260" i="11"/>
  <c r="W1185" i="11"/>
  <c r="T1185" i="11"/>
  <c r="K1185" i="11"/>
  <c r="J1185" i="11"/>
  <c r="W1201" i="11"/>
  <c r="T1201" i="11"/>
  <c r="K1201" i="11"/>
  <c r="J1201" i="11"/>
  <c r="W1217" i="11"/>
  <c r="T1217" i="11"/>
  <c r="K1217" i="11"/>
  <c r="J1217" i="11"/>
  <c r="W1117" i="11"/>
  <c r="T1117" i="11"/>
  <c r="J1117" i="11"/>
  <c r="K1117" i="11"/>
  <c r="W1133" i="11"/>
  <c r="T1133" i="11"/>
  <c r="K1133" i="11"/>
  <c r="J1133" i="11"/>
  <c r="W1149" i="11"/>
  <c r="T1149" i="11"/>
  <c r="K1149" i="11"/>
  <c r="J1149" i="11"/>
  <c r="W1157" i="11"/>
  <c r="T1157" i="11"/>
  <c r="J1157" i="11"/>
  <c r="K1157" i="11"/>
  <c r="W1165" i="11"/>
  <c r="T1165" i="11"/>
  <c r="K1165" i="11"/>
  <c r="J1165" i="11"/>
  <c r="K1204" i="11"/>
  <c r="K870" i="11"/>
  <c r="K1240" i="11"/>
  <c r="J1444" i="11"/>
  <c r="K1424" i="11"/>
  <c r="J1398" i="11"/>
  <c r="W1173" i="11"/>
  <c r="K1173" i="11"/>
  <c r="T1173" i="11"/>
  <c r="J1173" i="11"/>
  <c r="W1102" i="11"/>
  <c r="T1102" i="11"/>
  <c r="J1102" i="11"/>
  <c r="K1102" i="11"/>
  <c r="W1110" i="11"/>
  <c r="T1110" i="11"/>
  <c r="J1110" i="11"/>
  <c r="K1110" i="11"/>
  <c r="W1097" i="11"/>
  <c r="T1097" i="11"/>
  <c r="W1074" i="11"/>
  <c r="T1074" i="11"/>
  <c r="K1074" i="11"/>
  <c r="J1074" i="11"/>
  <c r="W1082" i="11"/>
  <c r="T1082" i="11"/>
  <c r="K1082" i="11"/>
  <c r="J1082" i="11"/>
  <c r="W1067" i="11"/>
  <c r="T1067" i="11"/>
  <c r="K1067" i="11"/>
  <c r="J1067" i="11"/>
  <c r="W994" i="11"/>
  <c r="T994" i="11"/>
  <c r="W1010" i="11"/>
  <c r="T1010" i="11"/>
  <c r="J1010" i="11"/>
  <c r="K1010" i="11"/>
  <c r="W1026" i="11"/>
  <c r="T1026" i="11"/>
  <c r="J1026" i="11"/>
  <c r="K1026" i="11"/>
  <c r="W1162" i="11"/>
  <c r="T1162" i="11"/>
  <c r="J1162" i="11"/>
  <c r="K1162" i="11"/>
  <c r="W1116" i="11"/>
  <c r="T1116" i="11"/>
  <c r="W1094" i="11"/>
  <c r="T1094" i="11"/>
  <c r="K1094" i="11"/>
  <c r="J1094" i="11"/>
  <c r="W1079" i="11"/>
  <c r="T1079" i="11"/>
  <c r="K1079" i="11"/>
  <c r="J1079" i="11"/>
  <c r="W1034" i="11"/>
  <c r="T1034" i="11"/>
  <c r="J1034" i="11"/>
  <c r="K1034" i="11"/>
  <c r="W1058" i="11"/>
  <c r="T1058" i="11"/>
  <c r="J1058" i="11"/>
  <c r="K1058" i="11"/>
  <c r="W858" i="11"/>
  <c r="T858" i="11"/>
  <c r="J858" i="11"/>
  <c r="K858" i="11"/>
  <c r="T882" i="11"/>
  <c r="W882" i="11"/>
  <c r="K882" i="11"/>
  <c r="J882" i="11"/>
  <c r="W890" i="11"/>
  <c r="T890" i="11"/>
  <c r="J890" i="11"/>
  <c r="K890" i="11"/>
  <c r="W914" i="11"/>
  <c r="T914" i="11"/>
  <c r="J914" i="11"/>
  <c r="K914" i="11"/>
  <c r="W922" i="11"/>
  <c r="T922" i="11"/>
  <c r="K922" i="11"/>
  <c r="J922" i="11"/>
  <c r="W193" i="11"/>
  <c r="T193" i="11"/>
  <c r="J193" i="11"/>
  <c r="K193" i="11"/>
  <c r="W312" i="11"/>
  <c r="T312" i="11"/>
  <c r="J312" i="11"/>
  <c r="K312" i="11"/>
  <c r="W320" i="11"/>
  <c r="T320" i="11"/>
  <c r="J320" i="11"/>
  <c r="K320" i="11"/>
  <c r="W321" i="11"/>
  <c r="T321" i="11"/>
  <c r="J321" i="11"/>
  <c r="K321" i="11"/>
  <c r="W349" i="11"/>
  <c r="T349" i="11"/>
  <c r="J349" i="11"/>
  <c r="K349" i="11"/>
  <c r="W516" i="11"/>
  <c r="T516" i="11"/>
  <c r="K516" i="11"/>
  <c r="J516" i="11"/>
  <c r="W1488" i="11"/>
  <c r="T1488" i="11"/>
  <c r="J1488" i="11"/>
  <c r="K1488" i="11"/>
  <c r="W1409" i="11"/>
  <c r="T1409" i="11"/>
  <c r="K1409" i="11"/>
  <c r="J1409" i="11"/>
  <c r="W1340" i="11"/>
  <c r="T1340" i="11"/>
  <c r="W1356" i="11"/>
  <c r="T1356" i="11"/>
  <c r="W1302" i="11"/>
  <c r="T1302" i="11"/>
  <c r="K1302" i="11"/>
  <c r="J1302" i="11"/>
  <c r="W1287" i="11"/>
  <c r="T1287" i="11"/>
  <c r="T1235" i="11"/>
  <c r="W1235" i="11"/>
  <c r="J1235" i="11"/>
  <c r="K1235" i="11"/>
  <c r="W1251" i="11"/>
  <c r="T1251" i="11"/>
  <c r="J1251" i="11"/>
  <c r="K1251" i="11"/>
  <c r="W1267" i="11"/>
  <c r="T1267" i="11"/>
  <c r="J1267" i="11"/>
  <c r="K1267" i="11"/>
  <c r="W1192" i="11"/>
  <c r="T1192" i="11"/>
  <c r="J1192" i="11"/>
  <c r="K1192" i="11"/>
  <c r="W1208" i="11"/>
  <c r="T1208" i="11"/>
  <c r="J1208" i="11"/>
  <c r="K1208" i="11"/>
  <c r="W1224" i="11"/>
  <c r="T1224" i="11"/>
  <c r="J1224" i="11"/>
  <c r="K1224" i="11"/>
  <c r="W1124" i="11"/>
  <c r="T1124" i="11"/>
  <c r="K1124" i="11"/>
  <c r="J1124" i="11"/>
  <c r="W329" i="11"/>
  <c r="T329" i="11"/>
  <c r="K329" i="11"/>
  <c r="J329" i="11"/>
  <c r="K461" i="11"/>
  <c r="T461" i="11"/>
  <c r="W461" i="11"/>
  <c r="J461" i="11"/>
  <c r="W493" i="11"/>
  <c r="T493" i="11"/>
  <c r="J493" i="11"/>
  <c r="K493" i="11"/>
  <c r="W1401" i="11"/>
  <c r="T1401" i="11"/>
  <c r="J1401" i="11"/>
  <c r="K1401" i="11"/>
  <c r="W1332" i="11"/>
  <c r="T1332" i="11"/>
  <c r="K1332" i="11"/>
  <c r="J1332" i="11"/>
  <c r="W1348" i="11"/>
  <c r="T1348" i="11"/>
  <c r="W1364" i="11"/>
  <c r="T1364" i="11"/>
  <c r="K1364" i="11"/>
  <c r="J1364" i="11"/>
  <c r="W1380" i="11"/>
  <c r="T1380" i="11"/>
  <c r="W1303" i="11"/>
  <c r="T1303" i="11"/>
  <c r="J1303" i="11"/>
  <c r="K1303" i="11"/>
  <c r="W1319" i="11"/>
  <c r="T1319" i="11"/>
  <c r="K1319" i="11"/>
  <c r="K1279" i="11"/>
  <c r="W1279" i="11"/>
  <c r="T1279" i="11"/>
  <c r="J1279" i="11"/>
  <c r="W1528" i="11"/>
  <c r="T1528" i="11"/>
  <c r="K1528" i="11"/>
  <c r="J1528" i="11"/>
  <c r="W1544" i="11"/>
  <c r="T1544" i="11"/>
  <c r="K1544" i="11"/>
  <c r="J1544" i="11"/>
  <c r="W1518" i="11"/>
  <c r="T1518" i="11"/>
  <c r="W1503" i="11"/>
  <c r="T1503" i="11"/>
  <c r="J1503" i="11"/>
  <c r="K1503" i="11"/>
  <c r="W1485" i="11"/>
  <c r="T1485" i="11"/>
  <c r="K1485" i="11"/>
  <c r="J1485" i="11"/>
  <c r="J1464" i="11"/>
  <c r="W1464" i="11"/>
  <c r="T1464" i="11"/>
  <c r="K1464" i="11"/>
  <c r="W1449" i="11"/>
  <c r="T1449" i="11"/>
  <c r="J1449" i="11"/>
  <c r="K1449" i="11"/>
  <c r="W1434" i="11"/>
  <c r="T1434" i="11"/>
  <c r="K1434" i="11"/>
  <c r="J1434" i="11"/>
  <c r="W1379" i="11"/>
  <c r="T1379" i="11"/>
  <c r="K1379" i="11"/>
  <c r="J1379" i="11"/>
  <c r="W1387" i="11"/>
  <c r="T1387" i="11"/>
  <c r="J1387" i="11"/>
  <c r="K1387" i="11"/>
  <c r="W1328" i="11"/>
  <c r="T1328" i="11"/>
  <c r="K1328" i="11"/>
  <c r="J1328" i="11"/>
  <c r="W1310" i="11"/>
  <c r="T1310" i="11"/>
  <c r="K1310" i="11"/>
  <c r="J1310" i="11"/>
  <c r="W1318" i="11"/>
  <c r="T1318" i="11"/>
  <c r="K1318" i="11"/>
  <c r="J1318" i="11"/>
  <c r="W1326" i="11"/>
  <c r="T1326" i="11"/>
  <c r="J1326" i="11"/>
  <c r="K1326" i="11"/>
  <c r="W1278" i="11"/>
  <c r="T1278" i="11"/>
  <c r="K1278" i="11"/>
  <c r="J1278" i="11"/>
  <c r="W1286" i="11"/>
  <c r="T1286" i="11"/>
  <c r="K1286" i="11"/>
  <c r="J1286" i="11"/>
  <c r="W1294" i="11"/>
  <c r="T1294" i="11"/>
  <c r="K1294" i="11"/>
  <c r="J1294" i="11"/>
  <c r="W1234" i="11"/>
  <c r="T1234" i="11"/>
  <c r="J1234" i="11"/>
  <c r="K1234" i="11"/>
  <c r="W1242" i="11"/>
  <c r="T1242" i="11"/>
  <c r="J1242" i="11"/>
  <c r="K1242" i="11"/>
  <c r="W1250" i="11"/>
  <c r="T1250" i="11"/>
  <c r="W1258" i="11"/>
  <c r="T1258" i="11"/>
  <c r="W1266" i="11"/>
  <c r="T1266" i="11"/>
  <c r="W1183" i="11"/>
  <c r="T1183" i="11"/>
  <c r="K1183" i="11"/>
  <c r="J1183" i="11"/>
  <c r="W1191" i="11"/>
  <c r="T1191" i="11"/>
  <c r="K1191" i="11"/>
  <c r="J1191" i="11"/>
  <c r="W1199" i="11"/>
  <c r="T1199" i="11"/>
  <c r="J1199" i="11"/>
  <c r="K1199" i="11"/>
  <c r="W1207" i="11"/>
  <c r="T1207" i="11"/>
  <c r="J1207" i="11"/>
  <c r="K1207" i="11"/>
  <c r="W1215" i="11"/>
  <c r="T1215" i="11"/>
  <c r="J1215" i="11"/>
  <c r="K1215" i="11"/>
  <c r="W1223" i="11"/>
  <c r="T1223" i="11"/>
  <c r="J1223" i="11"/>
  <c r="K1223" i="11"/>
  <c r="W1231" i="11"/>
  <c r="T1231" i="11"/>
  <c r="K1231" i="11"/>
  <c r="J1231" i="11"/>
  <c r="W1123" i="11"/>
  <c r="T1123" i="11"/>
  <c r="K1123" i="11"/>
  <c r="J1123" i="11"/>
  <c r="W1131" i="11"/>
  <c r="T1131" i="11"/>
  <c r="J1131" i="11"/>
  <c r="K1131" i="11"/>
  <c r="W1139" i="11"/>
  <c r="T1139" i="11"/>
  <c r="K1139" i="11"/>
  <c r="J1139" i="11"/>
  <c r="W1147" i="11"/>
  <c r="T1147" i="11"/>
  <c r="K1147" i="11"/>
  <c r="J1147" i="11"/>
  <c r="W1155" i="11"/>
  <c r="T1155" i="11"/>
  <c r="K1155" i="11"/>
  <c r="J1155" i="11"/>
  <c r="W1163" i="11"/>
  <c r="T1163" i="11"/>
  <c r="K1163" i="11"/>
  <c r="J1163" i="11"/>
  <c r="W1171" i="11"/>
  <c r="T1171" i="11"/>
  <c r="K1171" i="11"/>
  <c r="J1171" i="11"/>
  <c r="W1100" i="11"/>
  <c r="T1100" i="11"/>
  <c r="J1100" i="11"/>
  <c r="K1100" i="11"/>
  <c r="W1108" i="11"/>
  <c r="T1108" i="11"/>
  <c r="K1108" i="11"/>
  <c r="J1108" i="11"/>
  <c r="W1095" i="11"/>
  <c r="T1095" i="11"/>
  <c r="J1095" i="11"/>
  <c r="K1095" i="11"/>
  <c r="W1087" i="11"/>
  <c r="T1087" i="11"/>
  <c r="J1087" i="11"/>
  <c r="K1087" i="11"/>
  <c r="W1080" i="11"/>
  <c r="T1080" i="11"/>
  <c r="W1065" i="11"/>
  <c r="T1065" i="11"/>
  <c r="K1065" i="11"/>
  <c r="J1065" i="11"/>
  <c r="W992" i="11"/>
  <c r="T992" i="11"/>
  <c r="J992" i="11"/>
  <c r="K992" i="11"/>
  <c r="W1000" i="11"/>
  <c r="T1000" i="11"/>
  <c r="K1000" i="11"/>
  <c r="J1000" i="11"/>
  <c r="W1008" i="11"/>
  <c r="T1008" i="11"/>
  <c r="W1016" i="11"/>
  <c r="T1016" i="11"/>
  <c r="K1016" i="11"/>
  <c r="J1016" i="11"/>
  <c r="W1024" i="11"/>
  <c r="T1024" i="11"/>
  <c r="K1024" i="11"/>
  <c r="J1024" i="11"/>
  <c r="W1032" i="11"/>
  <c r="T1032" i="11"/>
  <c r="J1032" i="11"/>
  <c r="K1032" i="11"/>
  <c r="J1040" i="11"/>
  <c r="T1040" i="11"/>
  <c r="W1040" i="11"/>
  <c r="K1040" i="11"/>
  <c r="W1048" i="11"/>
  <c r="T1048" i="11"/>
  <c r="J1048" i="11"/>
  <c r="K1048" i="11"/>
  <c r="T1056" i="11"/>
  <c r="W1056" i="11"/>
  <c r="W856" i="11"/>
  <c r="T856" i="11"/>
  <c r="K856" i="11"/>
  <c r="J856" i="11"/>
  <c r="T864" i="11"/>
  <c r="W864" i="11"/>
  <c r="J864" i="11"/>
  <c r="K864" i="11"/>
  <c r="W872" i="11"/>
  <c r="T872" i="11"/>
  <c r="J872" i="11"/>
  <c r="K872" i="11"/>
  <c r="T880" i="11"/>
  <c r="W880" i="11"/>
  <c r="K880" i="11"/>
  <c r="J880" i="11"/>
  <c r="W888" i="11"/>
  <c r="T888" i="11"/>
  <c r="J888" i="11"/>
  <c r="K888" i="11"/>
  <c r="T896" i="11"/>
  <c r="W896" i="11"/>
  <c r="J896" i="11"/>
  <c r="K896" i="11"/>
  <c r="W904" i="11"/>
  <c r="T904" i="11"/>
  <c r="J904" i="11"/>
  <c r="K904" i="11"/>
  <c r="T912" i="11"/>
  <c r="W912" i="11"/>
  <c r="K912" i="11"/>
  <c r="J912" i="11"/>
  <c r="W920" i="11"/>
  <c r="T920" i="11"/>
  <c r="T928" i="11"/>
  <c r="W928" i="11"/>
  <c r="K928" i="11"/>
  <c r="J928" i="11"/>
  <c r="T936" i="11"/>
  <c r="W936" i="11"/>
  <c r="J936" i="11"/>
  <c r="K936" i="11"/>
  <c r="T952" i="11"/>
  <c r="W952" i="11"/>
  <c r="J952" i="11"/>
  <c r="K952" i="11"/>
  <c r="T960" i="11"/>
  <c r="W960" i="11"/>
  <c r="K960" i="11"/>
  <c r="J960" i="11"/>
  <c r="T968" i="11"/>
  <c r="W968" i="11"/>
  <c r="J968" i="11"/>
  <c r="K968" i="11"/>
  <c r="W976" i="11"/>
  <c r="T976" i="11"/>
  <c r="J976" i="11"/>
  <c r="K976" i="11"/>
  <c r="T984" i="11"/>
  <c r="W984" i="11"/>
  <c r="K984" i="11"/>
  <c r="J984" i="11"/>
  <c r="W784" i="11"/>
  <c r="T784" i="11"/>
  <c r="W792" i="11"/>
  <c r="T792" i="11"/>
  <c r="J792" i="11"/>
  <c r="K792" i="11"/>
  <c r="W800" i="11"/>
  <c r="T800" i="11"/>
  <c r="K800" i="11"/>
  <c r="J800" i="11"/>
  <c r="W808" i="11"/>
  <c r="T808" i="11"/>
  <c r="J808" i="11"/>
  <c r="K808" i="11"/>
  <c r="W816" i="11"/>
  <c r="T816" i="11"/>
  <c r="K816" i="11"/>
  <c r="J816" i="11"/>
  <c r="W749" i="11"/>
  <c r="T749" i="11"/>
  <c r="J749" i="11"/>
  <c r="K749" i="11"/>
  <c r="J757" i="11"/>
  <c r="T757" i="11"/>
  <c r="W757" i="11"/>
  <c r="K757" i="11"/>
  <c r="T765" i="11"/>
  <c r="W765" i="11"/>
  <c r="J765" i="11"/>
  <c r="K765" i="11"/>
  <c r="T773" i="11"/>
  <c r="W773" i="11"/>
  <c r="K773" i="11"/>
  <c r="L773" i="11" s="1"/>
  <c r="W704" i="11"/>
  <c r="T704" i="11"/>
  <c r="J704" i="11"/>
  <c r="K704" i="11"/>
  <c r="W712" i="11"/>
  <c r="T712" i="11"/>
  <c r="K712" i="11"/>
  <c r="J712" i="11"/>
  <c r="W720" i="11"/>
  <c r="T720" i="11"/>
  <c r="K720" i="11"/>
  <c r="J720" i="11"/>
  <c r="T728" i="11"/>
  <c r="W728" i="11"/>
  <c r="T736" i="11"/>
  <c r="W736" i="11"/>
  <c r="K736" i="11"/>
  <c r="J736" i="11"/>
  <c r="T703" i="11"/>
  <c r="W703" i="11"/>
  <c r="J703" i="11"/>
  <c r="K703" i="11"/>
  <c r="W661" i="11"/>
  <c r="T661" i="11"/>
  <c r="J661" i="11"/>
  <c r="K661" i="11"/>
  <c r="W669" i="11"/>
  <c r="T669" i="11"/>
  <c r="K669" i="11"/>
  <c r="J669" i="11"/>
  <c r="W677" i="11"/>
  <c r="T677" i="11"/>
  <c r="K677" i="11"/>
  <c r="J677" i="11"/>
  <c r="W685" i="11"/>
  <c r="T685" i="11"/>
  <c r="J685" i="11"/>
  <c r="K685" i="11"/>
  <c r="W693" i="11"/>
  <c r="T693" i="11"/>
  <c r="J693" i="11"/>
  <c r="K693" i="11"/>
  <c r="W645" i="11"/>
  <c r="T645" i="11"/>
  <c r="K645" i="11"/>
  <c r="J645" i="11"/>
  <c r="W614" i="11"/>
  <c r="T614" i="11"/>
  <c r="J614" i="11"/>
  <c r="K614" i="11"/>
  <c r="W622" i="11"/>
  <c r="T622" i="11"/>
  <c r="J622" i="11"/>
  <c r="K622" i="11"/>
  <c r="W581" i="11"/>
  <c r="T581" i="11"/>
  <c r="J581" i="11"/>
  <c r="K581" i="11"/>
  <c r="W589" i="11"/>
  <c r="T589" i="11"/>
  <c r="W565" i="11"/>
  <c r="T565" i="11"/>
  <c r="J565" i="11"/>
  <c r="K565" i="11"/>
  <c r="T573" i="11"/>
  <c r="W573" i="11"/>
  <c r="K573" i="11"/>
  <c r="J573" i="11"/>
  <c r="W560" i="11"/>
  <c r="T560" i="11"/>
  <c r="J560" i="11"/>
  <c r="K560" i="11"/>
  <c r="W982" i="11"/>
  <c r="T982" i="11"/>
  <c r="W806" i="11"/>
  <c r="T806" i="11"/>
  <c r="J806" i="11"/>
  <c r="K806" i="11"/>
  <c r="W563" i="11"/>
  <c r="T563" i="11"/>
  <c r="J563" i="11"/>
  <c r="K563" i="11"/>
  <c r="W1001" i="11"/>
  <c r="T1001" i="11"/>
  <c r="K1001" i="11"/>
  <c r="J1001" i="11"/>
  <c r="W1017" i="11"/>
  <c r="T1017" i="11"/>
  <c r="J1017" i="11"/>
  <c r="K1017" i="11"/>
  <c r="W935" i="11"/>
  <c r="T935" i="11"/>
  <c r="J935" i="11"/>
  <c r="K935" i="11"/>
  <c r="W943" i="11"/>
  <c r="K943" i="11"/>
  <c r="T943" i="11"/>
  <c r="J943" i="11"/>
  <c r="W967" i="11"/>
  <c r="T967" i="11"/>
  <c r="K967" i="11"/>
  <c r="J967" i="11"/>
  <c r="W975" i="11"/>
  <c r="T975" i="11"/>
  <c r="K975" i="11"/>
  <c r="J975" i="11"/>
  <c r="W983" i="11"/>
  <c r="T983" i="11"/>
  <c r="K983" i="11"/>
  <c r="J983" i="11"/>
  <c r="W783" i="11"/>
  <c r="T783" i="11"/>
  <c r="J783" i="11"/>
  <c r="K783" i="11"/>
  <c r="W791" i="11"/>
  <c r="T791" i="11"/>
  <c r="J791" i="11"/>
  <c r="K791" i="11"/>
  <c r="W799" i="11"/>
  <c r="T799" i="11"/>
  <c r="J799" i="11"/>
  <c r="K799" i="11"/>
  <c r="W807" i="11"/>
  <c r="T807" i="11"/>
  <c r="K807" i="11"/>
  <c r="J807" i="11"/>
  <c r="W815" i="11"/>
  <c r="T815" i="11"/>
  <c r="K815" i="11"/>
  <c r="J815" i="11"/>
  <c r="W823" i="11"/>
  <c r="T823" i="11"/>
  <c r="K823" i="11"/>
  <c r="J823" i="11"/>
  <c r="W831" i="11"/>
  <c r="T831" i="11"/>
  <c r="K831" i="11"/>
  <c r="J831" i="11"/>
  <c r="W839" i="11"/>
  <c r="T839" i="11"/>
  <c r="J839" i="11"/>
  <c r="K839" i="11"/>
  <c r="W847" i="11"/>
  <c r="T847" i="11"/>
  <c r="J847" i="11"/>
  <c r="K847" i="11"/>
  <c r="W748" i="11"/>
  <c r="T748" i="11"/>
  <c r="K748" i="11"/>
  <c r="J748" i="11"/>
  <c r="W756" i="11"/>
  <c r="T756" i="11"/>
  <c r="J756" i="11"/>
  <c r="K756" i="11"/>
  <c r="W668" i="11"/>
  <c r="T668" i="11"/>
  <c r="J668" i="11"/>
  <c r="K668" i="11"/>
  <c r="W676" i="11"/>
  <c r="T676" i="11"/>
  <c r="J676" i="11"/>
  <c r="K676" i="11"/>
  <c r="W684" i="11"/>
  <c r="K684" i="11"/>
  <c r="T684" i="11"/>
  <c r="J684" i="11"/>
  <c r="W692" i="11"/>
  <c r="T692" i="11"/>
  <c r="K692" i="11"/>
  <c r="J692" i="11"/>
  <c r="W700" i="11"/>
  <c r="T700" i="11"/>
  <c r="J700" i="11"/>
  <c r="K700" i="11"/>
  <c r="W644" i="11"/>
  <c r="T644" i="11"/>
  <c r="J644" i="11"/>
  <c r="K644" i="11"/>
  <c r="W638" i="11"/>
  <c r="T638" i="11"/>
  <c r="W605" i="11"/>
  <c r="T605" i="11"/>
  <c r="J605" i="11"/>
  <c r="K605" i="11"/>
  <c r="W597" i="11"/>
  <c r="T597" i="11"/>
  <c r="J597" i="11"/>
  <c r="K597" i="11"/>
  <c r="W1410" i="11"/>
  <c r="T1410" i="11"/>
  <c r="K1410" i="11"/>
  <c r="L1410" i="11" s="1"/>
  <c r="W1341" i="11"/>
  <c r="T1341" i="11"/>
  <c r="J1341" i="11"/>
  <c r="K1341" i="11"/>
  <c r="W1357" i="11"/>
  <c r="T1357" i="11"/>
  <c r="K1357" i="11"/>
  <c r="J1357" i="11"/>
  <c r="W1166" i="11"/>
  <c r="T1166" i="11"/>
  <c r="K1166" i="11"/>
  <c r="J1166" i="11"/>
  <c r="W1103" i="11"/>
  <c r="T1103" i="11"/>
  <c r="J1103" i="11"/>
  <c r="K1103" i="11"/>
  <c r="W1083" i="11"/>
  <c r="T1083" i="11"/>
  <c r="J1083" i="11"/>
  <c r="K1083" i="11"/>
  <c r="W995" i="11"/>
  <c r="T995" i="11"/>
  <c r="K995" i="11"/>
  <c r="J995" i="11"/>
  <c r="W1011" i="11"/>
  <c r="T1011" i="11"/>
  <c r="K1011" i="11"/>
  <c r="J1011" i="11"/>
  <c r="W1027" i="11"/>
  <c r="T1027" i="11"/>
  <c r="J1027" i="11"/>
  <c r="K1027" i="11"/>
  <c r="W1036" i="11"/>
  <c r="T1036" i="11"/>
  <c r="K1036" i="11"/>
  <c r="J1036" i="11"/>
  <c r="W1052" i="11"/>
  <c r="T1052" i="11"/>
  <c r="K1052" i="11"/>
  <c r="J1052" i="11"/>
  <c r="W860" i="11"/>
  <c r="T860" i="11"/>
  <c r="K860" i="11"/>
  <c r="J860" i="11"/>
  <c r="W876" i="11"/>
  <c r="T876" i="11"/>
  <c r="J876" i="11"/>
  <c r="K876" i="11"/>
  <c r="W892" i="11"/>
  <c r="T892" i="11"/>
  <c r="J892" i="11"/>
  <c r="K892" i="11"/>
  <c r="T908" i="11"/>
  <c r="W908" i="11"/>
  <c r="K908" i="11"/>
  <c r="J908" i="11"/>
  <c r="W924" i="11"/>
  <c r="T924" i="11"/>
  <c r="K924" i="11"/>
  <c r="J924" i="11"/>
  <c r="W948" i="11"/>
  <c r="T948" i="11"/>
  <c r="J948" i="11"/>
  <c r="K948" i="11"/>
  <c r="T980" i="11"/>
  <c r="W980" i="11"/>
  <c r="J980" i="11"/>
  <c r="K980" i="11"/>
  <c r="W788" i="11"/>
  <c r="T788" i="11"/>
  <c r="K788" i="11"/>
  <c r="J788" i="11"/>
  <c r="W804" i="11"/>
  <c r="T804" i="11"/>
  <c r="J804" i="11"/>
  <c r="K804" i="11"/>
  <c r="W820" i="11"/>
  <c r="T820" i="11"/>
  <c r="J820" i="11"/>
  <c r="K820" i="11"/>
  <c r="W828" i="11"/>
  <c r="K828" i="11"/>
  <c r="T828" i="11"/>
  <c r="J828" i="11"/>
  <c r="W836" i="11"/>
  <c r="T836" i="11"/>
  <c r="K836" i="11"/>
  <c r="J836" i="11"/>
  <c r="W844" i="11"/>
  <c r="K844" i="11"/>
  <c r="T844" i="11"/>
  <c r="J844" i="11"/>
  <c r="W697" i="11"/>
  <c r="T697" i="11"/>
  <c r="K697" i="11"/>
  <c r="J697" i="11"/>
  <c r="W618" i="11"/>
  <c r="T618" i="11"/>
  <c r="K618" i="11"/>
  <c r="J618" i="11"/>
  <c r="W634" i="11"/>
  <c r="T634" i="11"/>
  <c r="J634" i="11"/>
  <c r="K634" i="11"/>
  <c r="W585" i="11"/>
  <c r="T585" i="11"/>
  <c r="K585" i="11"/>
  <c r="J585" i="11"/>
  <c r="W593" i="11"/>
  <c r="T593" i="11"/>
  <c r="J593" i="11"/>
  <c r="K974" i="11"/>
  <c r="W974" i="11"/>
  <c r="T974" i="11"/>
  <c r="J974" i="11"/>
  <c r="W798" i="11"/>
  <c r="T798" i="11"/>
  <c r="K798" i="11"/>
  <c r="J798" i="11"/>
  <c r="W830" i="11"/>
  <c r="T830" i="11"/>
  <c r="J830" i="11"/>
  <c r="L830" i="11" s="1"/>
  <c r="W846" i="11"/>
  <c r="T846" i="11"/>
  <c r="J846" i="11"/>
  <c r="K846" i="11"/>
  <c r="W755" i="11"/>
  <c r="T755" i="11"/>
  <c r="K755" i="11"/>
  <c r="J755" i="11"/>
  <c r="W771" i="11"/>
  <c r="T771" i="11"/>
  <c r="J771" i="11"/>
  <c r="K771" i="11"/>
  <c r="W710" i="11"/>
  <c r="T710" i="11"/>
  <c r="W726" i="11"/>
  <c r="T726" i="11"/>
  <c r="J726" i="11"/>
  <c r="K726" i="11"/>
  <c r="W742" i="11"/>
  <c r="T742" i="11"/>
  <c r="J742" i="11"/>
  <c r="K742" i="11"/>
  <c r="W667" i="11"/>
  <c r="T667" i="11"/>
  <c r="K667" i="11"/>
  <c r="J667" i="11"/>
  <c r="W683" i="11"/>
  <c r="T683" i="11"/>
  <c r="K683" i="11"/>
  <c r="J683" i="11"/>
  <c r="W699" i="11"/>
  <c r="T699" i="11"/>
  <c r="J699" i="11"/>
  <c r="K699" i="11"/>
  <c r="W651" i="11"/>
  <c r="T651" i="11"/>
  <c r="J651" i="11"/>
  <c r="W612" i="11"/>
  <c r="T612" i="11"/>
  <c r="J612" i="11"/>
  <c r="K612" i="11"/>
  <c r="W628" i="11"/>
  <c r="T628" i="11"/>
  <c r="J628" i="11"/>
  <c r="K628" i="11"/>
  <c r="W587" i="11"/>
  <c r="T587" i="11"/>
  <c r="J587" i="11"/>
  <c r="L587" i="11" s="1"/>
  <c r="W571" i="11"/>
  <c r="T571" i="11"/>
  <c r="K571" i="11"/>
  <c r="J571" i="11"/>
  <c r="W1164" i="11"/>
  <c r="T1164" i="11"/>
  <c r="K1164" i="11"/>
  <c r="J1164" i="11"/>
  <c r="W1101" i="11"/>
  <c r="T1101" i="11"/>
  <c r="K1101" i="11"/>
  <c r="J1101" i="11"/>
  <c r="W1096" i="11"/>
  <c r="T1096" i="11"/>
  <c r="K1096" i="11"/>
  <c r="J1096" i="11"/>
  <c r="W1081" i="11"/>
  <c r="T1081" i="11"/>
  <c r="K1081" i="11"/>
  <c r="J1081" i="11"/>
  <c r="W1035" i="11"/>
  <c r="T1035" i="11"/>
  <c r="J1035" i="11"/>
  <c r="K1035" i="11"/>
  <c r="W1043" i="11"/>
  <c r="T1043" i="11"/>
  <c r="K1043" i="11"/>
  <c r="J1043" i="11"/>
  <c r="W1051" i="11"/>
  <c r="T1051" i="11"/>
  <c r="J1051" i="11"/>
  <c r="K1051" i="11"/>
  <c r="W1059" i="11"/>
  <c r="T1059" i="11"/>
  <c r="K1059" i="11"/>
  <c r="J1059" i="11"/>
  <c r="W859" i="11"/>
  <c r="T859" i="11"/>
  <c r="J859" i="11"/>
  <c r="K859" i="11"/>
  <c r="W867" i="11"/>
  <c r="T867" i="11"/>
  <c r="J867" i="11"/>
  <c r="K867" i="11"/>
  <c r="W875" i="11"/>
  <c r="T875" i="11"/>
  <c r="K875" i="11"/>
  <c r="W883" i="11"/>
  <c r="T883" i="11"/>
  <c r="J883" i="11"/>
  <c r="K883" i="11"/>
  <c r="W891" i="11"/>
  <c r="T891" i="11"/>
  <c r="K891" i="11"/>
  <c r="L891" i="11" s="1"/>
  <c r="W899" i="11"/>
  <c r="T899" i="11"/>
  <c r="J899" i="11"/>
  <c r="K899" i="11"/>
  <c r="W907" i="11"/>
  <c r="T907" i="11"/>
  <c r="W915" i="11"/>
  <c r="T915" i="11"/>
  <c r="J915" i="11"/>
  <c r="K915" i="11"/>
  <c r="W939" i="11"/>
  <c r="T939" i="11"/>
  <c r="K939" i="11"/>
  <c r="L939" i="11" s="1"/>
  <c r="W955" i="11"/>
  <c r="T955" i="11"/>
  <c r="J955" i="11"/>
  <c r="L955" i="11" s="1"/>
  <c r="W760" i="11"/>
  <c r="T760" i="11"/>
  <c r="K760" i="11"/>
  <c r="W768" i="11"/>
  <c r="T768" i="11"/>
  <c r="J768" i="11"/>
  <c r="K768" i="11"/>
  <c r="W776" i="11"/>
  <c r="T776" i="11"/>
  <c r="J776" i="11"/>
  <c r="K776" i="11"/>
  <c r="W707" i="11"/>
  <c r="T707" i="11"/>
  <c r="K707" i="11"/>
  <c r="J707" i="11"/>
  <c r="W715" i="11"/>
  <c r="T715" i="11"/>
  <c r="J715" i="11"/>
  <c r="K715" i="11"/>
  <c r="W723" i="11"/>
  <c r="T723" i="11"/>
  <c r="J723" i="11"/>
  <c r="K723" i="11"/>
  <c r="W731" i="11"/>
  <c r="T731" i="11"/>
  <c r="K731" i="11"/>
  <c r="J731" i="11"/>
  <c r="W739" i="11"/>
  <c r="T739" i="11"/>
  <c r="J739" i="11"/>
  <c r="K739" i="11"/>
  <c r="W656" i="11"/>
  <c r="T656" i="11"/>
  <c r="J656" i="11"/>
  <c r="W664" i="11"/>
  <c r="T664" i="11"/>
  <c r="J664" i="11"/>
  <c r="K664" i="11"/>
  <c r="W609" i="11"/>
  <c r="T609" i="11"/>
  <c r="J609" i="11"/>
  <c r="K609" i="11"/>
  <c r="W617" i="11"/>
  <c r="T617" i="11"/>
  <c r="J617" i="11"/>
  <c r="K617" i="11"/>
  <c r="W625" i="11"/>
  <c r="T625" i="11"/>
  <c r="J625" i="11"/>
  <c r="K625" i="11"/>
  <c r="W633" i="11"/>
  <c r="T633" i="11"/>
  <c r="K633" i="11"/>
  <c r="J633" i="11"/>
  <c r="T584" i="11"/>
  <c r="W584" i="11"/>
  <c r="K584" i="11"/>
  <c r="J584" i="11"/>
  <c r="W592" i="11"/>
  <c r="T592" i="11"/>
  <c r="J592" i="11"/>
  <c r="K592" i="11"/>
  <c r="W568" i="11"/>
  <c r="T568" i="11"/>
  <c r="K568" i="11"/>
  <c r="J568" i="11"/>
  <c r="W576" i="11"/>
  <c r="T576" i="11"/>
  <c r="W551" i="11"/>
  <c r="T551" i="11"/>
  <c r="K551" i="11"/>
  <c r="J551" i="11"/>
  <c r="T546" i="11"/>
  <c r="W546" i="11"/>
  <c r="J546" i="11"/>
  <c r="K546" i="11"/>
  <c r="W540" i="11"/>
  <c r="T540" i="11"/>
  <c r="K540" i="11"/>
  <c r="J540" i="11"/>
  <c r="W532" i="11"/>
  <c r="T532" i="11"/>
  <c r="K532" i="11"/>
  <c r="J532" i="11"/>
  <c r="W517" i="11"/>
  <c r="T517" i="11"/>
  <c r="K517" i="11"/>
  <c r="J517" i="11"/>
  <c r="W525" i="11"/>
  <c r="T525" i="11"/>
  <c r="J525" i="11"/>
  <c r="K525" i="11"/>
  <c r="T494" i="11"/>
  <c r="W494" i="11"/>
  <c r="J494" i="11"/>
  <c r="K494" i="11"/>
  <c r="W502" i="11"/>
  <c r="T502" i="11"/>
  <c r="K502" i="11"/>
  <c r="J502" i="11"/>
  <c r="W446" i="11"/>
  <c r="T446" i="11"/>
  <c r="J446" i="11"/>
  <c r="K446" i="11"/>
  <c r="W454" i="11"/>
  <c r="K454" i="11"/>
  <c r="T454" i="11"/>
  <c r="J454" i="11"/>
  <c r="T462" i="11"/>
  <c r="W462" i="11"/>
  <c r="K462" i="11"/>
  <c r="J462" i="11"/>
  <c r="T470" i="11"/>
  <c r="W470" i="11"/>
  <c r="J470" i="11"/>
  <c r="K470" i="11"/>
  <c r="T478" i="11"/>
  <c r="W478" i="11"/>
  <c r="K478" i="11"/>
  <c r="J478" i="11"/>
  <c r="W437" i="11"/>
  <c r="T437" i="11"/>
  <c r="J437" i="11"/>
  <c r="K437" i="11"/>
  <c r="T399" i="11"/>
  <c r="W399" i="11"/>
  <c r="J399" i="11"/>
  <c r="K399" i="11"/>
  <c r="T407" i="11"/>
  <c r="W407" i="11"/>
  <c r="J407" i="11"/>
  <c r="K407" i="11"/>
  <c r="T415" i="11"/>
  <c r="W415" i="11"/>
  <c r="K415" i="11"/>
  <c r="J415" i="11"/>
  <c r="T423" i="11"/>
  <c r="W423" i="11"/>
  <c r="J423" i="11"/>
  <c r="K423" i="11"/>
  <c r="W395" i="11"/>
  <c r="T395" i="11"/>
  <c r="J395" i="11"/>
  <c r="L395" i="11" s="1"/>
  <c r="W389" i="11"/>
  <c r="T389" i="11"/>
  <c r="J389" i="11"/>
  <c r="W372" i="11"/>
  <c r="T372" i="11"/>
  <c r="J372" i="11"/>
  <c r="K372" i="11"/>
  <c r="W380" i="11"/>
  <c r="T380" i="11"/>
  <c r="J380" i="11"/>
  <c r="K380" i="11"/>
  <c r="T344" i="11"/>
  <c r="W344" i="11"/>
  <c r="J344" i="11"/>
  <c r="K344" i="11"/>
  <c r="J19" i="11"/>
  <c r="T19" i="11"/>
  <c r="W19" i="11"/>
  <c r="K19" i="11"/>
  <c r="T96" i="11"/>
  <c r="W96" i="11"/>
  <c r="J96" i="11"/>
  <c r="K96" i="11"/>
  <c r="T88" i="11"/>
  <c r="W88" i="11"/>
  <c r="K88" i="11"/>
  <c r="J88" i="11"/>
  <c r="T80" i="11"/>
  <c r="W80" i="11"/>
  <c r="J80" i="11"/>
  <c r="K80" i="11"/>
  <c r="T72" i="11"/>
  <c r="W72" i="11"/>
  <c r="K72" i="11"/>
  <c r="J72" i="11"/>
  <c r="T64" i="11"/>
  <c r="W64" i="11"/>
  <c r="K64" i="11"/>
  <c r="J64" i="11"/>
  <c r="T56" i="11"/>
  <c r="W56" i="11"/>
  <c r="J56" i="11"/>
  <c r="K56" i="11"/>
  <c r="T48" i="11"/>
  <c r="W48" i="11"/>
  <c r="K48" i="11"/>
  <c r="J48" i="11"/>
  <c r="W102" i="11"/>
  <c r="T102" i="11"/>
  <c r="J102" i="11"/>
  <c r="L102" i="11" s="1"/>
  <c r="W119" i="11"/>
  <c r="T119" i="11"/>
  <c r="J119" i="11"/>
  <c r="K119" i="11"/>
  <c r="W111" i="11"/>
  <c r="T111" i="11"/>
  <c r="J111" i="11"/>
  <c r="K111" i="11"/>
  <c r="T154" i="11"/>
  <c r="W154" i="11"/>
  <c r="J154" i="11"/>
  <c r="K154" i="11"/>
  <c r="T146" i="11"/>
  <c r="W146" i="11"/>
  <c r="K146" i="11"/>
  <c r="J146" i="11"/>
  <c r="T138" i="11"/>
  <c r="W138" i="11"/>
  <c r="J138" i="11"/>
  <c r="K138" i="11"/>
  <c r="T130" i="11"/>
  <c r="W130" i="11"/>
  <c r="J130" i="11"/>
  <c r="K130" i="11"/>
  <c r="W162" i="11"/>
  <c r="T162" i="11"/>
  <c r="W171" i="11"/>
  <c r="T171" i="11"/>
  <c r="K171" i="11"/>
  <c r="J171" i="11"/>
  <c r="W210" i="11"/>
  <c r="T210" i="11"/>
  <c r="W202" i="11"/>
  <c r="T202" i="11"/>
  <c r="K202" i="11"/>
  <c r="J202" i="11"/>
  <c r="W194" i="11"/>
  <c r="T194" i="11"/>
  <c r="K194" i="11"/>
  <c r="J194" i="11"/>
  <c r="W186" i="11"/>
  <c r="T186" i="11"/>
  <c r="W178" i="11"/>
  <c r="T178" i="11"/>
  <c r="J178" i="11"/>
  <c r="K178" i="11"/>
  <c r="W233" i="11"/>
  <c r="T233" i="11"/>
  <c r="K233" i="11"/>
  <c r="J233" i="11"/>
  <c r="W225" i="11"/>
  <c r="T225" i="11"/>
  <c r="K225" i="11"/>
  <c r="J225" i="11"/>
  <c r="W257" i="11"/>
  <c r="T257" i="11"/>
  <c r="J257" i="11"/>
  <c r="K257" i="11"/>
  <c r="W249" i="11"/>
  <c r="T249" i="11"/>
  <c r="W262" i="11"/>
  <c r="T262" i="11"/>
  <c r="J262" i="11"/>
  <c r="K262" i="11"/>
  <c r="W289" i="11"/>
  <c r="T289" i="11"/>
  <c r="W281" i="11"/>
  <c r="T281" i="11"/>
  <c r="J281" i="11"/>
  <c r="K281" i="11"/>
  <c r="W273" i="11"/>
  <c r="T273" i="11"/>
  <c r="W313" i="11"/>
  <c r="T313" i="11"/>
  <c r="J313" i="11"/>
  <c r="K313" i="11"/>
  <c r="W305" i="11"/>
  <c r="T305" i="11"/>
  <c r="J305" i="11"/>
  <c r="K305" i="11"/>
  <c r="W297" i="11"/>
  <c r="T297" i="11"/>
  <c r="K297" i="11"/>
  <c r="J297" i="11"/>
  <c r="W330" i="11"/>
  <c r="T330" i="11"/>
  <c r="K330" i="11"/>
  <c r="J330" i="11"/>
  <c r="W322" i="11"/>
  <c r="T322" i="11"/>
  <c r="J322" i="11"/>
  <c r="T358" i="11"/>
  <c r="W358" i="11"/>
  <c r="J358" i="11"/>
  <c r="K358" i="11"/>
  <c r="T350" i="11"/>
  <c r="W350" i="11"/>
  <c r="J350" i="11"/>
  <c r="K350" i="11"/>
  <c r="W381" i="11"/>
  <c r="T381" i="11"/>
  <c r="W390" i="11"/>
  <c r="T390" i="11"/>
  <c r="J390" i="11"/>
  <c r="K390" i="11"/>
  <c r="T424" i="11"/>
  <c r="W424" i="11"/>
  <c r="K424" i="11"/>
  <c r="J424" i="11"/>
  <c r="T408" i="11"/>
  <c r="K408" i="11"/>
  <c r="W408" i="11"/>
  <c r="J408" i="11"/>
  <c r="W438" i="11"/>
  <c r="T438" i="11"/>
  <c r="J438" i="11"/>
  <c r="K438" i="11"/>
  <c r="T479" i="11"/>
  <c r="W479" i="11"/>
  <c r="J479" i="11"/>
  <c r="K479" i="11"/>
  <c r="T463" i="11"/>
  <c r="W463" i="11"/>
  <c r="K463" i="11"/>
  <c r="J463" i="11"/>
  <c r="K447" i="11"/>
  <c r="T447" i="11"/>
  <c r="W447" i="11"/>
  <c r="J447" i="11"/>
  <c r="W495" i="11"/>
  <c r="T495" i="11"/>
  <c r="K495" i="11"/>
  <c r="J495" i="11"/>
  <c r="W518" i="11"/>
  <c r="T518" i="11"/>
  <c r="K518" i="11"/>
  <c r="J518" i="11"/>
  <c r="W541" i="11"/>
  <c r="T541" i="11"/>
  <c r="K541" i="11"/>
  <c r="J541" i="11"/>
  <c r="W978" i="11"/>
  <c r="T978" i="11"/>
  <c r="K978" i="11"/>
  <c r="J978" i="11"/>
  <c r="W802" i="11"/>
  <c r="T802" i="11"/>
  <c r="K802" i="11"/>
  <c r="J802" i="11"/>
  <c r="W834" i="11"/>
  <c r="T834" i="11"/>
  <c r="J834" i="11"/>
  <c r="K834" i="11"/>
  <c r="W850" i="11"/>
  <c r="T850" i="11"/>
  <c r="W759" i="11"/>
  <c r="T759" i="11"/>
  <c r="J759" i="11"/>
  <c r="K759" i="11"/>
  <c r="W775" i="11"/>
  <c r="T775" i="11"/>
  <c r="K775" i="11"/>
  <c r="J775" i="11"/>
  <c r="W714" i="11"/>
  <c r="T714" i="11"/>
  <c r="K714" i="11"/>
  <c r="J714" i="11"/>
  <c r="W730" i="11"/>
  <c r="T730" i="11"/>
  <c r="K730" i="11"/>
  <c r="J730" i="11"/>
  <c r="W655" i="11"/>
  <c r="T655" i="11"/>
  <c r="J655" i="11"/>
  <c r="K655" i="11"/>
  <c r="W671" i="11"/>
  <c r="T671" i="11"/>
  <c r="J671" i="11"/>
  <c r="K671" i="11"/>
  <c r="W687" i="11"/>
  <c r="T687" i="11"/>
  <c r="J687" i="11"/>
  <c r="K687" i="11"/>
  <c r="W639" i="11"/>
  <c r="T639" i="11"/>
  <c r="J639" i="11"/>
  <c r="K639" i="11"/>
  <c r="W600" i="11"/>
  <c r="T600" i="11"/>
  <c r="K600" i="11"/>
  <c r="J600" i="11"/>
  <c r="W616" i="11"/>
  <c r="T616" i="11"/>
  <c r="J616" i="11"/>
  <c r="K616" i="11"/>
  <c r="W632" i="11"/>
  <c r="T632" i="11"/>
  <c r="J632" i="11"/>
  <c r="K632" i="11"/>
  <c r="W591" i="11"/>
  <c r="T591" i="11"/>
  <c r="K591" i="11"/>
  <c r="J591" i="11"/>
  <c r="W575" i="11"/>
  <c r="T575" i="11"/>
  <c r="K575" i="11"/>
  <c r="J575" i="11"/>
  <c r="W997" i="11"/>
  <c r="T997" i="11"/>
  <c r="J997" i="11"/>
  <c r="K997" i="11"/>
  <c r="W1013" i="11"/>
  <c r="T1013" i="11"/>
  <c r="K1013" i="11"/>
  <c r="J1013" i="11"/>
  <c r="W1029" i="11"/>
  <c r="T1029" i="11"/>
  <c r="J1029" i="11"/>
  <c r="K1029" i="11"/>
  <c r="W1053" i="11"/>
  <c r="T1053" i="11"/>
  <c r="K1053" i="11"/>
  <c r="J1053" i="11"/>
  <c r="W990" i="11"/>
  <c r="T990" i="11"/>
  <c r="J990" i="11"/>
  <c r="K990" i="11"/>
  <c r="W877" i="11"/>
  <c r="T877" i="11"/>
  <c r="K877" i="11"/>
  <c r="J877" i="11"/>
  <c r="W885" i="11"/>
  <c r="T885" i="11"/>
  <c r="K885" i="11"/>
  <c r="J885" i="11"/>
  <c r="W909" i="11"/>
  <c r="T909" i="11"/>
  <c r="W917" i="11"/>
  <c r="T917" i="11"/>
  <c r="K917" i="11"/>
  <c r="J917" i="11"/>
  <c r="W933" i="11"/>
  <c r="T933" i="11"/>
  <c r="K933" i="11"/>
  <c r="J933" i="11"/>
  <c r="W941" i="11"/>
  <c r="T941" i="11"/>
  <c r="K941" i="11"/>
  <c r="J941" i="11"/>
  <c r="W949" i="11"/>
  <c r="T949" i="11"/>
  <c r="K949" i="11"/>
  <c r="W957" i="11"/>
  <c r="T957" i="11"/>
  <c r="J957" i="11"/>
  <c r="K957" i="11"/>
  <c r="W965" i="11"/>
  <c r="T965" i="11"/>
  <c r="W981" i="11"/>
  <c r="T981" i="11"/>
  <c r="J981" i="11"/>
  <c r="K981" i="11"/>
  <c r="W853" i="11"/>
  <c r="T853" i="11"/>
  <c r="K853" i="11"/>
  <c r="J853" i="11"/>
  <c r="W805" i="11"/>
  <c r="T805" i="11"/>
  <c r="K805" i="11"/>
  <c r="J805" i="11"/>
  <c r="W813" i="11"/>
  <c r="T813" i="11"/>
  <c r="K813" i="11"/>
  <c r="J813" i="11"/>
  <c r="W821" i="11"/>
  <c r="T821" i="11"/>
  <c r="K821" i="11"/>
  <c r="J821" i="11"/>
  <c r="W829" i="11"/>
  <c r="T829" i="11"/>
  <c r="J829" i="11"/>
  <c r="K829" i="11"/>
  <c r="W837" i="11"/>
  <c r="T837" i="11"/>
  <c r="K837" i="11"/>
  <c r="J837" i="11"/>
  <c r="W845" i="11"/>
  <c r="T845" i="11"/>
  <c r="J845" i="11"/>
  <c r="K845" i="11"/>
  <c r="W746" i="11"/>
  <c r="T746" i="11"/>
  <c r="J746" i="11"/>
  <c r="K746" i="11"/>
  <c r="W754" i="11"/>
  <c r="T754" i="11"/>
  <c r="K754" i="11"/>
  <c r="L754" i="11" s="1"/>
  <c r="W762" i="11"/>
  <c r="T762" i="11"/>
  <c r="K762" i="11"/>
  <c r="J762" i="11"/>
  <c r="W770" i="11"/>
  <c r="T770" i="11"/>
  <c r="J770" i="11"/>
  <c r="K770" i="11"/>
  <c r="W778" i="11"/>
  <c r="T778" i="11"/>
  <c r="J778" i="11"/>
  <c r="K778" i="11"/>
  <c r="W709" i="11"/>
  <c r="T709" i="11"/>
  <c r="K709" i="11"/>
  <c r="J709" i="11"/>
  <c r="K717" i="11"/>
  <c r="W717" i="11"/>
  <c r="T717" i="11"/>
  <c r="J717" i="11"/>
  <c r="W725" i="11"/>
  <c r="T725" i="11"/>
  <c r="J725" i="11"/>
  <c r="K725" i="11"/>
  <c r="K733" i="11"/>
  <c r="W733" i="11"/>
  <c r="T733" i="11"/>
  <c r="J733" i="11"/>
  <c r="W741" i="11"/>
  <c r="T741" i="11"/>
  <c r="J741" i="11"/>
  <c r="K741" i="11"/>
  <c r="W658" i="11"/>
  <c r="T658" i="11"/>
  <c r="K658" i="11"/>
  <c r="J658" i="11"/>
  <c r="W666" i="11"/>
  <c r="T666" i="11"/>
  <c r="W674" i="11"/>
  <c r="T674" i="11"/>
  <c r="J674" i="11"/>
  <c r="K674" i="11"/>
  <c r="W682" i="11"/>
  <c r="T682" i="11"/>
  <c r="K682" i="11"/>
  <c r="J682" i="11"/>
  <c r="W690" i="11"/>
  <c r="T690" i="11"/>
  <c r="W698" i="11"/>
  <c r="K698" i="11"/>
  <c r="J698" i="11"/>
  <c r="T698" i="11"/>
  <c r="W642" i="11"/>
  <c r="T642" i="11"/>
  <c r="K642" i="11"/>
  <c r="J642" i="11"/>
  <c r="W650" i="11"/>
  <c r="T650" i="11"/>
  <c r="K650" i="11"/>
  <c r="J650" i="11"/>
  <c r="W611" i="11"/>
  <c r="T611" i="11"/>
  <c r="J611" i="11"/>
  <c r="K611" i="11"/>
  <c r="W619" i="11"/>
  <c r="T619" i="11"/>
  <c r="J619" i="11"/>
  <c r="K619" i="11"/>
  <c r="W635" i="11"/>
  <c r="T635" i="11"/>
  <c r="K635" i="11"/>
  <c r="J635" i="11"/>
  <c r="W586" i="11"/>
  <c r="T586" i="11"/>
  <c r="J586" i="11"/>
  <c r="K586" i="11"/>
  <c r="T594" i="11"/>
  <c r="W594" i="11"/>
  <c r="K594" i="11"/>
  <c r="J594" i="11"/>
  <c r="W570" i="11"/>
  <c r="T570" i="11"/>
  <c r="K570" i="11"/>
  <c r="J570" i="11"/>
  <c r="W578" i="11"/>
  <c r="T578" i="11"/>
  <c r="K578" i="11"/>
  <c r="J578" i="11"/>
  <c r="W553" i="11"/>
  <c r="T553" i="11"/>
  <c r="J553" i="11"/>
  <c r="K553" i="11"/>
  <c r="W548" i="11"/>
  <c r="T548" i="11"/>
  <c r="J548" i="11"/>
  <c r="K548" i="11"/>
  <c r="W519" i="11"/>
  <c r="K519" i="11"/>
  <c r="J519" i="11"/>
  <c r="T519" i="11"/>
  <c r="T496" i="11"/>
  <c r="W496" i="11"/>
  <c r="K496" i="11"/>
  <c r="J496" i="11"/>
  <c r="T456" i="11"/>
  <c r="K456" i="11"/>
  <c r="W456" i="11"/>
  <c r="J456" i="11"/>
  <c r="T464" i="11"/>
  <c r="W464" i="11"/>
  <c r="K464" i="11"/>
  <c r="J464" i="11"/>
  <c r="T472" i="11"/>
  <c r="W472" i="11"/>
  <c r="J472" i="11"/>
  <c r="K472" i="11"/>
  <c r="J480" i="11"/>
  <c r="K480" i="11"/>
  <c r="W480" i="11"/>
  <c r="T480" i="11"/>
  <c r="W431" i="11"/>
  <c r="T431" i="11"/>
  <c r="K431" i="11"/>
  <c r="J431" i="11"/>
  <c r="T401" i="11"/>
  <c r="W401" i="11"/>
  <c r="J401" i="11"/>
  <c r="K401" i="11"/>
  <c r="K417" i="11"/>
  <c r="T417" i="11"/>
  <c r="J417" i="11"/>
  <c r="W417" i="11"/>
  <c r="W425" i="11"/>
  <c r="T425" i="11"/>
  <c r="J425" i="11"/>
  <c r="K425" i="11"/>
  <c r="T346" i="11"/>
  <c r="W346" i="11"/>
  <c r="K346" i="11"/>
  <c r="J346" i="11"/>
  <c r="W94" i="11"/>
  <c r="T94" i="11"/>
  <c r="K94" i="11"/>
  <c r="J94" i="11"/>
  <c r="W86" i="11"/>
  <c r="T86" i="11"/>
  <c r="K86" i="11"/>
  <c r="J86" i="11"/>
  <c r="T78" i="11"/>
  <c r="W78" i="11"/>
  <c r="K78" i="11"/>
  <c r="J78" i="11"/>
  <c r="T70" i="11"/>
  <c r="W70" i="11"/>
  <c r="K70" i="11"/>
  <c r="J70" i="11"/>
  <c r="T62" i="11"/>
  <c r="W62" i="11"/>
  <c r="J62" i="11"/>
  <c r="K62" i="11"/>
  <c r="T54" i="11"/>
  <c r="W54" i="11"/>
  <c r="K54" i="11"/>
  <c r="J54" i="11"/>
  <c r="T46" i="11"/>
  <c r="W46" i="11"/>
  <c r="J46" i="11"/>
  <c r="K46" i="11"/>
  <c r="W125" i="11"/>
  <c r="T125" i="11"/>
  <c r="J125" i="11"/>
  <c r="K125" i="11"/>
  <c r="W117" i="11"/>
  <c r="T117" i="11"/>
  <c r="K117" i="11"/>
  <c r="J117" i="11"/>
  <c r="W109" i="11"/>
  <c r="T109" i="11"/>
  <c r="K109" i="11"/>
  <c r="J109" i="11"/>
  <c r="W152" i="11"/>
  <c r="T152" i="11"/>
  <c r="J152" i="11"/>
  <c r="K152" i="11"/>
  <c r="T144" i="11"/>
  <c r="W144" i="11"/>
  <c r="K144" i="11"/>
  <c r="J144" i="11"/>
  <c r="T136" i="11"/>
  <c r="W136" i="11"/>
  <c r="K136" i="11"/>
  <c r="J136" i="11"/>
  <c r="W160" i="11"/>
  <c r="J160" i="11"/>
  <c r="K160" i="11"/>
  <c r="T160" i="11"/>
  <c r="W208" i="11"/>
  <c r="T208" i="11"/>
  <c r="W200" i="11"/>
  <c r="T200" i="11"/>
  <c r="W192" i="11"/>
  <c r="T192" i="11"/>
  <c r="K192" i="11"/>
  <c r="J192" i="11"/>
  <c r="W184" i="11"/>
  <c r="T184" i="11"/>
  <c r="W239" i="11"/>
  <c r="T239" i="11"/>
  <c r="J239" i="11"/>
  <c r="K239" i="11"/>
  <c r="W231" i="11"/>
  <c r="T231" i="11"/>
  <c r="J231" i="11"/>
  <c r="K231" i="11"/>
  <c r="W223" i="11"/>
  <c r="T223" i="11"/>
  <c r="K223" i="11"/>
  <c r="J223" i="11"/>
  <c r="W255" i="11"/>
  <c r="T255" i="11"/>
  <c r="J255" i="11"/>
  <c r="K255" i="11"/>
  <c r="W268" i="11"/>
  <c r="T268" i="11"/>
  <c r="K268" i="11"/>
  <c r="J268" i="11"/>
  <c r="W287" i="11"/>
  <c r="T287" i="11"/>
  <c r="W311" i="11"/>
  <c r="T311" i="11"/>
  <c r="J311" i="11"/>
  <c r="K311" i="11"/>
  <c r="W303" i="11"/>
  <c r="T303" i="11"/>
  <c r="K303" i="11"/>
  <c r="J303" i="11"/>
  <c r="W336" i="11"/>
  <c r="K336" i="11"/>
  <c r="T336" i="11"/>
  <c r="J336" i="11"/>
  <c r="W328" i="11"/>
  <c r="T328" i="11"/>
  <c r="J328" i="11"/>
  <c r="K328" i="11"/>
  <c r="T356" i="11"/>
  <c r="W356" i="11"/>
  <c r="K356" i="11"/>
  <c r="J356" i="11"/>
  <c r="K348" i="11"/>
  <c r="J348" i="11"/>
  <c r="W348" i="11"/>
  <c r="T348" i="11"/>
  <c r="W377" i="11"/>
  <c r="T377" i="11"/>
  <c r="J377" i="11"/>
  <c r="K377" i="11"/>
  <c r="W386" i="11"/>
  <c r="T386" i="11"/>
  <c r="K386" i="11"/>
  <c r="J386" i="11"/>
  <c r="K420" i="11"/>
  <c r="T420" i="11"/>
  <c r="W420" i="11"/>
  <c r="J420" i="11"/>
  <c r="T404" i="11"/>
  <c r="J404" i="11"/>
  <c r="W404" i="11"/>
  <c r="K404" i="11"/>
  <c r="W434" i="11"/>
  <c r="T434" i="11"/>
  <c r="J434" i="11"/>
  <c r="K434" i="11"/>
  <c r="T475" i="11"/>
  <c r="W475" i="11"/>
  <c r="K475" i="11"/>
  <c r="J475" i="11"/>
  <c r="T459" i="11"/>
  <c r="W459" i="11"/>
  <c r="K459" i="11"/>
  <c r="J459" i="11"/>
  <c r="W507" i="11"/>
  <c r="T507" i="11"/>
  <c r="K507" i="11"/>
  <c r="J507" i="11"/>
  <c r="W491" i="11"/>
  <c r="T491" i="11"/>
  <c r="W514" i="11"/>
  <c r="T514" i="11"/>
  <c r="K514" i="11"/>
  <c r="J514" i="11"/>
  <c r="W537" i="11"/>
  <c r="J537" i="11"/>
  <c r="K537" i="11"/>
  <c r="T537" i="11"/>
  <c r="T44" i="11"/>
  <c r="W44" i="11"/>
  <c r="J44" i="11"/>
  <c r="K44" i="11"/>
  <c r="T128" i="11"/>
  <c r="W128" i="11"/>
  <c r="K128" i="11"/>
  <c r="J128" i="11"/>
  <c r="W511" i="11"/>
  <c r="T511" i="11"/>
  <c r="K511" i="11"/>
  <c r="J511" i="11"/>
  <c r="W986" i="11"/>
  <c r="T986" i="11"/>
  <c r="J986" i="11"/>
  <c r="K986" i="11"/>
  <c r="W810" i="11"/>
  <c r="T810" i="11"/>
  <c r="J810" i="11"/>
  <c r="K810" i="11"/>
  <c r="W558" i="11"/>
  <c r="T558" i="11"/>
  <c r="J558" i="11"/>
  <c r="K558" i="11"/>
  <c r="W1160" i="11"/>
  <c r="T1160" i="11"/>
  <c r="J1160" i="11"/>
  <c r="K1160" i="11"/>
  <c r="W1176" i="11"/>
  <c r="T1176" i="11"/>
  <c r="J1176" i="11"/>
  <c r="K1176" i="11"/>
  <c r="W1113" i="11"/>
  <c r="T1113" i="11"/>
  <c r="W1077" i="11"/>
  <c r="T1077" i="11"/>
  <c r="J1077" i="11"/>
  <c r="K1077" i="11"/>
  <c r="W1070" i="11"/>
  <c r="T1070" i="11"/>
  <c r="K1070" i="11"/>
  <c r="J1070" i="11"/>
  <c r="W1005" i="11"/>
  <c r="T1005" i="11"/>
  <c r="K1005" i="11"/>
  <c r="J1005" i="11"/>
  <c r="W1021" i="11"/>
  <c r="T1021" i="11"/>
  <c r="J1021" i="11"/>
  <c r="K1021" i="11"/>
  <c r="W1041" i="11"/>
  <c r="T1041" i="11"/>
  <c r="J1041" i="11"/>
  <c r="K1041" i="11"/>
  <c r="W1049" i="11"/>
  <c r="T1049" i="11"/>
  <c r="J1049" i="11"/>
  <c r="K1049" i="11"/>
  <c r="W865" i="11"/>
  <c r="T865" i="11"/>
  <c r="W873" i="11"/>
  <c r="T873" i="11"/>
  <c r="K873" i="11"/>
  <c r="J873" i="11"/>
  <c r="W897" i="11"/>
  <c r="T897" i="11"/>
  <c r="J897" i="11"/>
  <c r="K897" i="11"/>
  <c r="W905" i="11"/>
  <c r="T905" i="11"/>
  <c r="J905" i="11"/>
  <c r="K905" i="11"/>
  <c r="W929" i="11"/>
  <c r="T929" i="11"/>
  <c r="K929" i="11"/>
  <c r="J929" i="11"/>
  <c r="W937" i="11"/>
  <c r="T937" i="11"/>
  <c r="J937" i="11"/>
  <c r="K937" i="11"/>
  <c r="W945" i="11"/>
  <c r="T945" i="11"/>
  <c r="J945" i="11"/>
  <c r="K945" i="11"/>
  <c r="W953" i="11"/>
  <c r="T953" i="11"/>
  <c r="K953" i="11"/>
  <c r="J953" i="11"/>
  <c r="W961" i="11"/>
  <c r="T961" i="11"/>
  <c r="W969" i="11"/>
  <c r="T969" i="11"/>
  <c r="J969" i="11"/>
  <c r="K969" i="11"/>
  <c r="W977" i="11"/>
  <c r="T977" i="11"/>
  <c r="J977" i="11"/>
  <c r="K977" i="11"/>
  <c r="W793" i="11"/>
  <c r="T793" i="11"/>
  <c r="J793" i="11"/>
  <c r="K793" i="11"/>
  <c r="W801" i="11"/>
  <c r="T801" i="11"/>
  <c r="J801" i="11"/>
  <c r="K801" i="11"/>
  <c r="W758" i="11"/>
  <c r="T758" i="11"/>
  <c r="W766" i="11"/>
  <c r="T766" i="11"/>
  <c r="K766" i="11"/>
  <c r="J766" i="11"/>
  <c r="W774" i="11"/>
  <c r="T774" i="11"/>
  <c r="K774" i="11"/>
  <c r="J774" i="11"/>
  <c r="W705" i="11"/>
  <c r="T705" i="11"/>
  <c r="J705" i="11"/>
  <c r="K705" i="11"/>
  <c r="W713" i="11"/>
  <c r="T713" i="11"/>
  <c r="J713" i="11"/>
  <c r="K713" i="11"/>
  <c r="W721" i="11"/>
  <c r="T721" i="11"/>
  <c r="K721" i="11"/>
  <c r="J721" i="11"/>
  <c r="W729" i="11"/>
  <c r="T729" i="11"/>
  <c r="J729" i="11"/>
  <c r="K729" i="11"/>
  <c r="W737" i="11"/>
  <c r="T737" i="11"/>
  <c r="K737" i="11"/>
  <c r="J737" i="11"/>
  <c r="W654" i="11"/>
  <c r="T654" i="11"/>
  <c r="J654" i="11"/>
  <c r="K654" i="11"/>
  <c r="W662" i="11"/>
  <c r="T662" i="11"/>
  <c r="W670" i="11"/>
  <c r="T670" i="11"/>
  <c r="J670" i="11"/>
  <c r="K670" i="11"/>
  <c r="W678" i="11"/>
  <c r="T678" i="11"/>
  <c r="K678" i="11"/>
  <c r="J678" i="11"/>
  <c r="W686" i="11"/>
  <c r="T686" i="11"/>
  <c r="W653" i="11"/>
  <c r="T653" i="11"/>
  <c r="J653" i="11"/>
  <c r="K653" i="11"/>
  <c r="W607" i="11"/>
  <c r="T607" i="11"/>
  <c r="J607" i="11"/>
  <c r="K607" i="11"/>
  <c r="W566" i="11"/>
  <c r="T566" i="11"/>
  <c r="K566" i="11"/>
  <c r="J566" i="11"/>
  <c r="W561" i="11"/>
  <c r="T561" i="11"/>
  <c r="K561" i="11"/>
  <c r="J561" i="11"/>
  <c r="W550" i="11"/>
  <c r="T550" i="11"/>
  <c r="K550" i="11"/>
  <c r="J550" i="11"/>
  <c r="W523" i="11"/>
  <c r="T523" i="11"/>
  <c r="K523" i="11"/>
  <c r="J523" i="11"/>
  <c r="W500" i="11"/>
  <c r="T500" i="11"/>
  <c r="J500" i="11"/>
  <c r="K500" i="11"/>
  <c r="W508" i="11"/>
  <c r="T508" i="11"/>
  <c r="J508" i="11"/>
  <c r="K508" i="11"/>
  <c r="W435" i="11"/>
  <c r="T435" i="11"/>
  <c r="K405" i="11"/>
  <c r="T405" i="11"/>
  <c r="W405" i="11"/>
  <c r="J405" i="11"/>
  <c r="W393" i="11"/>
  <c r="T393" i="11"/>
  <c r="W387" i="11"/>
  <c r="T387" i="11"/>
  <c r="K387" i="11"/>
  <c r="J387" i="11"/>
  <c r="W370" i="11"/>
  <c r="T370" i="11"/>
  <c r="J370" i="11"/>
  <c r="K370" i="11"/>
  <c r="W378" i="11"/>
  <c r="K378" i="11"/>
  <c r="T378" i="11"/>
  <c r="J378" i="11"/>
  <c r="W196" i="11"/>
  <c r="T196" i="11"/>
  <c r="J196" i="11"/>
  <c r="K196" i="11"/>
  <c r="W180" i="11"/>
  <c r="T180" i="11"/>
  <c r="J180" i="11"/>
  <c r="K180" i="11"/>
  <c r="W219" i="11"/>
  <c r="T219" i="11"/>
  <c r="K219" i="11"/>
  <c r="J219" i="11"/>
  <c r="W251" i="11"/>
  <c r="T251" i="11"/>
  <c r="K251" i="11"/>
  <c r="J251" i="11"/>
  <c r="W264" i="11"/>
  <c r="T264" i="11"/>
  <c r="J264" i="11"/>
  <c r="K264" i="11"/>
  <c r="W283" i="11"/>
  <c r="T283" i="11"/>
  <c r="W332" i="11"/>
  <c r="T332" i="11"/>
  <c r="K332" i="11"/>
  <c r="J332" i="11"/>
  <c r="W398" i="11"/>
  <c r="T398" i="11"/>
  <c r="K398" i="11"/>
  <c r="J398" i="11"/>
  <c r="J412" i="11"/>
  <c r="K412" i="11"/>
  <c r="T412" i="11"/>
  <c r="W412" i="11"/>
  <c r="W451" i="11"/>
  <c r="T451" i="11"/>
  <c r="J451" i="11"/>
  <c r="K451" i="11"/>
  <c r="J1097" i="11"/>
  <c r="J1008" i="11"/>
  <c r="J920" i="11"/>
  <c r="K982" i="11"/>
  <c r="K1426" i="11"/>
  <c r="L1426" i="11" s="1"/>
  <c r="J1348" i="11"/>
  <c r="J1380" i="11"/>
  <c r="K1250" i="11"/>
  <c r="K1266" i="11"/>
  <c r="J1151" i="11"/>
  <c r="L1151" i="11" s="1"/>
  <c r="J784" i="11"/>
  <c r="J589" i="11"/>
  <c r="L589" i="11" s="1"/>
  <c r="K322" i="11"/>
  <c r="J949" i="11"/>
  <c r="K1348" i="11"/>
  <c r="K1380" i="11"/>
  <c r="J1250" i="11"/>
  <c r="J1266" i="11"/>
  <c r="K994" i="11"/>
  <c r="K1056" i="11"/>
  <c r="L1056" i="11" s="1"/>
  <c r="J909" i="11"/>
  <c r="L909" i="11" s="1"/>
  <c r="K850" i="11"/>
  <c r="L850" i="11" s="1"/>
  <c r="K593" i="11"/>
  <c r="K710" i="11"/>
  <c r="J1116" i="11"/>
  <c r="K638" i="11"/>
  <c r="J491" i="11"/>
  <c r="L491" i="11" s="1"/>
  <c r="J381" i="11"/>
  <c r="K289" i="11"/>
  <c r="K253" i="11"/>
  <c r="L253" i="11" s="1"/>
  <c r="K186" i="11"/>
  <c r="J208" i="11"/>
  <c r="K162" i="11"/>
  <c r="J1080" i="11"/>
  <c r="K728" i="11"/>
  <c r="J1518" i="11"/>
  <c r="K1116" i="11"/>
  <c r="J638" i="11"/>
  <c r="K381" i="11"/>
  <c r="J186" i="11"/>
  <c r="K208" i="11"/>
  <c r="W1140" i="11"/>
  <c r="T1140" i="11"/>
  <c r="K1140" i="11"/>
  <c r="J1140" i="11"/>
  <c r="W1554" i="11"/>
  <c r="T1554" i="11"/>
  <c r="J1554" i="11"/>
  <c r="K1554" i="11"/>
  <c r="W1536" i="11"/>
  <c r="T1536" i="11"/>
  <c r="W1510" i="11"/>
  <c r="T1510" i="11"/>
  <c r="K1495" i="11"/>
  <c r="W1495" i="11"/>
  <c r="T1495" i="11"/>
  <c r="J1495" i="11"/>
  <c r="W1477" i="11"/>
  <c r="T1477" i="11"/>
  <c r="J1477" i="11"/>
  <c r="K1477" i="11"/>
  <c r="W1456" i="11"/>
  <c r="T1456" i="11"/>
  <c r="K1456" i="11"/>
  <c r="J1456" i="11"/>
  <c r="W1441" i="11"/>
  <c r="T1441" i="11"/>
  <c r="K1441" i="11"/>
  <c r="J1441" i="11"/>
  <c r="W1426" i="11"/>
  <c r="T1426" i="11"/>
  <c r="W1418" i="11"/>
  <c r="T1418" i="11"/>
  <c r="J1418" i="11"/>
  <c r="K1418" i="11"/>
  <c r="W1373" i="11"/>
  <c r="T1373" i="11"/>
  <c r="J1373" i="11"/>
  <c r="K1373" i="11"/>
  <c r="T1383" i="11"/>
  <c r="W1383" i="11"/>
  <c r="K1383" i="11"/>
  <c r="J1383" i="11"/>
  <c r="T1391" i="11"/>
  <c r="W1391" i="11"/>
  <c r="K1391" i="11"/>
  <c r="J1391" i="11"/>
  <c r="W1306" i="11"/>
  <c r="T1306" i="11"/>
  <c r="J1306" i="11"/>
  <c r="L1306" i="11" s="1"/>
  <c r="W1314" i="11"/>
  <c r="T1314" i="11"/>
  <c r="K1314" i="11"/>
  <c r="J1314" i="11"/>
  <c r="W1322" i="11"/>
  <c r="T1322" i="11"/>
  <c r="J1322" i="11"/>
  <c r="K1322" i="11"/>
  <c r="W1274" i="11"/>
  <c r="T1274" i="11"/>
  <c r="J1274" i="11"/>
  <c r="K1274" i="11"/>
  <c r="W1282" i="11"/>
  <c r="T1282" i="11"/>
  <c r="J1282" i="11"/>
  <c r="K1282" i="11"/>
  <c r="W1290" i="11"/>
  <c r="T1290" i="11"/>
  <c r="J1290" i="11"/>
  <c r="K1290" i="11"/>
  <c r="W1298" i="11"/>
  <c r="T1298" i="11"/>
  <c r="K1298" i="11"/>
  <c r="J1298" i="11"/>
  <c r="W1238" i="11"/>
  <c r="T1238" i="11"/>
  <c r="K1238" i="11"/>
  <c r="J1238" i="11"/>
  <c r="W1246" i="11"/>
  <c r="T1246" i="11"/>
  <c r="J1246" i="11"/>
  <c r="K1246" i="11"/>
  <c r="W1254" i="11"/>
  <c r="T1254" i="11"/>
  <c r="J1254" i="11"/>
  <c r="K1254" i="11"/>
  <c r="W1262" i="11"/>
  <c r="T1262" i="11"/>
  <c r="J1262" i="11"/>
  <c r="T1233" i="11"/>
  <c r="W1233" i="11"/>
  <c r="J1233" i="11"/>
  <c r="K1233" i="11"/>
  <c r="W1187" i="11"/>
  <c r="T1187" i="11"/>
  <c r="K1187" i="11"/>
  <c r="J1187" i="11"/>
  <c r="W1195" i="11"/>
  <c r="T1195" i="11"/>
  <c r="K1195" i="11"/>
  <c r="J1195" i="11"/>
  <c r="W1203" i="11"/>
  <c r="T1203" i="11"/>
  <c r="J1203" i="11"/>
  <c r="K1203" i="11"/>
  <c r="T1211" i="11"/>
  <c r="W1211" i="11"/>
  <c r="K1211" i="11"/>
  <c r="J1211" i="11"/>
  <c r="W1219" i="11"/>
  <c r="T1219" i="11"/>
  <c r="J1219" i="11"/>
  <c r="K1219" i="11"/>
  <c r="W1227" i="11"/>
  <c r="T1227" i="11"/>
  <c r="K1227" i="11"/>
  <c r="J1227" i="11"/>
  <c r="W1119" i="11"/>
  <c r="T1119" i="11"/>
  <c r="T1127" i="11"/>
  <c r="W1127" i="11"/>
  <c r="K1127" i="11"/>
  <c r="J1127" i="11"/>
  <c r="W1135" i="11"/>
  <c r="T1135" i="11"/>
  <c r="K1135" i="11"/>
  <c r="J1135" i="11"/>
  <c r="W1143" i="11"/>
  <c r="T1143" i="11"/>
  <c r="K1143" i="11"/>
  <c r="J1143" i="11"/>
  <c r="W1151" i="11"/>
  <c r="T1151" i="11"/>
  <c r="W1159" i="11"/>
  <c r="T1159" i="11"/>
  <c r="K1159" i="11"/>
  <c r="J1159" i="11"/>
  <c r="W1167" i="11"/>
  <c r="T1167" i="11"/>
  <c r="W1175" i="11"/>
  <c r="T1175" i="11"/>
  <c r="K1175" i="11"/>
  <c r="J1175" i="11"/>
  <c r="W1104" i="11"/>
  <c r="T1104" i="11"/>
  <c r="J1104" i="11"/>
  <c r="K1104" i="11"/>
  <c r="T1112" i="11"/>
  <c r="W1112" i="11"/>
  <c r="K1112" i="11"/>
  <c r="J1112" i="11"/>
  <c r="W1088" i="11"/>
  <c r="T1088" i="11"/>
  <c r="J1088" i="11"/>
  <c r="K1088" i="11"/>
  <c r="T1076" i="11"/>
  <c r="W1076" i="11"/>
  <c r="K1076" i="11"/>
  <c r="J1076" i="11"/>
  <c r="T1084" i="11"/>
  <c r="W1084" i="11"/>
  <c r="J1084" i="11"/>
  <c r="K1084" i="11"/>
  <c r="T1069" i="11"/>
  <c r="W1069" i="11"/>
  <c r="K1069" i="11"/>
  <c r="J1069" i="11"/>
  <c r="W996" i="11"/>
  <c r="T996" i="11"/>
  <c r="J996" i="11"/>
  <c r="K996" i="11"/>
  <c r="T1004" i="11"/>
  <c r="W1004" i="11"/>
  <c r="J1004" i="11"/>
  <c r="K1004" i="11"/>
  <c r="W1012" i="11"/>
  <c r="T1012" i="11"/>
  <c r="K1012" i="11"/>
  <c r="J1012" i="11"/>
  <c r="T1020" i="11"/>
  <c r="W1020" i="11"/>
  <c r="K1020" i="11"/>
  <c r="J1020" i="11"/>
  <c r="W1028" i="11"/>
  <c r="T1028" i="11"/>
  <c r="J1028" i="11"/>
  <c r="K1028" i="11"/>
  <c r="W1093" i="11"/>
  <c r="T1093" i="11"/>
  <c r="W1044" i="11"/>
  <c r="T1044" i="11"/>
  <c r="W1060" i="11"/>
  <c r="T1060" i="11"/>
  <c r="W868" i="11"/>
  <c r="T868" i="11"/>
  <c r="K868" i="11"/>
  <c r="J868" i="11"/>
  <c r="W884" i="11"/>
  <c r="T884" i="11"/>
  <c r="K884" i="11"/>
  <c r="J884" i="11"/>
  <c r="W900" i="11"/>
  <c r="T900" i="11"/>
  <c r="K900" i="11"/>
  <c r="J900" i="11"/>
  <c r="W916" i="11"/>
  <c r="T916" i="11"/>
  <c r="J916" i="11"/>
  <c r="K916" i="11"/>
  <c r="W932" i="11"/>
  <c r="T932" i="11"/>
  <c r="K932" i="11"/>
  <c r="J932" i="11"/>
  <c r="W940" i="11"/>
  <c r="T940" i="11"/>
  <c r="K940" i="11"/>
  <c r="J940" i="11"/>
  <c r="W956" i="11"/>
  <c r="T956" i="11"/>
  <c r="J956" i="11"/>
  <c r="K956" i="11"/>
  <c r="W964" i="11"/>
  <c r="T964" i="11"/>
  <c r="J964" i="11"/>
  <c r="K964" i="11"/>
  <c r="W972" i="11"/>
  <c r="T972" i="11"/>
  <c r="K972" i="11"/>
  <c r="J972" i="11"/>
  <c r="W988" i="11"/>
  <c r="T988" i="11"/>
  <c r="J988" i="11"/>
  <c r="K988" i="11"/>
  <c r="W796" i="11"/>
  <c r="T796" i="11"/>
  <c r="K796" i="11"/>
  <c r="J796" i="11"/>
  <c r="W812" i="11"/>
  <c r="T812" i="11"/>
  <c r="J812" i="11"/>
  <c r="K812" i="11"/>
  <c r="W781" i="11"/>
  <c r="T781" i="11"/>
  <c r="K781" i="11"/>
  <c r="J781" i="11"/>
  <c r="W753" i="11"/>
  <c r="T753" i="11"/>
  <c r="J753" i="11"/>
  <c r="K753" i="11"/>
  <c r="W761" i="11"/>
  <c r="T761" i="11"/>
  <c r="K761" i="11"/>
  <c r="J761" i="11"/>
  <c r="W769" i="11"/>
  <c r="T769" i="11"/>
  <c r="J769" i="11"/>
  <c r="K769" i="11"/>
  <c r="W777" i="11"/>
  <c r="T777" i="11"/>
  <c r="J777" i="11"/>
  <c r="K777" i="11"/>
  <c r="W708" i="11"/>
  <c r="T708" i="11"/>
  <c r="K708" i="11"/>
  <c r="J708" i="11"/>
  <c r="W716" i="11"/>
  <c r="T716" i="11"/>
  <c r="J716" i="11"/>
  <c r="K716" i="11"/>
  <c r="W724" i="11"/>
  <c r="T724" i="11"/>
  <c r="K724" i="11"/>
  <c r="J724" i="11"/>
  <c r="W732" i="11"/>
  <c r="T732" i="11"/>
  <c r="J732" i="11"/>
  <c r="K732" i="11"/>
  <c r="W740" i="11"/>
  <c r="T740" i="11"/>
  <c r="K740" i="11"/>
  <c r="J740" i="11"/>
  <c r="W657" i="11"/>
  <c r="T657" i="11"/>
  <c r="K657" i="11"/>
  <c r="J657" i="11"/>
  <c r="W665" i="11"/>
  <c r="T665" i="11"/>
  <c r="W673" i="11"/>
  <c r="T673" i="11"/>
  <c r="J673" i="11"/>
  <c r="K673" i="11"/>
  <c r="W681" i="11"/>
  <c r="T681" i="11"/>
  <c r="J681" i="11"/>
  <c r="K681" i="11"/>
  <c r="T689" i="11"/>
  <c r="W689" i="11"/>
  <c r="K689" i="11"/>
  <c r="J689" i="11"/>
  <c r="W641" i="11"/>
  <c r="J641" i="11"/>
  <c r="T641" i="11"/>
  <c r="K641" i="11"/>
  <c r="T649" i="11"/>
  <c r="W649" i="11"/>
  <c r="J602" i="11"/>
  <c r="W602" i="11"/>
  <c r="T602" i="11"/>
  <c r="K602" i="11"/>
  <c r="W610" i="11"/>
  <c r="T610" i="11"/>
  <c r="J610" i="11"/>
  <c r="K610" i="11"/>
  <c r="W626" i="11"/>
  <c r="K626" i="11"/>
  <c r="T626" i="11"/>
  <c r="J626" i="11"/>
  <c r="W569" i="11"/>
  <c r="T569" i="11"/>
  <c r="J569" i="11"/>
  <c r="K569" i="11"/>
  <c r="W577" i="11"/>
  <c r="T577" i="11"/>
  <c r="K577" i="11"/>
  <c r="J577" i="11"/>
  <c r="W782" i="11"/>
  <c r="T782" i="11"/>
  <c r="K782" i="11"/>
  <c r="J782" i="11"/>
  <c r="W814" i="11"/>
  <c r="T814" i="11"/>
  <c r="K814" i="11"/>
  <c r="J814" i="11"/>
  <c r="W552" i="11"/>
  <c r="T552" i="11"/>
  <c r="J552" i="11"/>
  <c r="K552" i="11"/>
  <c r="W993" i="11"/>
  <c r="T993" i="11"/>
  <c r="K993" i="11"/>
  <c r="J993" i="11"/>
  <c r="W1009" i="11"/>
  <c r="T1009" i="11"/>
  <c r="K1009" i="11"/>
  <c r="J1009" i="11"/>
  <c r="W1025" i="11"/>
  <c r="T1025" i="11"/>
  <c r="J1025" i="11"/>
  <c r="K1025" i="11"/>
  <c r="W923" i="11"/>
  <c r="T923" i="11"/>
  <c r="K923" i="11"/>
  <c r="J923" i="11"/>
  <c r="W931" i="11"/>
  <c r="T931" i="11"/>
  <c r="J931" i="11"/>
  <c r="K931" i="11"/>
  <c r="W947" i="11"/>
  <c r="T947" i="11"/>
  <c r="J947" i="11"/>
  <c r="K947" i="11"/>
  <c r="W963" i="11"/>
  <c r="T963" i="11"/>
  <c r="W971" i="11"/>
  <c r="T971" i="11"/>
  <c r="J971" i="11"/>
  <c r="K971" i="11"/>
  <c r="W979" i="11"/>
  <c r="T979" i="11"/>
  <c r="J979" i="11"/>
  <c r="K979" i="11"/>
  <c r="W987" i="11"/>
  <c r="T987" i="11"/>
  <c r="J987" i="11"/>
  <c r="K987" i="11"/>
  <c r="W787" i="11"/>
  <c r="T787" i="11"/>
  <c r="J787" i="11"/>
  <c r="K787" i="11"/>
  <c r="T795" i="11"/>
  <c r="W795" i="11"/>
  <c r="J795" i="11"/>
  <c r="K795" i="11"/>
  <c r="W803" i="11"/>
  <c r="T803" i="11"/>
  <c r="K803" i="11"/>
  <c r="J803" i="11"/>
  <c r="T811" i="11"/>
  <c r="W811" i="11"/>
  <c r="K811" i="11"/>
  <c r="J811" i="11"/>
  <c r="W819" i="11"/>
  <c r="T819" i="11"/>
  <c r="K819" i="11"/>
  <c r="J819" i="11"/>
  <c r="W827" i="11"/>
  <c r="T827" i="11"/>
  <c r="K827" i="11"/>
  <c r="J827" i="11"/>
  <c r="W835" i="11"/>
  <c r="T835" i="11"/>
  <c r="K835" i="11"/>
  <c r="J835" i="11"/>
  <c r="T843" i="11"/>
  <c r="W843" i="11"/>
  <c r="K843" i="11"/>
  <c r="J843" i="11"/>
  <c r="W851" i="11"/>
  <c r="T851" i="11"/>
  <c r="J851" i="11"/>
  <c r="K851" i="11"/>
  <c r="K752" i="11"/>
  <c r="W752" i="11"/>
  <c r="T752" i="11"/>
  <c r="J752" i="11"/>
  <c r="W672" i="11"/>
  <c r="T672" i="11"/>
  <c r="J672" i="11"/>
  <c r="K672" i="11"/>
  <c r="W680" i="11"/>
  <c r="T680" i="11"/>
  <c r="J680" i="11"/>
  <c r="K680" i="11"/>
  <c r="W688" i="11"/>
  <c r="T688" i="11"/>
  <c r="J688" i="11"/>
  <c r="K688" i="11"/>
  <c r="W696" i="11"/>
  <c r="T696" i="11"/>
  <c r="K696" i="11"/>
  <c r="J696" i="11"/>
  <c r="W640" i="11"/>
  <c r="T640" i="11"/>
  <c r="K640" i="11"/>
  <c r="J640" i="11"/>
  <c r="W648" i="11"/>
  <c r="T648" i="11"/>
  <c r="J648" i="11"/>
  <c r="K648" i="11"/>
  <c r="W601" i="11"/>
  <c r="T601" i="11"/>
  <c r="J601" i="11"/>
  <c r="K601" i="11"/>
  <c r="T445" i="11"/>
  <c r="K445" i="11"/>
  <c r="W445" i="11"/>
  <c r="J445" i="11"/>
  <c r="W259" i="11"/>
  <c r="T259" i="11"/>
  <c r="K259" i="11"/>
  <c r="J259" i="11"/>
  <c r="W786" i="11"/>
  <c r="T786" i="11"/>
  <c r="J786" i="11"/>
  <c r="K786" i="11"/>
  <c r="W818" i="11"/>
  <c r="T818" i="11"/>
  <c r="J818" i="11"/>
  <c r="K818" i="11"/>
  <c r="W1152" i="11"/>
  <c r="T1152" i="11"/>
  <c r="K1152" i="11"/>
  <c r="J1152" i="11"/>
  <c r="W1168" i="11"/>
  <c r="T1168" i="11"/>
  <c r="J1168" i="11"/>
  <c r="K1168" i="11"/>
  <c r="W1105" i="11"/>
  <c r="T1105" i="11"/>
  <c r="W1089" i="11"/>
  <c r="T1089" i="11"/>
  <c r="W1085" i="11"/>
  <c r="T1085" i="11"/>
  <c r="J1085" i="11"/>
  <c r="K1085" i="11"/>
  <c r="W1037" i="11"/>
  <c r="T1037" i="11"/>
  <c r="J1037" i="11"/>
  <c r="K1037" i="11"/>
  <c r="W1045" i="11"/>
  <c r="T1045" i="11"/>
  <c r="K1045" i="11"/>
  <c r="J1045" i="11"/>
  <c r="W861" i="11"/>
  <c r="T861" i="11"/>
  <c r="K861" i="11"/>
  <c r="J861" i="11"/>
  <c r="W869" i="11"/>
  <c r="T869" i="11"/>
  <c r="W893" i="11"/>
  <c r="T893" i="11"/>
  <c r="J893" i="11"/>
  <c r="K893" i="11"/>
  <c r="W901" i="11"/>
  <c r="T901" i="11"/>
  <c r="J901" i="11"/>
  <c r="K901" i="11"/>
  <c r="W925" i="11"/>
  <c r="T925" i="11"/>
  <c r="K925" i="11"/>
  <c r="J925" i="11"/>
  <c r="W973" i="11"/>
  <c r="T973" i="11"/>
  <c r="K973" i="11"/>
  <c r="J973" i="11"/>
  <c r="W789" i="11"/>
  <c r="T789" i="11"/>
  <c r="K789" i="11"/>
  <c r="J789" i="11"/>
  <c r="W797" i="11"/>
  <c r="T797" i="11"/>
  <c r="J797" i="11"/>
  <c r="K797" i="11"/>
  <c r="W603" i="11"/>
  <c r="T603" i="11"/>
  <c r="K603" i="11"/>
  <c r="J603" i="11"/>
  <c r="W627" i="11"/>
  <c r="T627" i="11"/>
  <c r="K627" i="11"/>
  <c r="J627" i="11"/>
  <c r="W542" i="11"/>
  <c r="T542" i="11"/>
  <c r="J542" i="11"/>
  <c r="K542" i="11"/>
  <c r="W527" i="11"/>
  <c r="T527" i="11"/>
  <c r="J527" i="11"/>
  <c r="K527" i="11"/>
  <c r="W488" i="11"/>
  <c r="T488" i="11"/>
  <c r="J488" i="11"/>
  <c r="K488" i="11"/>
  <c r="W504" i="11"/>
  <c r="T504" i="11"/>
  <c r="K504" i="11"/>
  <c r="J504" i="11"/>
  <c r="K448" i="11"/>
  <c r="W448" i="11"/>
  <c r="T448" i="11"/>
  <c r="J448" i="11"/>
  <c r="W439" i="11"/>
  <c r="T439" i="11"/>
  <c r="T409" i="11"/>
  <c r="W409" i="11"/>
  <c r="J409" i="11"/>
  <c r="K409" i="11"/>
  <c r="W392" i="11"/>
  <c r="T392" i="11"/>
  <c r="J392" i="11"/>
  <c r="K392" i="11"/>
  <c r="W383" i="11"/>
  <c r="T383" i="11"/>
  <c r="J383" i="11"/>
  <c r="K383" i="11"/>
  <c r="W374" i="11"/>
  <c r="T374" i="11"/>
  <c r="T366" i="11"/>
  <c r="W366" i="11"/>
  <c r="J366" i="11"/>
  <c r="K366" i="11"/>
  <c r="W41" i="11"/>
  <c r="T41" i="11"/>
  <c r="K41" i="11"/>
  <c r="J41" i="11"/>
  <c r="J159" i="11"/>
  <c r="K159" i="11"/>
  <c r="T159" i="11"/>
  <c r="W159" i="11"/>
  <c r="W177" i="11"/>
  <c r="T177" i="11"/>
  <c r="J177" i="11"/>
  <c r="K177" i="11"/>
  <c r="W247" i="11"/>
  <c r="T247" i="11"/>
  <c r="W260" i="11"/>
  <c r="T260" i="11"/>
  <c r="J260" i="11"/>
  <c r="K260" i="11"/>
  <c r="W279" i="11"/>
  <c r="T279" i="11"/>
  <c r="J279" i="11"/>
  <c r="K279" i="11"/>
  <c r="W296" i="11"/>
  <c r="T296" i="11"/>
  <c r="J296" i="11"/>
  <c r="K296" i="11"/>
  <c r="J338" i="11"/>
  <c r="T338" i="11"/>
  <c r="W338" i="11"/>
  <c r="K338" i="11"/>
  <c r="W433" i="11"/>
  <c r="T433" i="11"/>
  <c r="J433" i="11"/>
  <c r="K433" i="11"/>
  <c r="W441" i="11"/>
  <c r="T441" i="11"/>
  <c r="K441" i="11"/>
  <c r="J441" i="11"/>
  <c r="T403" i="11"/>
  <c r="W403" i="11"/>
  <c r="J403" i="11"/>
  <c r="K403" i="11"/>
  <c r="T411" i="11"/>
  <c r="J411" i="11"/>
  <c r="W411" i="11"/>
  <c r="K411" i="11"/>
  <c r="T419" i="11"/>
  <c r="W419" i="11"/>
  <c r="K419" i="11"/>
  <c r="J419" i="11"/>
  <c r="W427" i="11"/>
  <c r="K427" i="11"/>
  <c r="J427" i="11"/>
  <c r="T427" i="11"/>
  <c r="W385" i="11"/>
  <c r="T385" i="11"/>
  <c r="J385" i="11"/>
  <c r="K385" i="11"/>
  <c r="W368" i="11"/>
  <c r="T368" i="11"/>
  <c r="K368" i="11"/>
  <c r="J368" i="11"/>
  <c r="W376" i="11"/>
  <c r="T376" i="11"/>
  <c r="K376" i="11"/>
  <c r="J376" i="11"/>
  <c r="T340" i="11"/>
  <c r="W340" i="11"/>
  <c r="K340" i="11"/>
  <c r="J340" i="11"/>
  <c r="J39" i="11"/>
  <c r="T39" i="11"/>
  <c r="K39" i="11"/>
  <c r="W39" i="11"/>
  <c r="K92" i="11"/>
  <c r="J92" i="11"/>
  <c r="T92" i="11"/>
  <c r="W92" i="11"/>
  <c r="T84" i="11"/>
  <c r="W84" i="11"/>
  <c r="J84" i="11"/>
  <c r="K84" i="11"/>
  <c r="T76" i="11"/>
  <c r="W76" i="11"/>
  <c r="J76" i="11"/>
  <c r="K76" i="11"/>
  <c r="T68" i="11"/>
  <c r="W68" i="11"/>
  <c r="K68" i="11"/>
  <c r="J68" i="11"/>
  <c r="T60" i="11"/>
  <c r="W60" i="11"/>
  <c r="K60" i="11"/>
  <c r="J60" i="11"/>
  <c r="T52" i="11"/>
  <c r="W52" i="11"/>
  <c r="K52" i="11"/>
  <c r="J52" i="11"/>
  <c r="W101" i="11"/>
  <c r="T101" i="11"/>
  <c r="K101" i="11"/>
  <c r="J101" i="11"/>
  <c r="W123" i="11"/>
  <c r="T123" i="11"/>
  <c r="K123" i="11"/>
  <c r="J123" i="11"/>
  <c r="W115" i="11"/>
  <c r="T115" i="11"/>
  <c r="K115" i="11"/>
  <c r="J115" i="11"/>
  <c r="T150" i="11"/>
  <c r="W150" i="11"/>
  <c r="J150" i="11"/>
  <c r="K150" i="11"/>
  <c r="T142" i="11"/>
  <c r="W142" i="11"/>
  <c r="K142" i="11"/>
  <c r="J142" i="11"/>
  <c r="T134" i="11"/>
  <c r="W134" i="11"/>
  <c r="J134" i="11"/>
  <c r="K134" i="11"/>
  <c r="W166" i="11"/>
  <c r="T166" i="11"/>
  <c r="W175" i="11"/>
  <c r="J175" i="11"/>
  <c r="K175" i="11"/>
  <c r="T175" i="11"/>
  <c r="W214" i="11"/>
  <c r="T214" i="11"/>
  <c r="W206" i="11"/>
  <c r="T206" i="11"/>
  <c r="J206" i="11"/>
  <c r="K206" i="11"/>
  <c r="W198" i="11"/>
  <c r="T198" i="11"/>
  <c r="J198" i="11"/>
  <c r="K198" i="11"/>
  <c r="W190" i="11"/>
  <c r="T190" i="11"/>
  <c r="K190" i="11"/>
  <c r="J190" i="11"/>
  <c r="W182" i="11"/>
  <c r="T182" i="11"/>
  <c r="W237" i="11"/>
  <c r="T237" i="11"/>
  <c r="K237" i="11"/>
  <c r="J237" i="11"/>
  <c r="W229" i="11"/>
  <c r="T229" i="11"/>
  <c r="K229" i="11"/>
  <c r="J229" i="11"/>
  <c r="W221" i="11"/>
  <c r="T221" i="11"/>
  <c r="K221" i="11"/>
  <c r="J221" i="11"/>
  <c r="W253" i="11"/>
  <c r="T253" i="11"/>
  <c r="W245" i="11"/>
  <c r="T245" i="11"/>
  <c r="W266" i="11"/>
  <c r="T266" i="11"/>
  <c r="K266" i="11"/>
  <c r="J266" i="11"/>
  <c r="W293" i="11"/>
  <c r="T293" i="11"/>
  <c r="J293" i="11"/>
  <c r="K293" i="11"/>
  <c r="W285" i="11"/>
  <c r="T285" i="11"/>
  <c r="K285" i="11"/>
  <c r="J285" i="11"/>
  <c r="W277" i="11"/>
  <c r="T277" i="11"/>
  <c r="W317" i="11"/>
  <c r="T317" i="11"/>
  <c r="J317" i="11"/>
  <c r="K317" i="11"/>
  <c r="W309" i="11"/>
  <c r="T309" i="11"/>
  <c r="K309" i="11"/>
  <c r="J309" i="11"/>
  <c r="W301" i="11"/>
  <c r="T301" i="11"/>
  <c r="K301" i="11"/>
  <c r="J301" i="11"/>
  <c r="W334" i="11"/>
  <c r="T334" i="11"/>
  <c r="J334" i="11"/>
  <c r="K334" i="11"/>
  <c r="T326" i="11"/>
  <c r="W326" i="11"/>
  <c r="J326" i="11"/>
  <c r="L326" i="11" s="1"/>
  <c r="T362" i="11"/>
  <c r="W362" i="11"/>
  <c r="K362" i="11"/>
  <c r="J362" i="11"/>
  <c r="T354" i="11"/>
  <c r="W354" i="11"/>
  <c r="K354" i="11"/>
  <c r="J354" i="11"/>
  <c r="K345" i="11"/>
  <c r="T345" i="11"/>
  <c r="W345" i="11"/>
  <c r="J345" i="11"/>
  <c r="W373" i="11"/>
  <c r="T373" i="11"/>
  <c r="K373" i="11"/>
  <c r="J373" i="11"/>
  <c r="W396" i="11"/>
  <c r="T396" i="11"/>
  <c r="J396" i="11"/>
  <c r="K396" i="11"/>
  <c r="T416" i="11"/>
  <c r="W416" i="11"/>
  <c r="J416" i="11"/>
  <c r="K416" i="11"/>
  <c r="T400" i="11"/>
  <c r="W400" i="11"/>
  <c r="J400" i="11"/>
  <c r="K400" i="11"/>
  <c r="W430" i="11"/>
  <c r="T430" i="11"/>
  <c r="J430" i="11"/>
  <c r="K430" i="11"/>
  <c r="T471" i="11"/>
  <c r="W471" i="11"/>
  <c r="K471" i="11"/>
  <c r="J471" i="11"/>
  <c r="T455" i="11"/>
  <c r="W455" i="11"/>
  <c r="K455" i="11"/>
  <c r="J455" i="11"/>
  <c r="W503" i="11"/>
  <c r="T503" i="11"/>
  <c r="K503" i="11"/>
  <c r="L503" i="11" s="1"/>
  <c r="W533" i="11"/>
  <c r="T533" i="11"/>
  <c r="W547" i="11"/>
  <c r="T547" i="11"/>
  <c r="K547" i="11"/>
  <c r="J547" i="11"/>
  <c r="W794" i="11"/>
  <c r="T794" i="11"/>
  <c r="J794" i="11"/>
  <c r="K794" i="11"/>
  <c r="W826" i="11"/>
  <c r="T826" i="11"/>
  <c r="J826" i="11"/>
  <c r="L826" i="11" s="1"/>
  <c r="W842" i="11"/>
  <c r="T842" i="11"/>
  <c r="J842" i="11"/>
  <c r="K842" i="11"/>
  <c r="W751" i="11"/>
  <c r="T751" i="11"/>
  <c r="K751" i="11"/>
  <c r="J751" i="11"/>
  <c r="W767" i="11"/>
  <c r="T767" i="11"/>
  <c r="J767" i="11"/>
  <c r="K767" i="11"/>
  <c r="W706" i="11"/>
  <c r="T706" i="11"/>
  <c r="W722" i="11"/>
  <c r="T722" i="11"/>
  <c r="K722" i="11"/>
  <c r="L722" i="11" s="1"/>
  <c r="W738" i="11"/>
  <c r="T738" i="11"/>
  <c r="J738" i="11"/>
  <c r="K738" i="11"/>
  <c r="W663" i="11"/>
  <c r="T663" i="11"/>
  <c r="K663" i="11"/>
  <c r="J663" i="11"/>
  <c r="W679" i="11"/>
  <c r="T679" i="11"/>
  <c r="J679" i="11"/>
  <c r="K679" i="11"/>
  <c r="W695" i="11"/>
  <c r="T695" i="11"/>
  <c r="J695" i="11"/>
  <c r="K695" i="11"/>
  <c r="W647" i="11"/>
  <c r="T647" i="11"/>
  <c r="J647" i="11"/>
  <c r="L647" i="11" s="1"/>
  <c r="W608" i="11"/>
  <c r="T608" i="11"/>
  <c r="J608" i="11"/>
  <c r="K608" i="11"/>
  <c r="W624" i="11"/>
  <c r="T624" i="11"/>
  <c r="J624" i="11"/>
  <c r="K624" i="11"/>
  <c r="W583" i="11"/>
  <c r="T583" i="11"/>
  <c r="K583" i="11"/>
  <c r="J583" i="11"/>
  <c r="W567" i="11"/>
  <c r="T567" i="11"/>
  <c r="J567" i="11"/>
  <c r="K567" i="11"/>
  <c r="W1033" i="11"/>
  <c r="J1033" i="11"/>
  <c r="T1033" i="11"/>
  <c r="K1033" i="11"/>
  <c r="W1057" i="11"/>
  <c r="T1057" i="11"/>
  <c r="K1057" i="11"/>
  <c r="J1057" i="11"/>
  <c r="K857" i="11"/>
  <c r="J857" i="11"/>
  <c r="W857" i="11"/>
  <c r="T857" i="11"/>
  <c r="W881" i="11"/>
  <c r="T881" i="11"/>
  <c r="J881" i="11"/>
  <c r="K881" i="11"/>
  <c r="W889" i="11"/>
  <c r="T889" i="11"/>
  <c r="K889" i="11"/>
  <c r="J889" i="11"/>
  <c r="W913" i="11"/>
  <c r="T913" i="11"/>
  <c r="J913" i="11"/>
  <c r="K913" i="11"/>
  <c r="W921" i="11"/>
  <c r="T921" i="11"/>
  <c r="J921" i="11"/>
  <c r="K921" i="11"/>
  <c r="W985" i="11"/>
  <c r="T985" i="11"/>
  <c r="K985" i="11"/>
  <c r="J985" i="11"/>
  <c r="T785" i="11"/>
  <c r="W785" i="11"/>
  <c r="J785" i="11"/>
  <c r="K785" i="11"/>
  <c r="W809" i="11"/>
  <c r="T809" i="11"/>
  <c r="K809" i="11"/>
  <c r="J809" i="11"/>
  <c r="T817" i="11"/>
  <c r="W817" i="11"/>
  <c r="K817" i="11"/>
  <c r="J817" i="11"/>
  <c r="W825" i="11"/>
  <c r="T825" i="11"/>
  <c r="K825" i="11"/>
  <c r="J825" i="11"/>
  <c r="W833" i="11"/>
  <c r="T833" i="11"/>
  <c r="J833" i="11"/>
  <c r="K833" i="11"/>
  <c r="W841" i="11"/>
  <c r="T841" i="11"/>
  <c r="J841" i="11"/>
  <c r="K841" i="11"/>
  <c r="W849" i="11"/>
  <c r="T849" i="11"/>
  <c r="J849" i="11"/>
  <c r="K849" i="11"/>
  <c r="W750" i="11"/>
  <c r="T750" i="11"/>
  <c r="J750" i="11"/>
  <c r="K750" i="11"/>
  <c r="W694" i="11"/>
  <c r="T694" i="11"/>
  <c r="K694" i="11"/>
  <c r="L694" i="11" s="1"/>
  <c r="W646" i="11"/>
  <c r="T646" i="11"/>
  <c r="J646" i="11"/>
  <c r="K646" i="11"/>
  <c r="W599" i="11"/>
  <c r="K599" i="11"/>
  <c r="T599" i="11"/>
  <c r="J599" i="11"/>
  <c r="W615" i="11"/>
  <c r="T615" i="11"/>
  <c r="J615" i="11"/>
  <c r="K615" i="11"/>
  <c r="W623" i="11"/>
  <c r="T623" i="11"/>
  <c r="K623" i="11"/>
  <c r="J623" i="11"/>
  <c r="W631" i="11"/>
  <c r="T631" i="11"/>
  <c r="J631" i="11"/>
  <c r="L631" i="11" s="1"/>
  <c r="W582" i="11"/>
  <c r="T582" i="11"/>
  <c r="K582" i="11"/>
  <c r="J582" i="11"/>
  <c r="W590" i="11"/>
  <c r="T590" i="11"/>
  <c r="K590" i="11"/>
  <c r="J590" i="11"/>
  <c r="W574" i="11"/>
  <c r="T574" i="11"/>
  <c r="J574" i="11"/>
  <c r="K574" i="11"/>
  <c r="W538" i="11"/>
  <c r="T538" i="11"/>
  <c r="K538" i="11"/>
  <c r="J538" i="11"/>
  <c r="W530" i="11"/>
  <c r="T530" i="11"/>
  <c r="K530" i="11"/>
  <c r="J530" i="11"/>
  <c r="T515" i="11"/>
  <c r="W515" i="11"/>
  <c r="W492" i="11"/>
  <c r="T492" i="11"/>
  <c r="J492" i="11"/>
  <c r="K492" i="11"/>
  <c r="T452" i="11"/>
  <c r="K452" i="11"/>
  <c r="W452" i="11"/>
  <c r="J452" i="11"/>
  <c r="J460" i="11"/>
  <c r="T460" i="11"/>
  <c r="W460" i="11"/>
  <c r="K460" i="11"/>
  <c r="J468" i="11"/>
  <c r="W468" i="11"/>
  <c r="K468" i="11"/>
  <c r="T468" i="11"/>
  <c r="W476" i="11"/>
  <c r="T476" i="11"/>
  <c r="K476" i="11"/>
  <c r="J476" i="11"/>
  <c r="W484" i="11"/>
  <c r="J484" i="11"/>
  <c r="K484" i="11"/>
  <c r="T484" i="11"/>
  <c r="W443" i="11"/>
  <c r="T443" i="11"/>
  <c r="K443" i="11"/>
  <c r="J443" i="11"/>
  <c r="T413" i="11"/>
  <c r="W413" i="11"/>
  <c r="J413" i="11"/>
  <c r="K413" i="11"/>
  <c r="T421" i="11"/>
  <c r="W421" i="11"/>
  <c r="J421" i="11"/>
  <c r="K421" i="11"/>
  <c r="T342" i="11"/>
  <c r="J342" i="11"/>
  <c r="W342" i="11"/>
  <c r="K342" i="11"/>
  <c r="T21" i="11"/>
  <c r="W21" i="11"/>
  <c r="J21" i="11"/>
  <c r="K21" i="11"/>
  <c r="T98" i="11"/>
  <c r="W98" i="11"/>
  <c r="K98" i="11"/>
  <c r="J98" i="11"/>
  <c r="W90" i="11"/>
  <c r="J90" i="11"/>
  <c r="T90" i="11"/>
  <c r="K90" i="11"/>
  <c r="J82" i="11"/>
  <c r="K82" i="11"/>
  <c r="T82" i="11"/>
  <c r="W82" i="11"/>
  <c r="T74" i="11"/>
  <c r="W74" i="11"/>
  <c r="K74" i="11"/>
  <c r="J74" i="11"/>
  <c r="W66" i="11"/>
  <c r="T66" i="11"/>
  <c r="K66" i="11"/>
  <c r="J66" i="11"/>
  <c r="T58" i="11"/>
  <c r="W58" i="11"/>
  <c r="J58" i="11"/>
  <c r="K58" i="11"/>
  <c r="W50" i="11"/>
  <c r="T50" i="11"/>
  <c r="J50" i="11"/>
  <c r="K50" i="11"/>
  <c r="W104" i="11"/>
  <c r="T104" i="11"/>
  <c r="W121" i="11"/>
  <c r="T121" i="11"/>
  <c r="J121" i="11"/>
  <c r="K121" i="11"/>
  <c r="W113" i="11"/>
  <c r="T113" i="11"/>
  <c r="J113" i="11"/>
  <c r="K113" i="11"/>
  <c r="T156" i="11"/>
  <c r="W156" i="11"/>
  <c r="J156" i="11"/>
  <c r="K156" i="11"/>
  <c r="K148" i="11"/>
  <c r="W148" i="11"/>
  <c r="J148" i="11"/>
  <c r="T148" i="11"/>
  <c r="T140" i="11"/>
  <c r="J140" i="11"/>
  <c r="W140" i="11"/>
  <c r="K140" i="11"/>
  <c r="T132" i="11"/>
  <c r="W132" i="11"/>
  <c r="K132" i="11"/>
  <c r="J132" i="11"/>
  <c r="W164" i="11"/>
  <c r="T164" i="11"/>
  <c r="W173" i="11"/>
  <c r="T173" i="11"/>
  <c r="J173" i="11"/>
  <c r="K173" i="11"/>
  <c r="W212" i="11"/>
  <c r="T212" i="11"/>
  <c r="W204" i="11"/>
  <c r="T204" i="11"/>
  <c r="J204" i="11"/>
  <c r="K204" i="11"/>
  <c r="W188" i="11"/>
  <c r="T188" i="11"/>
  <c r="K188" i="11"/>
  <c r="J188" i="11"/>
  <c r="W235" i="11"/>
  <c r="T235" i="11"/>
  <c r="J235" i="11"/>
  <c r="K235" i="11"/>
  <c r="W227" i="11"/>
  <c r="T227" i="11"/>
  <c r="J227" i="11"/>
  <c r="K227" i="11"/>
  <c r="W243" i="11"/>
  <c r="T243" i="11"/>
  <c r="W291" i="11"/>
  <c r="T291" i="11"/>
  <c r="W275" i="11"/>
  <c r="T275" i="11"/>
  <c r="W315" i="11"/>
  <c r="T315" i="11"/>
  <c r="J315" i="11"/>
  <c r="K315" i="11"/>
  <c r="W307" i="11"/>
  <c r="T307" i="11"/>
  <c r="J307" i="11"/>
  <c r="K307" i="11"/>
  <c r="J299" i="11"/>
  <c r="W299" i="11"/>
  <c r="T299" i="11"/>
  <c r="K299" i="11"/>
  <c r="W324" i="11"/>
  <c r="T324" i="11"/>
  <c r="J324" i="11"/>
  <c r="K324" i="11"/>
  <c r="W360" i="11"/>
  <c r="T360" i="11"/>
  <c r="J360" i="11"/>
  <c r="K360" i="11"/>
  <c r="T352" i="11"/>
  <c r="W352" i="11"/>
  <c r="J352" i="11"/>
  <c r="K352" i="11"/>
  <c r="T341" i="11"/>
  <c r="W341" i="11"/>
  <c r="K341" i="11"/>
  <c r="J341" i="11"/>
  <c r="W369" i="11"/>
  <c r="T369" i="11"/>
  <c r="J369" i="11"/>
  <c r="L369" i="11" s="1"/>
  <c r="W442" i="11"/>
  <c r="T442" i="11"/>
  <c r="J442" i="11"/>
  <c r="K442" i="11"/>
  <c r="T483" i="11"/>
  <c r="W483" i="11"/>
  <c r="K483" i="11"/>
  <c r="J483" i="11"/>
  <c r="T467" i="11"/>
  <c r="W467" i="11"/>
  <c r="J467" i="11"/>
  <c r="K467" i="11"/>
  <c r="W499" i="11"/>
  <c r="T499" i="11"/>
  <c r="J499" i="11"/>
  <c r="L499" i="11" s="1"/>
  <c r="W522" i="11"/>
  <c r="J522" i="11"/>
  <c r="K522" i="11"/>
  <c r="T522" i="11"/>
  <c r="T529" i="11"/>
  <c r="W529" i="11"/>
  <c r="J529" i="11"/>
  <c r="K529" i="11"/>
  <c r="W556" i="11"/>
  <c r="T556" i="11"/>
  <c r="J556" i="11"/>
  <c r="K556" i="11"/>
  <c r="J994" i="11"/>
  <c r="J374" i="11"/>
  <c r="L374" i="11" s="1"/>
  <c r="K1097" i="11"/>
  <c r="K1008" i="11"/>
  <c r="K1044" i="11"/>
  <c r="L1044" i="11" s="1"/>
  <c r="K920" i="11"/>
  <c r="J982" i="11"/>
  <c r="K649" i="11"/>
  <c r="L649" i="11" s="1"/>
  <c r="K576" i="11"/>
  <c r="L576" i="11" s="1"/>
  <c r="J1319" i="11"/>
  <c r="K1262" i="11"/>
  <c r="J875" i="11"/>
  <c r="K389" i="11"/>
  <c r="J1340" i="11"/>
  <c r="L1340" i="11" s="1"/>
  <c r="J1356" i="11"/>
  <c r="L1356" i="11" s="1"/>
  <c r="K1287" i="11"/>
  <c r="L1287" i="11" s="1"/>
  <c r="K1258" i="11"/>
  <c r="L1258" i="11" s="1"/>
  <c r="J1167" i="11"/>
  <c r="L1167" i="11" s="1"/>
  <c r="J1089" i="11"/>
  <c r="L1089" i="11" s="1"/>
  <c r="K1080" i="11"/>
  <c r="J1060" i="11"/>
  <c r="L1060" i="11" s="1"/>
  <c r="K907" i="11"/>
  <c r="L907" i="11" s="1"/>
  <c r="K784" i="11"/>
  <c r="K656" i="11"/>
  <c r="J728" i="11"/>
  <c r="J1536" i="11"/>
  <c r="L1536" i="11" s="1"/>
  <c r="K1518" i="11"/>
  <c r="J1093" i="11"/>
  <c r="K439" i="11"/>
  <c r="L439" i="11" s="1"/>
  <c r="J273" i="11"/>
  <c r="K249" i="11"/>
  <c r="J210" i="11"/>
  <c r="L210" i="11" s="1"/>
  <c r="J760" i="11"/>
  <c r="K651" i="11"/>
  <c r="J710" i="11"/>
  <c r="J666" i="11"/>
  <c r="L666" i="11" s="1"/>
  <c r="K690" i="11"/>
  <c r="L690" i="11" s="1"/>
  <c r="J1510" i="11"/>
  <c r="L1510" i="11" s="1"/>
  <c r="K1093" i="11"/>
  <c r="K273" i="11"/>
  <c r="J289" i="11"/>
  <c r="J249" i="11"/>
  <c r="J184" i="11"/>
  <c r="L184" i="11" s="1"/>
  <c r="K200" i="11"/>
  <c r="L200" i="11" s="1"/>
  <c r="J162" i="11"/>
  <c r="B58" i="11"/>
  <c r="B53" i="11"/>
  <c r="B45" i="11"/>
  <c r="B64" i="11"/>
  <c r="B69" i="11"/>
  <c r="B71" i="11"/>
  <c r="B54" i="11"/>
  <c r="B42" i="11"/>
  <c r="B98" i="11"/>
  <c r="B50" i="11"/>
  <c r="B97" i="11"/>
  <c r="B51" i="11"/>
  <c r="B66" i="11"/>
  <c r="B47" i="11"/>
  <c r="B55" i="11"/>
  <c r="B68" i="11"/>
  <c r="B44" i="11"/>
  <c r="B94" i="11"/>
  <c r="B70" i="11"/>
  <c r="B92" i="11"/>
  <c r="B74" i="11"/>
  <c r="B65" i="11"/>
  <c r="B78" i="11"/>
  <c r="B95" i="11"/>
  <c r="B84" i="11"/>
  <c r="B57" i="11"/>
  <c r="B85" i="11"/>
  <c r="B96" i="11"/>
  <c r="B60" i="11"/>
  <c r="B48" i="11"/>
  <c r="B76" i="11"/>
  <c r="B81" i="11"/>
  <c r="B79" i="11"/>
  <c r="B59" i="11"/>
  <c r="B73" i="11"/>
  <c r="B49" i="11"/>
  <c r="B52" i="11"/>
  <c r="B99" i="11"/>
  <c r="B62" i="11"/>
  <c r="B56" i="11"/>
  <c r="B80" i="11"/>
  <c r="B46" i="11"/>
  <c r="B61" i="11"/>
  <c r="B90" i="11"/>
  <c r="B83" i="11"/>
  <c r="B93" i="11"/>
  <c r="B86" i="11"/>
  <c r="B72" i="11"/>
  <c r="B75" i="11"/>
  <c r="B77" i="11"/>
  <c r="B63" i="11"/>
  <c r="B82" i="11"/>
  <c r="B88" i="11"/>
  <c r="B87" i="11"/>
  <c r="B67" i="11"/>
  <c r="B89" i="11"/>
  <c r="T33" i="11"/>
  <c r="K33" i="11"/>
  <c r="J33" i="11"/>
  <c r="T37" i="11"/>
  <c r="J37" i="11"/>
  <c r="K37" i="11"/>
  <c r="T27" i="11"/>
  <c r="K27" i="11"/>
  <c r="J27" i="11"/>
  <c r="T28" i="11"/>
  <c r="K28" i="11"/>
  <c r="J28" i="11"/>
  <c r="T32" i="11"/>
  <c r="K32" i="11"/>
  <c r="J32" i="11"/>
  <c r="T29" i="11"/>
  <c r="J29" i="11"/>
  <c r="K29" i="11"/>
  <c r="T31" i="11"/>
  <c r="K31" i="11"/>
  <c r="J31" i="11"/>
  <c r="T24" i="11"/>
  <c r="J24" i="11"/>
  <c r="K24" i="11"/>
  <c r="T34" i="11"/>
  <c r="K34" i="11"/>
  <c r="J34" i="11"/>
  <c r="L22" i="11"/>
  <c r="T36" i="11"/>
  <c r="K36" i="11"/>
  <c r="J36" i="11"/>
  <c r="T26" i="11"/>
  <c r="J26" i="11"/>
  <c r="K26" i="11"/>
  <c r="T35" i="11"/>
  <c r="K35" i="11"/>
  <c r="J35" i="11"/>
  <c r="T30" i="11"/>
  <c r="J30" i="11"/>
  <c r="K30" i="11"/>
  <c r="T23" i="11"/>
  <c r="J23" i="11"/>
  <c r="K23" i="11"/>
  <c r="T38" i="11"/>
  <c r="K38" i="11"/>
  <c r="J38" i="11"/>
  <c r="T25" i="11"/>
  <c r="J25" i="11"/>
  <c r="K25" i="11"/>
  <c r="L1240" i="11" l="1"/>
  <c r="L638" i="11"/>
  <c r="L656" i="11"/>
  <c r="L593" i="11"/>
  <c r="L1398" i="11"/>
  <c r="L1474" i="11"/>
  <c r="R106" i="11"/>
  <c r="B109" i="11" s="1"/>
  <c r="L1250" i="11"/>
  <c r="L417" i="11"/>
  <c r="L1173" i="11"/>
  <c r="L482" i="11"/>
  <c r="L466" i="11"/>
  <c r="L506" i="11"/>
  <c r="L490" i="11"/>
  <c r="L559" i="11"/>
  <c r="L903" i="11"/>
  <c r="L1417" i="11"/>
  <c r="L47" i="11"/>
  <c r="L454" i="11"/>
  <c r="L844" i="11"/>
  <c r="L828" i="11"/>
  <c r="L1239" i="11"/>
  <c r="L75" i="11"/>
  <c r="L465" i="11"/>
  <c r="L389" i="11"/>
  <c r="L378" i="11"/>
  <c r="L760" i="11"/>
  <c r="L728" i="11"/>
  <c r="L162" i="11"/>
  <c r="L289" i="11"/>
  <c r="L875" i="11"/>
  <c r="L982" i="11"/>
  <c r="L626" i="11"/>
  <c r="L404" i="11"/>
  <c r="L336" i="11"/>
  <c r="L456" i="11"/>
  <c r="L408" i="11"/>
  <c r="L485" i="11"/>
  <c r="L63" i="11"/>
  <c r="L874" i="11"/>
  <c r="L1467" i="11"/>
  <c r="L1319" i="11"/>
  <c r="L342" i="11"/>
  <c r="L452" i="11"/>
  <c r="L684" i="11"/>
  <c r="L943" i="11"/>
  <c r="L1444" i="11"/>
  <c r="L318" i="11"/>
  <c r="L135" i="11"/>
  <c r="L599" i="11"/>
  <c r="L1033" i="11"/>
  <c r="R100" i="11"/>
  <c r="B101" i="11" s="1"/>
  <c r="L651" i="11"/>
  <c r="L994" i="11"/>
  <c r="L949" i="11"/>
  <c r="L398" i="11"/>
  <c r="L251" i="11"/>
  <c r="L219" i="11"/>
  <c r="L370" i="11"/>
  <c r="L387" i="11"/>
  <c r="L405" i="11"/>
  <c r="L550" i="11"/>
  <c r="L561" i="11"/>
  <c r="L566" i="11"/>
  <c r="L654" i="11"/>
  <c r="L737" i="11"/>
  <c r="L721" i="11"/>
  <c r="L774" i="11"/>
  <c r="L766" i="11"/>
  <c r="L953" i="11"/>
  <c r="L929" i="11"/>
  <c r="L873" i="11"/>
  <c r="L1049" i="11"/>
  <c r="L1005" i="11"/>
  <c r="L1070" i="11"/>
  <c r="L511" i="11"/>
  <c r="L128" i="11"/>
  <c r="L537" i="11"/>
  <c r="L507" i="11"/>
  <c r="L459" i="11"/>
  <c r="L475" i="11"/>
  <c r="L420" i="11"/>
  <c r="L386" i="11"/>
  <c r="L348" i="11"/>
  <c r="L356" i="11"/>
  <c r="L303" i="11"/>
  <c r="L268" i="11"/>
  <c r="L223" i="11"/>
  <c r="L192" i="11"/>
  <c r="L160" i="11"/>
  <c r="L136" i="11"/>
  <c r="L144" i="11"/>
  <c r="L109" i="11"/>
  <c r="L117" i="11"/>
  <c r="L46" i="11"/>
  <c r="L54" i="11"/>
  <c r="L70" i="11"/>
  <c r="L78" i="11"/>
  <c r="L86" i="11"/>
  <c r="L94" i="11"/>
  <c r="L346" i="11"/>
  <c r="L401" i="11"/>
  <c r="L431" i="11"/>
  <c r="L464" i="11"/>
  <c r="L519" i="11"/>
  <c r="L578" i="11"/>
  <c r="L570" i="11"/>
  <c r="L594" i="11"/>
  <c r="L635" i="11"/>
  <c r="L611" i="11"/>
  <c r="L650" i="11"/>
  <c r="L682" i="11"/>
  <c r="L658" i="11"/>
  <c r="L733" i="11"/>
  <c r="L709" i="11"/>
  <c r="L762" i="11"/>
  <c r="L746" i="11"/>
  <c r="L845" i="11"/>
  <c r="L829" i="11"/>
  <c r="L981" i="11"/>
  <c r="L957" i="11"/>
  <c r="L941" i="11"/>
  <c r="L933" i="11"/>
  <c r="L885" i="11"/>
  <c r="L877" i="11"/>
  <c r="L1053" i="11"/>
  <c r="L1013" i="11"/>
  <c r="L591" i="11"/>
  <c r="L600" i="11"/>
  <c r="L730" i="11"/>
  <c r="L714" i="11"/>
  <c r="L775" i="11"/>
  <c r="L834" i="11"/>
  <c r="L802" i="11"/>
  <c r="L978" i="11"/>
  <c r="L541" i="11"/>
  <c r="L518" i="11"/>
  <c r="L495" i="11"/>
  <c r="L447" i="11"/>
  <c r="L463" i="11"/>
  <c r="L424" i="11"/>
  <c r="L350" i="11"/>
  <c r="L313" i="11"/>
  <c r="L281" i="11"/>
  <c r="L262" i="11"/>
  <c r="L257" i="11"/>
  <c r="L178" i="11"/>
  <c r="L171" i="11"/>
  <c r="L130" i="11"/>
  <c r="L138" i="11"/>
  <c r="L154" i="11"/>
  <c r="L111" i="11"/>
  <c r="L119" i="11"/>
  <c r="L48" i="11"/>
  <c r="L64" i="11"/>
  <c r="L72" i="11"/>
  <c r="L88" i="11"/>
  <c r="L344" i="11"/>
  <c r="L415" i="11"/>
  <c r="L478" i="11"/>
  <c r="L470" i="11"/>
  <c r="L462" i="11"/>
  <c r="L446" i="11"/>
  <c r="L502" i="11"/>
  <c r="L494" i="11"/>
  <c r="L517" i="11"/>
  <c r="L532" i="11"/>
  <c r="L551" i="11"/>
  <c r="L568" i="11"/>
  <c r="L584" i="11"/>
  <c r="L633" i="11"/>
  <c r="L739" i="11"/>
  <c r="L723" i="11"/>
  <c r="L715" i="11"/>
  <c r="L776" i="11"/>
  <c r="L768" i="11"/>
  <c r="L883" i="11"/>
  <c r="L1059" i="11"/>
  <c r="L1043" i="11"/>
  <c r="L1081" i="11"/>
  <c r="L1096" i="11"/>
  <c r="L1101" i="11"/>
  <c r="L1164" i="11"/>
  <c r="L571" i="11"/>
  <c r="L628" i="11"/>
  <c r="L612" i="11"/>
  <c r="L683" i="11"/>
  <c r="L667" i="11"/>
  <c r="L755" i="11"/>
  <c r="L585" i="11"/>
  <c r="L618" i="11"/>
  <c r="L697" i="11"/>
  <c r="L836" i="11"/>
  <c r="L924" i="11"/>
  <c r="L908" i="11"/>
  <c r="L860" i="11"/>
  <c r="L1052" i="11"/>
  <c r="L1036" i="11"/>
  <c r="L1011" i="11"/>
  <c r="L995" i="11"/>
  <c r="L1166" i="11"/>
  <c r="L1357" i="11"/>
  <c r="L597" i="11"/>
  <c r="L605" i="11"/>
  <c r="L700" i="11"/>
  <c r="L676" i="11"/>
  <c r="L668" i="11"/>
  <c r="L756" i="11"/>
  <c r="L847" i="11"/>
  <c r="L839" i="11"/>
  <c r="L799" i="11"/>
  <c r="L791" i="11"/>
  <c r="L783" i="11"/>
  <c r="L935" i="11"/>
  <c r="L1017" i="11"/>
  <c r="L563" i="11"/>
  <c r="L560" i="11"/>
  <c r="L565" i="11"/>
  <c r="L581" i="11"/>
  <c r="L622" i="11"/>
  <c r="L614" i="11"/>
  <c r="L645" i="11"/>
  <c r="L693" i="11"/>
  <c r="L685" i="11"/>
  <c r="L661" i="11"/>
  <c r="L703" i="11"/>
  <c r="L712" i="11"/>
  <c r="L704" i="11"/>
  <c r="L816" i="11"/>
  <c r="L800" i="11"/>
  <c r="L792" i="11"/>
  <c r="L960" i="11"/>
  <c r="L928" i="11"/>
  <c r="L912" i="11"/>
  <c r="L880" i="11"/>
  <c r="L864" i="11"/>
  <c r="L856" i="11"/>
  <c r="L1040" i="11"/>
  <c r="L1016" i="11"/>
  <c r="L1000" i="11"/>
  <c r="L1065" i="11"/>
  <c r="L1108" i="11"/>
  <c r="L1171" i="11"/>
  <c r="L1163" i="11"/>
  <c r="L1155" i="11"/>
  <c r="L1147" i="11"/>
  <c r="L1139" i="11"/>
  <c r="L1123" i="11"/>
  <c r="L1231" i="11"/>
  <c r="L1191" i="11"/>
  <c r="L1183" i="11"/>
  <c r="L1286" i="11"/>
  <c r="L1278" i="11"/>
  <c r="L1318" i="11"/>
  <c r="L1310" i="11"/>
  <c r="L1328" i="11"/>
  <c r="L1379" i="11"/>
  <c r="L1434" i="11"/>
  <c r="L1464" i="11"/>
  <c r="L1544" i="11"/>
  <c r="L1528" i="11"/>
  <c r="L1279" i="11"/>
  <c r="L1303" i="11"/>
  <c r="L1401" i="11"/>
  <c r="L493" i="11"/>
  <c r="L1224" i="11"/>
  <c r="L1208" i="11"/>
  <c r="L1192" i="11"/>
  <c r="L1267" i="11"/>
  <c r="L1251" i="11"/>
  <c r="L1235" i="11"/>
  <c r="L1488" i="11"/>
  <c r="L349" i="11"/>
  <c r="L321" i="11"/>
  <c r="L320" i="11"/>
  <c r="L312" i="11"/>
  <c r="L193" i="11"/>
  <c r="L914" i="11"/>
  <c r="L858" i="11"/>
  <c r="L1058" i="11"/>
  <c r="L1034" i="11"/>
  <c r="L1162" i="11"/>
  <c r="L1010" i="11"/>
  <c r="L1110" i="11"/>
  <c r="L1102" i="11"/>
  <c r="L1133" i="11"/>
  <c r="L1117" i="11"/>
  <c r="L1244" i="11"/>
  <c r="L1272" i="11"/>
  <c r="L1312" i="11"/>
  <c r="L1369" i="11"/>
  <c r="L1353" i="11"/>
  <c r="L1337" i="11"/>
  <c r="L1406" i="11"/>
  <c r="L1421" i="11"/>
  <c r="L1422" i="11"/>
  <c r="L1468" i="11"/>
  <c r="L1490" i="11"/>
  <c r="L1136" i="11"/>
  <c r="L1220" i="11"/>
  <c r="L1188" i="11"/>
  <c r="L1263" i="11"/>
  <c r="L1247" i="11"/>
  <c r="L1299" i="11"/>
  <c r="L1283" i="11"/>
  <c r="L316" i="11"/>
  <c r="L1375" i="11"/>
  <c r="L1367" i="11"/>
  <c r="L1359" i="11"/>
  <c r="L1351" i="11"/>
  <c r="L1335" i="11"/>
  <c r="L1404" i="11"/>
  <c r="L1556" i="11"/>
  <c r="L271" i="11"/>
  <c r="L107" i="11"/>
  <c r="L886" i="11"/>
  <c r="L1054" i="11"/>
  <c r="L1107" i="11"/>
  <c r="L1154" i="11"/>
  <c r="L1063" i="11"/>
  <c r="L1099" i="11"/>
  <c r="L1145" i="11"/>
  <c r="L1129" i="11"/>
  <c r="L1229" i="11"/>
  <c r="L1213" i="11"/>
  <c r="L1181" i="11"/>
  <c r="L1292" i="11"/>
  <c r="L1308" i="11"/>
  <c r="L1385" i="11"/>
  <c r="L1361" i="11"/>
  <c r="L1445" i="11"/>
  <c r="L1460" i="11"/>
  <c r="L1481" i="11"/>
  <c r="L1514" i="11"/>
  <c r="L1275" i="11"/>
  <c r="L1315" i="11"/>
  <c r="L1392" i="11"/>
  <c r="L1376" i="11"/>
  <c r="L531" i="11"/>
  <c r="L429" i="11"/>
  <c r="L361" i="11"/>
  <c r="L276" i="11"/>
  <c r="L292" i="11"/>
  <c r="L236" i="11"/>
  <c r="L1363" i="11"/>
  <c r="L1331" i="11"/>
  <c r="L1408" i="11"/>
  <c r="L1400" i="11"/>
  <c r="L1471" i="11"/>
  <c r="L1534" i="11"/>
  <c r="L1138" i="11"/>
  <c r="L1130" i="11"/>
  <c r="L1122" i="11"/>
  <c r="L1222" i="11"/>
  <c r="L1198" i="11"/>
  <c r="L1257" i="11"/>
  <c r="L1249" i="11"/>
  <c r="L1241" i="11"/>
  <c r="L1271" i="11"/>
  <c r="L1325" i="11"/>
  <c r="L1394" i="11"/>
  <c r="L1386" i="11"/>
  <c r="L1378" i="11"/>
  <c r="L1370" i="11"/>
  <c r="L474" i="11"/>
  <c r="L498" i="11"/>
  <c r="L521" i="11"/>
  <c r="L513" i="11"/>
  <c r="L528" i="11"/>
  <c r="L536" i="11"/>
  <c r="L572" i="11"/>
  <c r="L564" i="11"/>
  <c r="L588" i="11"/>
  <c r="L613" i="11"/>
  <c r="L660" i="11"/>
  <c r="L727" i="11"/>
  <c r="L719" i="11"/>
  <c r="L745" i="11"/>
  <c r="L764" i="11"/>
  <c r="L959" i="11"/>
  <c r="L951" i="11"/>
  <c r="L927" i="11"/>
  <c r="L919" i="11"/>
  <c r="L911" i="11"/>
  <c r="L895" i="11"/>
  <c r="L887" i="11"/>
  <c r="L871" i="11"/>
  <c r="L1047" i="11"/>
  <c r="L1039" i="11"/>
  <c r="L1031" i="11"/>
  <c r="L1109" i="11"/>
  <c r="L636" i="11"/>
  <c r="L620" i="11"/>
  <c r="L604" i="11"/>
  <c r="L643" i="11"/>
  <c r="L659" i="11"/>
  <c r="L734" i="11"/>
  <c r="L718" i="11"/>
  <c r="L838" i="11"/>
  <c r="L822" i="11"/>
  <c r="L606" i="11"/>
  <c r="L701" i="11"/>
  <c r="L840" i="11"/>
  <c r="L944" i="11"/>
  <c r="L1019" i="11"/>
  <c r="L1003" i="11"/>
  <c r="L1402" i="11"/>
  <c r="L1148" i="11"/>
  <c r="L1243" i="11"/>
  <c r="L1448" i="11"/>
  <c r="L1484" i="11"/>
  <c r="L1502" i="11"/>
  <c r="L1543" i="11"/>
  <c r="L1527" i="11"/>
  <c r="L422" i="11"/>
  <c r="L379" i="11"/>
  <c r="L272" i="11"/>
  <c r="L288" i="11"/>
  <c r="L185" i="11"/>
  <c r="L170" i="11"/>
  <c r="L129" i="11"/>
  <c r="L1425" i="11"/>
  <c r="L1455" i="11"/>
  <c r="L1506" i="11"/>
  <c r="L1553" i="11"/>
  <c r="L487" i="11"/>
  <c r="L477" i="11"/>
  <c r="L406" i="11"/>
  <c r="L280" i="11"/>
  <c r="L261" i="11"/>
  <c r="L224" i="11"/>
  <c r="L161" i="11"/>
  <c r="L137" i="11"/>
  <c r="L970" i="11"/>
  <c r="L946" i="11"/>
  <c r="L938" i="11"/>
  <c r="L930" i="11"/>
  <c r="L898" i="11"/>
  <c r="L866" i="11"/>
  <c r="L1023" i="11"/>
  <c r="L1002" i="11"/>
  <c r="L1125" i="11"/>
  <c r="L1252" i="11"/>
  <c r="L1288" i="11"/>
  <c r="L1304" i="11"/>
  <c r="L1532" i="11"/>
  <c r="L1323" i="11"/>
  <c r="L1307" i="11"/>
  <c r="L1384" i="11"/>
  <c r="L1352" i="11"/>
  <c r="L1405" i="11"/>
  <c r="L1437" i="11"/>
  <c r="L1472" i="11"/>
  <c r="L1489" i="11"/>
  <c r="L1547" i="11"/>
  <c r="L545" i="11"/>
  <c r="L453" i="11"/>
  <c r="L414" i="11"/>
  <c r="L371" i="11"/>
  <c r="L300" i="11"/>
  <c r="L265" i="11"/>
  <c r="L252" i="11"/>
  <c r="L228" i="11"/>
  <c r="L181" i="11"/>
  <c r="L213" i="11"/>
  <c r="L157" i="11"/>
  <c r="L83" i="11"/>
  <c r="L1436" i="11"/>
  <c r="L1451" i="11"/>
  <c r="L1458" i="11"/>
  <c r="L1520" i="11"/>
  <c r="L1150" i="11"/>
  <c r="L1134" i="11"/>
  <c r="L1118" i="11"/>
  <c r="L1226" i="11"/>
  <c r="L1218" i="11"/>
  <c r="L1210" i="11"/>
  <c r="L1194" i="11"/>
  <c r="L1186" i="11"/>
  <c r="L1269" i="11"/>
  <c r="L1261" i="11"/>
  <c r="L1245" i="11"/>
  <c r="L1237" i="11"/>
  <c r="L1289" i="11"/>
  <c r="L1281" i="11"/>
  <c r="L1321" i="11"/>
  <c r="L1305" i="11"/>
  <c r="L1390" i="11"/>
  <c r="L1382" i="11"/>
  <c r="L1374" i="11"/>
  <c r="L1358" i="11"/>
  <c r="L1350" i="11"/>
  <c r="L1342" i="11"/>
  <c r="L1334" i="11"/>
  <c r="L1403" i="11"/>
  <c r="L1435" i="11"/>
  <c r="L1457" i="11"/>
  <c r="L1486" i="11"/>
  <c r="L1504" i="11"/>
  <c r="L1511" i="11"/>
  <c r="L1545" i="11"/>
  <c r="L1555" i="11"/>
  <c r="L512" i="11"/>
  <c r="L489" i="11"/>
  <c r="L457" i="11"/>
  <c r="L432" i="11"/>
  <c r="L355" i="11"/>
  <c r="L363" i="11"/>
  <c r="L327" i="11"/>
  <c r="L335" i="11"/>
  <c r="L278" i="11"/>
  <c r="L286" i="11"/>
  <c r="L254" i="11"/>
  <c r="L222" i="11"/>
  <c r="L230" i="11"/>
  <c r="L169" i="11"/>
  <c r="L151" i="11"/>
  <c r="L108" i="11"/>
  <c r="L124" i="11"/>
  <c r="L45" i="11"/>
  <c r="L93" i="11"/>
  <c r="L55" i="11"/>
  <c r="L934" i="11"/>
  <c r="L894" i="11"/>
  <c r="L999" i="11"/>
  <c r="L642" i="11"/>
  <c r="L717" i="11"/>
  <c r="L711" i="11"/>
  <c r="L445" i="11"/>
  <c r="L1006" i="11"/>
  <c r="L1072" i="11"/>
  <c r="L1078" i="11"/>
  <c r="L1090" i="11"/>
  <c r="L1169" i="11"/>
  <c r="L1153" i="11"/>
  <c r="L1137" i="11"/>
  <c r="L1205" i="11"/>
  <c r="L1264" i="11"/>
  <c r="L1284" i="11"/>
  <c r="L1393" i="11"/>
  <c r="L1377" i="11"/>
  <c r="L641" i="11"/>
  <c r="L411" i="11"/>
  <c r="W1560" i="11"/>
  <c r="L148" i="11"/>
  <c r="L710" i="11"/>
  <c r="L322" i="11"/>
  <c r="L1540" i="11"/>
  <c r="L1558" i="11"/>
  <c r="L1144" i="11"/>
  <c r="L1128" i="11"/>
  <c r="L1196" i="11"/>
  <c r="L1255" i="11"/>
  <c r="L1360" i="11"/>
  <c r="L1429" i="11"/>
  <c r="L1459" i="11"/>
  <c r="L1480" i="11"/>
  <c r="L1498" i="11"/>
  <c r="L469" i="11"/>
  <c r="L394" i="11"/>
  <c r="L220" i="11"/>
  <c r="L174" i="11"/>
  <c r="L133" i="11"/>
  <c r="L149" i="11"/>
  <c r="L114" i="11"/>
  <c r="L91" i="11"/>
  <c r="L1432" i="11"/>
  <c r="L1462" i="11"/>
  <c r="L1501" i="11"/>
  <c r="L1524" i="11"/>
  <c r="L1516" i="11"/>
  <c r="L1354" i="11"/>
  <c r="L1346" i="11"/>
  <c r="L1407" i="11"/>
  <c r="L1415" i="11"/>
  <c r="L1431" i="11"/>
  <c r="L1423" i="11"/>
  <c r="L1461" i="11"/>
  <c r="L1482" i="11"/>
  <c r="L1491" i="11"/>
  <c r="L1523" i="11"/>
  <c r="L1515" i="11"/>
  <c r="L1551" i="11"/>
  <c r="L520" i="11"/>
  <c r="L449" i="11"/>
  <c r="L481" i="11"/>
  <c r="L440" i="11"/>
  <c r="L410" i="11"/>
  <c r="L351" i="11"/>
  <c r="L323" i="11"/>
  <c r="L306" i="11"/>
  <c r="L282" i="11"/>
  <c r="L250" i="11"/>
  <c r="L179" i="11"/>
  <c r="L187" i="11"/>
  <c r="L195" i="11"/>
  <c r="L140" i="11"/>
  <c r="L1116" i="11"/>
  <c r="L556" i="11"/>
  <c r="L529" i="11"/>
  <c r="L483" i="11"/>
  <c r="L442" i="11"/>
  <c r="L360" i="11"/>
  <c r="L307" i="11"/>
  <c r="L315" i="11"/>
  <c r="L235" i="11"/>
  <c r="L204" i="11"/>
  <c r="L173" i="11"/>
  <c r="L156" i="11"/>
  <c r="L113" i="11"/>
  <c r="L121" i="11"/>
  <c r="L50" i="11"/>
  <c r="L58" i="11"/>
  <c r="L82" i="11"/>
  <c r="L413" i="11"/>
  <c r="L443" i="11"/>
  <c r="L492" i="11"/>
  <c r="L538" i="11"/>
  <c r="L574" i="11"/>
  <c r="L623" i="11"/>
  <c r="L646" i="11"/>
  <c r="L750" i="11"/>
  <c r="L849" i="11"/>
  <c r="L841" i="11"/>
  <c r="L833" i="11"/>
  <c r="L817" i="11"/>
  <c r="L809" i="11"/>
  <c r="L785" i="11"/>
  <c r="L921" i="11"/>
  <c r="L913" i="11"/>
  <c r="L881" i="11"/>
  <c r="L567" i="11"/>
  <c r="L624" i="11"/>
  <c r="L608" i="11"/>
  <c r="L663" i="11"/>
  <c r="L767" i="11"/>
  <c r="L842" i="11"/>
  <c r="L547" i="11"/>
  <c r="L430" i="11"/>
  <c r="L400" i="11"/>
  <c r="L416" i="11"/>
  <c r="L396" i="11"/>
  <c r="L301" i="11"/>
  <c r="L309" i="11"/>
  <c r="L266" i="11"/>
  <c r="L221" i="11"/>
  <c r="L229" i="11"/>
  <c r="L237" i="11"/>
  <c r="L198" i="11"/>
  <c r="L175" i="11"/>
  <c r="L142" i="11"/>
  <c r="L115" i="11"/>
  <c r="L123" i="11"/>
  <c r="L101" i="11"/>
  <c r="L52" i="11"/>
  <c r="L60" i="11"/>
  <c r="L68" i="11"/>
  <c r="L92" i="11"/>
  <c r="L340" i="11"/>
  <c r="L368" i="11"/>
  <c r="L419" i="11"/>
  <c r="L403" i="11"/>
  <c r="L441" i="11"/>
  <c r="L338" i="11"/>
  <c r="L41" i="11"/>
  <c r="L383" i="11"/>
  <c r="L448" i="11"/>
  <c r="L504" i="11"/>
  <c r="L488" i="11"/>
  <c r="L527" i="11"/>
  <c r="L542" i="11"/>
  <c r="L627" i="11"/>
  <c r="L603" i="11"/>
  <c r="L973" i="11"/>
  <c r="L893" i="11"/>
  <c r="L861" i="11"/>
  <c r="L1045" i="11"/>
  <c r="L1152" i="11"/>
  <c r="L259" i="11"/>
  <c r="L640" i="11"/>
  <c r="L696" i="11"/>
  <c r="L752" i="11"/>
  <c r="L843" i="11"/>
  <c r="L827" i="11"/>
  <c r="L819" i="11"/>
  <c r="L811" i="11"/>
  <c r="L803" i="11"/>
  <c r="L787" i="11"/>
  <c r="L987" i="11"/>
  <c r="L923" i="11"/>
  <c r="L1009" i="11"/>
  <c r="L993" i="11"/>
  <c r="L782" i="11"/>
  <c r="L577" i="11"/>
  <c r="L689" i="11"/>
  <c r="L657" i="11"/>
  <c r="L740" i="11"/>
  <c r="L724" i="11"/>
  <c r="L708" i="11"/>
  <c r="L761" i="11"/>
  <c r="L781" i="11"/>
  <c r="L796" i="11"/>
  <c r="L940" i="11"/>
  <c r="L932" i="11"/>
  <c r="L900" i="11"/>
  <c r="L884" i="11"/>
  <c r="L868" i="11"/>
  <c r="L1012" i="11"/>
  <c r="L1069" i="11"/>
  <c r="L1112" i="11"/>
  <c r="L1175" i="11"/>
  <c r="L1159" i="11"/>
  <c r="L1143" i="11"/>
  <c r="L1135" i="11"/>
  <c r="L1127" i="11"/>
  <c r="L1227" i="11"/>
  <c r="L1211" i="11"/>
  <c r="L1195" i="11"/>
  <c r="L1187" i="11"/>
  <c r="L1254" i="11"/>
  <c r="L1246" i="11"/>
  <c r="L1290" i="11"/>
  <c r="L1282" i="11"/>
  <c r="L1274" i="11"/>
  <c r="L1322" i="11"/>
  <c r="L1391" i="11"/>
  <c r="L1383" i="11"/>
  <c r="L1441" i="11"/>
  <c r="L1456" i="11"/>
  <c r="L1495" i="11"/>
  <c r="L1140" i="11"/>
  <c r="L186" i="11"/>
  <c r="L1380" i="11"/>
  <c r="L172" i="11"/>
  <c r="L163" i="11"/>
  <c r="L131" i="11"/>
  <c r="L155" i="11"/>
  <c r="L120" i="11"/>
  <c r="L49" i="11"/>
  <c r="L57" i="11"/>
  <c r="L65" i="11"/>
  <c r="L73" i="11"/>
  <c r="L81" i="11"/>
  <c r="L89" i="11"/>
  <c r="L20" i="11"/>
  <c r="L21" i="11"/>
  <c r="C14" i="6"/>
  <c r="C17" i="6"/>
  <c r="C18" i="6"/>
  <c r="L468" i="11"/>
  <c r="L1262" i="11"/>
  <c r="L1518" i="11"/>
  <c r="R30" i="1"/>
  <c r="L784" i="11"/>
  <c r="L1008" i="11"/>
  <c r="L1450" i="11"/>
  <c r="L1338" i="11"/>
  <c r="L1541" i="11"/>
  <c r="C12" i="6"/>
  <c r="R49" i="1"/>
  <c r="R52" i="1"/>
  <c r="C9" i="6"/>
  <c r="R115" i="1"/>
  <c r="C11" i="6"/>
  <c r="C8" i="6"/>
  <c r="C13" i="6"/>
  <c r="R66" i="1"/>
  <c r="R76" i="1"/>
  <c r="R84" i="1"/>
  <c r="R93" i="1"/>
  <c r="R99" i="1"/>
  <c r="R96" i="1"/>
  <c r="L249" i="11"/>
  <c r="L273" i="11"/>
  <c r="L1093" i="11"/>
  <c r="L522" i="11"/>
  <c r="L467" i="11"/>
  <c r="L341" i="11"/>
  <c r="L352" i="11"/>
  <c r="L324" i="11"/>
  <c r="L299" i="11"/>
  <c r="L227" i="11"/>
  <c r="L188" i="11"/>
  <c r="L132" i="11"/>
  <c r="L66" i="11"/>
  <c r="L74" i="11"/>
  <c r="L90" i="11"/>
  <c r="L98" i="11"/>
  <c r="L421" i="11"/>
  <c r="L484" i="11"/>
  <c r="L476" i="11"/>
  <c r="L460" i="11"/>
  <c r="L530" i="11"/>
  <c r="L590" i="11"/>
  <c r="L582" i="11"/>
  <c r="L615" i="11"/>
  <c r="L825" i="11"/>
  <c r="L985" i="11"/>
  <c r="L889" i="11"/>
  <c r="L857" i="11"/>
  <c r="L1057" i="11"/>
  <c r="L583" i="11"/>
  <c r="L695" i="11"/>
  <c r="L679" i="11"/>
  <c r="L738" i="11"/>
  <c r="L751" i="11"/>
  <c r="L794" i="11"/>
  <c r="L455" i="11"/>
  <c r="L471" i="11"/>
  <c r="L373" i="11"/>
  <c r="L345" i="11"/>
  <c r="L354" i="11"/>
  <c r="L362" i="11"/>
  <c r="L334" i="11"/>
  <c r="L317" i="11"/>
  <c r="L285" i="11"/>
  <c r="L293" i="11"/>
  <c r="L190" i="11"/>
  <c r="L206" i="11"/>
  <c r="L134" i="11"/>
  <c r="L150" i="11"/>
  <c r="L76" i="11"/>
  <c r="L84" i="11"/>
  <c r="L39" i="11"/>
  <c r="L376" i="11"/>
  <c r="L385" i="11"/>
  <c r="L427" i="11"/>
  <c r="L433" i="11"/>
  <c r="L296" i="11"/>
  <c r="L279" i="11"/>
  <c r="L260" i="11"/>
  <c r="L177" i="11"/>
  <c r="L159" i="11"/>
  <c r="L366" i="11"/>
  <c r="L392" i="11"/>
  <c r="L409" i="11"/>
  <c r="L797" i="11"/>
  <c r="L789" i="11"/>
  <c r="L925" i="11"/>
  <c r="L901" i="11"/>
  <c r="L1037" i="11"/>
  <c r="L1085" i="11"/>
  <c r="L1168" i="11"/>
  <c r="L818" i="11"/>
  <c r="L786" i="11"/>
  <c r="L601" i="11"/>
  <c r="L648" i="11"/>
  <c r="L688" i="11"/>
  <c r="L680" i="11"/>
  <c r="L672" i="11"/>
  <c r="L851" i="11"/>
  <c r="L835" i="11"/>
  <c r="L795" i="11"/>
  <c r="L979" i="11"/>
  <c r="L971" i="11"/>
  <c r="L947" i="11"/>
  <c r="L931" i="11"/>
  <c r="L1025" i="11"/>
  <c r="L552" i="11"/>
  <c r="L814" i="11"/>
  <c r="L569" i="11"/>
  <c r="L610" i="11"/>
  <c r="L602" i="11"/>
  <c r="L681" i="11"/>
  <c r="L673" i="11"/>
  <c r="L732" i="11"/>
  <c r="L716" i="11"/>
  <c r="L777" i="11"/>
  <c r="L769" i="11"/>
  <c r="L753" i="11"/>
  <c r="L812" i="11"/>
  <c r="L988" i="11"/>
  <c r="L972" i="11"/>
  <c r="L964" i="11"/>
  <c r="L956" i="11"/>
  <c r="L916" i="11"/>
  <c r="L1028" i="11"/>
  <c r="L1020" i="11"/>
  <c r="L1004" i="11"/>
  <c r="L996" i="11"/>
  <c r="L1084" i="11"/>
  <c r="L1076" i="11"/>
  <c r="L1088" i="11"/>
  <c r="L1104" i="11"/>
  <c r="L1219" i="11"/>
  <c r="L1203" i="11"/>
  <c r="L1233" i="11"/>
  <c r="L1238" i="11"/>
  <c r="L1298" i="11"/>
  <c r="L1314" i="11"/>
  <c r="L1373" i="11"/>
  <c r="L1418" i="11"/>
  <c r="L1477" i="11"/>
  <c r="L1554" i="11"/>
  <c r="L1080" i="11"/>
  <c r="L208" i="11"/>
  <c r="L381" i="11"/>
  <c r="L1266" i="11"/>
  <c r="L1348" i="11"/>
  <c r="L920" i="11"/>
  <c r="L1097" i="11"/>
  <c r="L451" i="11"/>
  <c r="L412" i="11"/>
  <c r="L332" i="11"/>
  <c r="L264" i="11"/>
  <c r="L180" i="11"/>
  <c r="L196" i="11"/>
  <c r="L508" i="11"/>
  <c r="L500" i="11"/>
  <c r="L523" i="11"/>
  <c r="L607" i="11"/>
  <c r="L653" i="11"/>
  <c r="L678" i="11"/>
  <c r="L670" i="11"/>
  <c r="L729" i="11"/>
  <c r="L713" i="11"/>
  <c r="L705" i="11"/>
  <c r="L801" i="11"/>
  <c r="L793" i="11"/>
  <c r="L977" i="11"/>
  <c r="L969" i="11"/>
  <c r="L945" i="11"/>
  <c r="L937" i="11"/>
  <c r="L905" i="11"/>
  <c r="L897" i="11"/>
  <c r="L1041" i="11"/>
  <c r="L1021" i="11"/>
  <c r="L1077" i="11"/>
  <c r="L1176" i="11"/>
  <c r="L1160" i="11"/>
  <c r="L558" i="11"/>
  <c r="L810" i="11"/>
  <c r="L986" i="11"/>
  <c r="L44" i="11"/>
  <c r="L514" i="11"/>
  <c r="L434" i="11"/>
  <c r="L377" i="11"/>
  <c r="L328" i="11"/>
  <c r="L311" i="11"/>
  <c r="L255" i="11"/>
  <c r="L231" i="11"/>
  <c r="L239" i="11"/>
  <c r="L152" i="11"/>
  <c r="L125" i="11"/>
  <c r="L62" i="11"/>
  <c r="L425" i="11"/>
  <c r="L480" i="11"/>
  <c r="L472" i="11"/>
  <c r="L496" i="11"/>
  <c r="L548" i="11"/>
  <c r="L553" i="11"/>
  <c r="L586" i="11"/>
  <c r="L619" i="11"/>
  <c r="L698" i="11"/>
  <c r="L674" i="11"/>
  <c r="L741" i="11"/>
  <c r="L725" i="11"/>
  <c r="L778" i="11"/>
  <c r="L770" i="11"/>
  <c r="L837" i="11"/>
  <c r="L821" i="11"/>
  <c r="L813" i="11"/>
  <c r="L805" i="11"/>
  <c r="L853" i="11"/>
  <c r="L917" i="11"/>
  <c r="L990" i="11"/>
  <c r="L1029" i="11"/>
  <c r="L997" i="11"/>
  <c r="L575" i="11"/>
  <c r="L632" i="11"/>
  <c r="L616" i="11"/>
  <c r="L639" i="11"/>
  <c r="L687" i="11"/>
  <c r="L671" i="11"/>
  <c r="L655" i="11"/>
  <c r="L759" i="11"/>
  <c r="L479" i="11"/>
  <c r="L438" i="11"/>
  <c r="L390" i="11"/>
  <c r="L358" i="11"/>
  <c r="L330" i="11"/>
  <c r="L297" i="11"/>
  <c r="L305" i="11"/>
  <c r="L225" i="11"/>
  <c r="L233" i="11"/>
  <c r="L194" i="11"/>
  <c r="L202" i="11"/>
  <c r="L146" i="11"/>
  <c r="L56" i="11"/>
  <c r="L80" i="11"/>
  <c r="L96" i="11"/>
  <c r="L19" i="11"/>
  <c r="L380" i="11"/>
  <c r="L372" i="11"/>
  <c r="L423" i="11"/>
  <c r="L407" i="11"/>
  <c r="L399" i="11"/>
  <c r="L437" i="11"/>
  <c r="L525" i="11"/>
  <c r="L540" i="11"/>
  <c r="L546" i="11"/>
  <c r="L592" i="11"/>
  <c r="L625" i="11"/>
  <c r="L617" i="11"/>
  <c r="L609" i="11"/>
  <c r="L664" i="11"/>
  <c r="L731" i="11"/>
  <c r="L707" i="11"/>
  <c r="L915" i="11"/>
  <c r="L899" i="11"/>
  <c r="L867" i="11"/>
  <c r="L859" i="11"/>
  <c r="L1051" i="11"/>
  <c r="L1035" i="11"/>
  <c r="L699" i="11"/>
  <c r="L742" i="11"/>
  <c r="L726" i="11"/>
  <c r="L771" i="11"/>
  <c r="L846" i="11"/>
  <c r="L798" i="11"/>
  <c r="L974" i="11"/>
  <c r="L634" i="11"/>
  <c r="L820" i="11"/>
  <c r="L804" i="11"/>
  <c r="L788" i="11"/>
  <c r="L980" i="11"/>
  <c r="L948" i="11"/>
  <c r="L892" i="11"/>
  <c r="L876" i="11"/>
  <c r="L1027" i="11"/>
  <c r="L1083" i="11"/>
  <c r="L1103" i="11"/>
  <c r="L1341" i="11"/>
  <c r="L644" i="11"/>
  <c r="L692" i="11"/>
  <c r="L748" i="11"/>
  <c r="L831" i="11"/>
  <c r="L823" i="11"/>
  <c r="L815" i="11"/>
  <c r="L807" i="11"/>
  <c r="L983" i="11"/>
  <c r="L975" i="11"/>
  <c r="L967" i="11"/>
  <c r="L1001" i="11"/>
  <c r="L806" i="11"/>
  <c r="L573" i="11"/>
  <c r="L677" i="11"/>
  <c r="L669" i="11"/>
  <c r="L736" i="11"/>
  <c r="L720" i="11"/>
  <c r="L765" i="11"/>
  <c r="L757" i="11"/>
  <c r="L749" i="11"/>
  <c r="L808" i="11"/>
  <c r="L984" i="11"/>
  <c r="L976" i="11"/>
  <c r="L968" i="11"/>
  <c r="L952" i="11"/>
  <c r="L936" i="11"/>
  <c r="L904" i="11"/>
  <c r="L896" i="11"/>
  <c r="L888" i="11"/>
  <c r="L872" i="11"/>
  <c r="L1048" i="11"/>
  <c r="L1032" i="11"/>
  <c r="L1024" i="11"/>
  <c r="L992" i="11"/>
  <c r="L1087" i="11"/>
  <c r="L1095" i="11"/>
  <c r="L1100" i="11"/>
  <c r="L1131" i="11"/>
  <c r="L1223" i="11"/>
  <c r="L1215" i="11"/>
  <c r="L1207" i="11"/>
  <c r="L1199" i="11"/>
  <c r="L1242" i="11"/>
  <c r="L1234" i="11"/>
  <c r="L1294" i="11"/>
  <c r="L1326" i="11"/>
  <c r="L1387" i="11"/>
  <c r="L1449" i="11"/>
  <c r="L1485" i="11"/>
  <c r="L1503" i="11"/>
  <c r="L1364" i="11"/>
  <c r="L1332" i="11"/>
  <c r="L461" i="11"/>
  <c r="L329" i="11"/>
  <c r="L1124" i="11"/>
  <c r="L1302" i="11"/>
  <c r="L1409" i="11"/>
  <c r="L516" i="11"/>
  <c r="L922" i="11"/>
  <c r="L890" i="11"/>
  <c r="L882" i="11"/>
  <c r="L1079" i="11"/>
  <c r="L1094" i="11"/>
  <c r="L1026" i="11"/>
  <c r="L1067" i="11"/>
  <c r="L1082" i="11"/>
  <c r="L1074" i="11"/>
  <c r="L1165" i="11"/>
  <c r="L1157" i="11"/>
  <c r="L1149" i="11"/>
  <c r="L1217" i="11"/>
  <c r="L1201" i="11"/>
  <c r="L1185" i="11"/>
  <c r="L1260" i="11"/>
  <c r="L1296" i="11"/>
  <c r="L1280" i="11"/>
  <c r="L1389" i="11"/>
  <c r="L1473" i="11"/>
  <c r="L1522" i="11"/>
  <c r="L1526" i="11"/>
  <c r="L1120" i="11"/>
  <c r="L1204" i="11"/>
  <c r="L1439" i="11"/>
  <c r="L1531" i="11"/>
  <c r="L353" i="11"/>
  <c r="L1343" i="11"/>
  <c r="L1414" i="11"/>
  <c r="L1476" i="11"/>
  <c r="L1494" i="11"/>
  <c r="L1538" i="11"/>
  <c r="L1530" i="11"/>
  <c r="L42" i="11"/>
  <c r="L17" i="11"/>
  <c r="L958" i="11"/>
  <c r="L942" i="11"/>
  <c r="L918" i="11"/>
  <c r="L910" i="11"/>
  <c r="L878" i="11"/>
  <c r="L854" i="11"/>
  <c r="L1064" i="11"/>
  <c r="L1091" i="11"/>
  <c r="L1170" i="11"/>
  <c r="L1014" i="11"/>
  <c r="L998" i="11"/>
  <c r="L1197" i="11"/>
  <c r="L1256" i="11"/>
  <c r="L1324" i="11"/>
  <c r="L1345" i="11"/>
  <c r="L1329" i="11"/>
  <c r="L1499" i="11"/>
  <c r="L1396" i="11"/>
  <c r="L1539" i="11"/>
  <c r="L1557" i="11"/>
  <c r="L308" i="11"/>
  <c r="L244" i="11"/>
  <c r="L189" i="11"/>
  <c r="L205" i="11"/>
  <c r="L1371" i="11"/>
  <c r="L1355" i="11"/>
  <c r="L1347" i="11"/>
  <c r="L1339" i="11"/>
  <c r="L1454" i="11"/>
  <c r="L1552" i="11"/>
  <c r="L1146" i="11"/>
  <c r="L1230" i="11"/>
  <c r="L1214" i="11"/>
  <c r="L1206" i="11"/>
  <c r="L1190" i="11"/>
  <c r="L1182" i="11"/>
  <c r="L1265" i="11"/>
  <c r="L1293" i="11"/>
  <c r="L1285" i="11"/>
  <c r="L1277" i="11"/>
  <c r="L1317" i="11"/>
  <c r="L1309" i="11"/>
  <c r="L458" i="11"/>
  <c r="L450" i="11"/>
  <c r="L555" i="11"/>
  <c r="L629" i="11"/>
  <c r="L621" i="11"/>
  <c r="L743" i="11"/>
  <c r="L735" i="11"/>
  <c r="L772" i="11"/>
  <c r="L879" i="11"/>
  <c r="L863" i="11"/>
  <c r="L855" i="11"/>
  <c r="L1055" i="11"/>
  <c r="L1073" i="11"/>
  <c r="L1172" i="11"/>
  <c r="L1156" i="11"/>
  <c r="L580" i="11"/>
  <c r="L691" i="11"/>
  <c r="L675" i="11"/>
  <c r="L779" i="11"/>
  <c r="L763" i="11"/>
  <c r="L747" i="11"/>
  <c r="L790" i="11"/>
  <c r="L630" i="11"/>
  <c r="L598" i="11"/>
  <c r="L848" i="11"/>
  <c r="L832" i="11"/>
  <c r="L824" i="11"/>
  <c r="L1068" i="11"/>
  <c r="L1075" i="11"/>
  <c r="L1111" i="11"/>
  <c r="L1174" i="11"/>
  <c r="L1158" i="11"/>
  <c r="L1365" i="11"/>
  <c r="L1349" i="11"/>
  <c r="L1333" i="11"/>
  <c r="L1132" i="11"/>
  <c r="L1179" i="11"/>
  <c r="L1216" i="11"/>
  <c r="L1200" i="11"/>
  <c r="L1184" i="11"/>
  <c r="L1259" i="11"/>
  <c r="L1295" i="11"/>
  <c r="L1433" i="11"/>
  <c r="L1463" i="11"/>
  <c r="L1517" i="11"/>
  <c r="L539" i="11"/>
  <c r="L436" i="11"/>
  <c r="L357" i="11"/>
  <c r="L304" i="11"/>
  <c r="L269" i="11"/>
  <c r="L256" i="11"/>
  <c r="L232" i="11"/>
  <c r="L201" i="11"/>
  <c r="L145" i="11"/>
  <c r="L110" i="11"/>
  <c r="L1311" i="11"/>
  <c r="L1388" i="11"/>
  <c r="L1372" i="11"/>
  <c r="L1440" i="11"/>
  <c r="L1509" i="11"/>
  <c r="L1535" i="11"/>
  <c r="L388" i="11"/>
  <c r="L248" i="11"/>
  <c r="L218" i="11"/>
  <c r="L209" i="11"/>
  <c r="L153" i="11"/>
  <c r="L118" i="11"/>
  <c r="L79" i="11"/>
  <c r="L95" i="11"/>
  <c r="L962" i="11"/>
  <c r="L954" i="11"/>
  <c r="L906" i="11"/>
  <c r="L1050" i="11"/>
  <c r="L1042" i="11"/>
  <c r="L1007" i="11"/>
  <c r="L991" i="11"/>
  <c r="L1018" i="11"/>
  <c r="L1141" i="11"/>
  <c r="L1225" i="11"/>
  <c r="L1209" i="11"/>
  <c r="L1193" i="11"/>
  <c r="L1268" i="11"/>
  <c r="L1236" i="11"/>
  <c r="L1320" i="11"/>
  <c r="L1381" i="11"/>
  <c r="L1550" i="11"/>
  <c r="L1368" i="11"/>
  <c r="L1336" i="11"/>
  <c r="L1521" i="11"/>
  <c r="L524" i="11"/>
  <c r="L284" i="11"/>
  <c r="L197" i="11"/>
  <c r="L165" i="11"/>
  <c r="L141" i="11"/>
  <c r="L122" i="11"/>
  <c r="L51" i="11"/>
  <c r="L67" i="11"/>
  <c r="L99" i="11"/>
  <c r="L1428" i="11"/>
  <c r="L1443" i="11"/>
  <c r="L1466" i="11"/>
  <c r="L1479" i="11"/>
  <c r="L1497" i="11"/>
  <c r="L1512" i="11"/>
  <c r="L1546" i="11"/>
  <c r="L1142" i="11"/>
  <c r="L1126" i="11"/>
  <c r="L1202" i="11"/>
  <c r="L1253" i="11"/>
  <c r="L1297" i="11"/>
  <c r="L1273" i="11"/>
  <c r="L1313" i="11"/>
  <c r="L1366" i="11"/>
  <c r="L1411" i="11"/>
  <c r="L1419" i="11"/>
  <c r="L1427" i="11"/>
  <c r="L1442" i="11"/>
  <c r="L1465" i="11"/>
  <c r="L1478" i="11"/>
  <c r="L1496" i="11"/>
  <c r="L1519" i="11"/>
  <c r="L1537" i="11"/>
  <c r="L1529" i="11"/>
  <c r="L544" i="11"/>
  <c r="L505" i="11"/>
  <c r="L473" i="11"/>
  <c r="L402" i="11"/>
  <c r="L418" i="11"/>
  <c r="L384" i="11"/>
  <c r="L375" i="11"/>
  <c r="L347" i="11"/>
  <c r="L302" i="11"/>
  <c r="L310" i="11"/>
  <c r="L267" i="11"/>
  <c r="L246" i="11"/>
  <c r="L238" i="11"/>
  <c r="L183" i="11"/>
  <c r="L191" i="11"/>
  <c r="L199" i="11"/>
  <c r="L207" i="11"/>
  <c r="L215" i="11"/>
  <c r="L167" i="11"/>
  <c r="L143" i="11"/>
  <c r="L116" i="11"/>
  <c r="L53" i="11"/>
  <c r="L61" i="11"/>
  <c r="L69" i="11"/>
  <c r="L77" i="11"/>
  <c r="L85" i="11"/>
  <c r="L71" i="11"/>
  <c r="L87" i="11"/>
  <c r="L18" i="11"/>
  <c r="L966" i="11"/>
  <c r="L926" i="11"/>
  <c r="L902" i="11"/>
  <c r="L870" i="11"/>
  <c r="L862" i="11"/>
  <c r="L1046" i="11"/>
  <c r="L1038" i="11"/>
  <c r="L1015" i="11"/>
  <c r="L1022" i="11"/>
  <c r="L1106" i="11"/>
  <c r="L1177" i="11"/>
  <c r="L1161" i="11"/>
  <c r="L1121" i="11"/>
  <c r="L1221" i="11"/>
  <c r="L1189" i="11"/>
  <c r="L1248" i="11"/>
  <c r="L1300" i="11"/>
  <c r="L1276" i="11"/>
  <c r="L1316" i="11"/>
  <c r="L1228" i="11"/>
  <c r="L1212" i="11"/>
  <c r="L1180" i="11"/>
  <c r="L1291" i="11"/>
  <c r="L1344" i="11"/>
  <c r="L1397" i="11"/>
  <c r="L1513" i="11"/>
  <c r="L501" i="11"/>
  <c r="L343" i="11"/>
  <c r="L333" i="11"/>
  <c r="L105" i="11"/>
  <c r="L59" i="11"/>
  <c r="L1416" i="11"/>
  <c r="L1424" i="11"/>
  <c r="L1447" i="11"/>
  <c r="L1483" i="11"/>
  <c r="L1492" i="11"/>
  <c r="L1508" i="11"/>
  <c r="L1542" i="11"/>
  <c r="L1362" i="11"/>
  <c r="L1330" i="11"/>
  <c r="L1399" i="11"/>
  <c r="L1446" i="11"/>
  <c r="L1469" i="11"/>
  <c r="L1500" i="11"/>
  <c r="L1507" i="11"/>
  <c r="L1533" i="11"/>
  <c r="L1559" i="11"/>
  <c r="L535" i="11"/>
  <c r="L497" i="11"/>
  <c r="L426" i="11"/>
  <c r="L367" i="11"/>
  <c r="L339" i="11"/>
  <c r="L359" i="11"/>
  <c r="L331" i="11"/>
  <c r="L298" i="11"/>
  <c r="L314" i="11"/>
  <c r="L274" i="11"/>
  <c r="L290" i="11"/>
  <c r="L263" i="11"/>
  <c r="L242" i="11"/>
  <c r="L226" i="11"/>
  <c r="L234" i="11"/>
  <c r="L203" i="11"/>
  <c r="L211" i="11"/>
  <c r="L139" i="11"/>
  <c r="L147" i="11"/>
  <c r="L112" i="11"/>
  <c r="L103" i="11"/>
  <c r="L97" i="11"/>
  <c r="L554" i="11"/>
  <c r="L241" i="11"/>
  <c r="L25" i="11"/>
  <c r="L38" i="11"/>
  <c r="L30" i="11"/>
  <c r="L26" i="11"/>
  <c r="L28" i="11"/>
  <c r="L37" i="11"/>
  <c r="C7" i="6"/>
  <c r="K1560" i="11"/>
  <c r="T1560" i="11"/>
  <c r="J1560" i="11"/>
  <c r="A7" i="6"/>
  <c r="Q16" i="1"/>
  <c r="U9" i="1"/>
  <c r="L23" i="11"/>
  <c r="L35" i="11"/>
  <c r="L36" i="11"/>
  <c r="L34" i="11"/>
  <c r="L24" i="11"/>
  <c r="L31" i="11"/>
  <c r="L29" i="11"/>
  <c r="L32" i="11"/>
  <c r="L27" i="11"/>
  <c r="L33" i="11"/>
  <c r="B158" i="11"/>
  <c r="R158" i="11" s="1"/>
  <c r="B127" i="11"/>
  <c r="R127" i="11" s="1"/>
  <c r="B157" i="11" s="1"/>
  <c r="N176" i="11"/>
  <c r="B176" i="11" s="1"/>
  <c r="B168" i="11"/>
  <c r="R168" i="11" s="1"/>
  <c r="L11" i="8" l="1"/>
  <c r="N11" i="8" s="1"/>
  <c r="C16" i="1"/>
  <c r="A8" i="6" s="1"/>
  <c r="B122" i="11"/>
  <c r="B118" i="11"/>
  <c r="B114" i="11"/>
  <c r="B107" i="11"/>
  <c r="B119" i="11"/>
  <c r="B112" i="11"/>
  <c r="B110" i="11"/>
  <c r="B121" i="11"/>
  <c r="B111" i="11"/>
  <c r="B115" i="11"/>
  <c r="B120" i="11"/>
  <c r="B113" i="11"/>
  <c r="B108" i="11"/>
  <c r="B124" i="11"/>
  <c r="B116" i="11"/>
  <c r="B117" i="11"/>
  <c r="B125" i="11"/>
  <c r="B123" i="11"/>
  <c r="B104" i="11"/>
  <c r="B102" i="11"/>
  <c r="B103" i="11"/>
  <c r="B105" i="11"/>
  <c r="T143" i="1"/>
  <c r="L23" i="8"/>
  <c r="L13" i="8"/>
  <c r="L15" i="8"/>
  <c r="L21" i="8"/>
  <c r="C10" i="6"/>
  <c r="L19" i="8"/>
  <c r="C16" i="6"/>
  <c r="L33" i="8"/>
  <c r="L31" i="8"/>
  <c r="C15" i="6"/>
  <c r="L25" i="8"/>
  <c r="L1560" i="11"/>
  <c r="J1561" i="11" s="1"/>
  <c r="C11" i="1"/>
  <c r="C12" i="1"/>
  <c r="C13" i="1"/>
  <c r="C14" i="1"/>
  <c r="C10" i="1"/>
  <c r="B173" i="11"/>
  <c r="B171" i="11"/>
  <c r="B174" i="11"/>
  <c r="B175" i="11"/>
  <c r="B169" i="11"/>
  <c r="B172" i="11"/>
  <c r="B170" i="11"/>
  <c r="B130" i="11"/>
  <c r="B137" i="11"/>
  <c r="B147" i="11"/>
  <c r="B145" i="11"/>
  <c r="B152" i="11"/>
  <c r="B140" i="11"/>
  <c r="B135" i="11"/>
  <c r="B133" i="11"/>
  <c r="B148" i="11"/>
  <c r="B155" i="11"/>
  <c r="B153" i="11"/>
  <c r="B129" i="11"/>
  <c r="B154" i="11"/>
  <c r="B142" i="11"/>
  <c r="B138" i="11"/>
  <c r="B141" i="11"/>
  <c r="B150" i="11"/>
  <c r="B156" i="11"/>
  <c r="B139" i="11"/>
  <c r="B146" i="11"/>
  <c r="B149" i="11"/>
  <c r="B151" i="11"/>
  <c r="B136" i="11"/>
  <c r="B128" i="11"/>
  <c r="B132" i="11"/>
  <c r="B131" i="11"/>
  <c r="B143" i="11"/>
  <c r="B144" i="11"/>
  <c r="B134" i="11"/>
  <c r="R176" i="11"/>
  <c r="N216" i="11"/>
  <c r="B216" i="11" s="1"/>
  <c r="B165" i="11"/>
  <c r="B160" i="11"/>
  <c r="B167" i="11"/>
  <c r="B166" i="11"/>
  <c r="B163" i="11"/>
  <c r="B159" i="11"/>
  <c r="B161" i="11"/>
  <c r="B164" i="11"/>
  <c r="B162" i="11"/>
  <c r="J10" i="8" l="1"/>
  <c r="N10" i="8"/>
  <c r="H10" i="8"/>
  <c r="F10" i="8"/>
  <c r="D10" i="8"/>
  <c r="F30" i="8"/>
  <c r="D30" i="8"/>
  <c r="F22" i="8"/>
  <c r="D22" i="8"/>
  <c r="D20" i="8"/>
  <c r="F20" i="8"/>
  <c r="F24" i="8"/>
  <c r="D24" i="8"/>
  <c r="F32" i="8"/>
  <c r="D32" i="8"/>
  <c r="D14" i="8"/>
  <c r="F14" i="8"/>
  <c r="D12" i="8"/>
  <c r="F12" i="8"/>
  <c r="D18" i="8"/>
  <c r="F18" i="8"/>
  <c r="U16" i="1"/>
  <c r="Q19" i="1"/>
  <c r="C19" i="1" s="1"/>
  <c r="U19" i="1" s="1"/>
  <c r="O32" i="1"/>
  <c r="H24" i="8"/>
  <c r="N24" i="8"/>
  <c r="J24" i="8"/>
  <c r="N25" i="8"/>
  <c r="L29" i="8"/>
  <c r="H18" i="8"/>
  <c r="J18" i="8"/>
  <c r="N18" i="8"/>
  <c r="N19" i="8"/>
  <c r="L17" i="8"/>
  <c r="N20" i="8"/>
  <c r="J20" i="8"/>
  <c r="H20" i="8"/>
  <c r="N21" i="8"/>
  <c r="H14" i="8"/>
  <c r="N15" i="8"/>
  <c r="J14" i="8"/>
  <c r="N14" i="8"/>
  <c r="H12" i="8"/>
  <c r="N13" i="8"/>
  <c r="N12" i="8"/>
  <c r="J12" i="8"/>
  <c r="J22" i="8"/>
  <c r="N23" i="8"/>
  <c r="H22" i="8"/>
  <c r="N22" i="8"/>
  <c r="L27" i="8"/>
  <c r="N30" i="8"/>
  <c r="H30" i="8"/>
  <c r="N31" i="8"/>
  <c r="J30" i="8"/>
  <c r="N33" i="8"/>
  <c r="J32" i="8"/>
  <c r="H32" i="8"/>
  <c r="N32" i="8"/>
  <c r="A1561" i="11"/>
  <c r="B258" i="11"/>
  <c r="R258" i="11" s="1"/>
  <c r="N270" i="11"/>
  <c r="B270" i="11" s="1"/>
  <c r="B217" i="11"/>
  <c r="R217" i="11" s="1"/>
  <c r="B240" i="11"/>
  <c r="R240" i="11" s="1"/>
  <c r="B191" i="11"/>
  <c r="B195" i="11"/>
  <c r="B178" i="11"/>
  <c r="B205" i="11"/>
  <c r="B199" i="11"/>
  <c r="B179" i="11"/>
  <c r="B215" i="11"/>
  <c r="B192" i="11"/>
  <c r="B197" i="11"/>
  <c r="B193" i="11"/>
  <c r="B198" i="11"/>
  <c r="B196" i="11"/>
  <c r="B194" i="11"/>
  <c r="B189" i="11"/>
  <c r="B181" i="11"/>
  <c r="B214" i="11"/>
  <c r="B212" i="11"/>
  <c r="B180" i="11"/>
  <c r="B187" i="11"/>
  <c r="B188" i="11"/>
  <c r="B200" i="11"/>
  <c r="B177" i="11"/>
  <c r="B208" i="11"/>
  <c r="B210" i="11"/>
  <c r="B206" i="11"/>
  <c r="B184" i="11"/>
  <c r="B202" i="11"/>
  <c r="B190" i="11"/>
  <c r="B207" i="11"/>
  <c r="B209" i="11"/>
  <c r="B201" i="11"/>
  <c r="B186" i="11"/>
  <c r="B203" i="11"/>
  <c r="B211" i="11"/>
  <c r="B183" i="11"/>
  <c r="B185" i="11"/>
  <c r="B182" i="11"/>
  <c r="B204" i="11"/>
  <c r="B213" i="11"/>
  <c r="F26" i="8" l="1"/>
  <c r="D26" i="8"/>
  <c r="D28" i="8"/>
  <c r="F28" i="8"/>
  <c r="C25" i="1"/>
  <c r="C24" i="1"/>
  <c r="C26" i="1"/>
  <c r="C27" i="1"/>
  <c r="C23" i="1"/>
  <c r="C21" i="1"/>
  <c r="C22" i="1"/>
  <c r="F16" i="8"/>
  <c r="D16" i="8"/>
  <c r="L36" i="8"/>
  <c r="J41" i="8" s="1"/>
  <c r="C17" i="1"/>
  <c r="A9" i="6"/>
  <c r="O140" i="1"/>
  <c r="O139" i="1"/>
  <c r="O107" i="1"/>
  <c r="O137" i="1"/>
  <c r="O23" i="1"/>
  <c r="O108" i="1"/>
  <c r="O68" i="1"/>
  <c r="O101" i="1"/>
  <c r="O109" i="1"/>
  <c r="O97" i="1"/>
  <c r="O111" i="1"/>
  <c r="O112" i="1"/>
  <c r="O55" i="1"/>
  <c r="O35" i="1"/>
  <c r="O116" i="1"/>
  <c r="O27" i="1"/>
  <c r="O64" i="1"/>
  <c r="O102" i="1"/>
  <c r="O120" i="1"/>
  <c r="O89" i="1"/>
  <c r="O82" i="1"/>
  <c r="O100" i="1"/>
  <c r="O88" i="1"/>
  <c r="O143" i="1"/>
  <c r="O43" i="1"/>
  <c r="O87" i="1"/>
  <c r="O81" i="1"/>
  <c r="K1561" i="11"/>
  <c r="O128" i="1"/>
  <c r="O117" i="1"/>
  <c r="O75" i="1"/>
  <c r="O118" i="1"/>
  <c r="O47" i="1"/>
  <c r="O15" i="1"/>
  <c r="O136" i="1"/>
  <c r="O98" i="1"/>
  <c r="O127" i="1"/>
  <c r="O58" i="1"/>
  <c r="O53" i="1"/>
  <c r="O21" i="1"/>
  <c r="O61" i="1"/>
  <c r="O28" i="1"/>
  <c r="O138" i="1"/>
  <c r="O104" i="1"/>
  <c r="O59" i="1"/>
  <c r="O103" i="1"/>
  <c r="O73" i="1"/>
  <c r="O124" i="1"/>
  <c r="O79" i="1"/>
  <c r="O80" i="1"/>
  <c r="O51" i="1"/>
  <c r="O95" i="1"/>
  <c r="O92" i="1"/>
  <c r="O90" i="1"/>
  <c r="O85" i="1"/>
  <c r="O39" i="1"/>
  <c r="O46" i="1"/>
  <c r="O54" i="1"/>
  <c r="O40" i="1"/>
  <c r="O31" i="1"/>
  <c r="O142" i="1"/>
  <c r="O113" i="1"/>
  <c r="O122" i="1"/>
  <c r="O106" i="1"/>
  <c r="O134" i="1"/>
  <c r="E13" i="7"/>
  <c r="O123" i="1"/>
  <c r="O119" i="1"/>
  <c r="O132" i="1"/>
  <c r="O125" i="1"/>
  <c r="O86" i="1"/>
  <c r="O70" i="1"/>
  <c r="C20" i="6"/>
  <c r="O69" i="1"/>
  <c r="O62" i="1"/>
  <c r="O91" i="1"/>
  <c r="O105" i="1"/>
  <c r="O72" i="1"/>
  <c r="O63" i="1"/>
  <c r="O121" i="1"/>
  <c r="O18" i="1"/>
  <c r="O33" i="1"/>
  <c r="O130" i="1"/>
  <c r="O26" i="1"/>
  <c r="O77" i="1"/>
  <c r="O133" i="1"/>
  <c r="O50" i="1"/>
  <c r="O114" i="1"/>
  <c r="O78" i="1"/>
  <c r="O129" i="1"/>
  <c r="O36" i="1"/>
  <c r="O65" i="1"/>
  <c r="O60" i="1"/>
  <c r="O135" i="1"/>
  <c r="O126" i="1"/>
  <c r="O71" i="1"/>
  <c r="O94" i="1"/>
  <c r="O22" i="1"/>
  <c r="O110" i="1"/>
  <c r="O38" i="1"/>
  <c r="O67" i="1"/>
  <c r="O83" i="1"/>
  <c r="O24" i="1"/>
  <c r="O44" i="1"/>
  <c r="O25" i="1"/>
  <c r="O42" i="1"/>
  <c r="O74" i="1"/>
  <c r="J26" i="8"/>
  <c r="H26" i="8"/>
  <c r="N27" i="8"/>
  <c r="N26" i="8"/>
  <c r="N16" i="8"/>
  <c r="H16" i="8"/>
  <c r="J16" i="8"/>
  <c r="N17" i="8"/>
  <c r="J28" i="8"/>
  <c r="N28" i="8"/>
  <c r="N29" i="8"/>
  <c r="H28" i="8"/>
  <c r="C20" i="1"/>
  <c r="B223" i="11"/>
  <c r="B237" i="11"/>
  <c r="B218" i="11"/>
  <c r="B232" i="11"/>
  <c r="B219" i="11"/>
  <c r="B221" i="11"/>
  <c r="B231" i="11"/>
  <c r="B238" i="11"/>
  <c r="B233" i="11"/>
  <c r="B220" i="11"/>
  <c r="B224" i="11"/>
  <c r="B234" i="11"/>
  <c r="B235" i="11"/>
  <c r="B225" i="11"/>
  <c r="B230" i="11"/>
  <c r="B239" i="11"/>
  <c r="B226" i="11"/>
  <c r="B236" i="11"/>
  <c r="B222" i="11"/>
  <c r="B228" i="11"/>
  <c r="B229" i="11"/>
  <c r="B227" i="11"/>
  <c r="B261" i="11"/>
  <c r="B265" i="11"/>
  <c r="B259" i="11"/>
  <c r="B262" i="11"/>
  <c r="B264" i="11"/>
  <c r="B263" i="11"/>
  <c r="B269" i="11"/>
  <c r="B266" i="11"/>
  <c r="B268" i="11"/>
  <c r="B267" i="11"/>
  <c r="B260" i="11"/>
  <c r="B250" i="11"/>
  <c r="B241" i="11"/>
  <c r="B253" i="11"/>
  <c r="B245" i="11"/>
  <c r="B257" i="11"/>
  <c r="B254" i="11"/>
  <c r="B242" i="11"/>
  <c r="B251" i="11"/>
  <c r="B243" i="11"/>
  <c r="B252" i="11"/>
  <c r="B256" i="11"/>
  <c r="B248" i="11"/>
  <c r="B255" i="11"/>
  <c r="B247" i="11"/>
  <c r="B244" i="11"/>
  <c r="B246" i="11"/>
  <c r="B249" i="11"/>
  <c r="N294" i="11"/>
  <c r="B294" i="11" s="1"/>
  <c r="R270" i="11"/>
  <c r="D35" i="8" l="1"/>
  <c r="Q29" i="1"/>
  <c r="D13" i="6"/>
  <c r="D14" i="6"/>
  <c r="D16" i="6"/>
  <c r="D10" i="6"/>
  <c r="D8" i="6"/>
  <c r="D12" i="6"/>
  <c r="D9" i="6"/>
  <c r="D7" i="6"/>
  <c r="D17" i="6"/>
  <c r="D15" i="6"/>
  <c r="D11" i="6"/>
  <c r="D18" i="6"/>
  <c r="F41" i="8"/>
  <c r="D41" i="8"/>
  <c r="H41" i="8"/>
  <c r="H35" i="8"/>
  <c r="I35" i="8" s="1"/>
  <c r="F35" i="8"/>
  <c r="G35" i="8" s="1"/>
  <c r="J35" i="8"/>
  <c r="B295" i="11"/>
  <c r="R295" i="11" s="1"/>
  <c r="B319" i="11"/>
  <c r="R319" i="11" s="1"/>
  <c r="N337" i="11"/>
  <c r="B337" i="11" s="1"/>
  <c r="B287" i="11"/>
  <c r="B273" i="11"/>
  <c r="B291" i="11"/>
  <c r="B272" i="11"/>
  <c r="B290" i="11"/>
  <c r="B281" i="11"/>
  <c r="B280" i="11"/>
  <c r="B283" i="11"/>
  <c r="B286" i="11"/>
  <c r="B275" i="11"/>
  <c r="B274" i="11"/>
  <c r="B279" i="11"/>
  <c r="B288" i="11"/>
  <c r="B271" i="11"/>
  <c r="B293" i="11"/>
  <c r="B285" i="11"/>
  <c r="B278" i="11"/>
  <c r="B289" i="11"/>
  <c r="B284" i="11"/>
  <c r="B282" i="11"/>
  <c r="B277" i="11"/>
  <c r="B292" i="11"/>
  <c r="B276" i="11"/>
  <c r="D37" i="8" l="1"/>
  <c r="E35" i="8"/>
  <c r="D38" i="8" s="1"/>
  <c r="H37" i="8"/>
  <c r="L41" i="8"/>
  <c r="M41" i="8" s="1"/>
  <c r="M42" i="8" s="1"/>
  <c r="F37" i="8"/>
  <c r="F36" i="8"/>
  <c r="H36" i="8"/>
  <c r="D36" i="8"/>
  <c r="J36" i="8"/>
  <c r="J37" i="8"/>
  <c r="K35" i="8"/>
  <c r="U30" i="1"/>
  <c r="Q34" i="1"/>
  <c r="C34" i="1" s="1"/>
  <c r="A10" i="6"/>
  <c r="N364" i="11"/>
  <c r="B364" i="11" s="1"/>
  <c r="R337" i="11"/>
  <c r="B360" i="11" s="1"/>
  <c r="B301" i="11"/>
  <c r="B308" i="11"/>
  <c r="B303" i="11"/>
  <c r="B298" i="11"/>
  <c r="B302" i="11"/>
  <c r="B315" i="11"/>
  <c r="B299" i="11"/>
  <c r="B313" i="11"/>
  <c r="B317" i="11"/>
  <c r="B296" i="11"/>
  <c r="B304" i="11"/>
  <c r="B306" i="11"/>
  <c r="B305" i="11"/>
  <c r="B312" i="11"/>
  <c r="B297" i="11"/>
  <c r="B307" i="11"/>
  <c r="B316" i="11"/>
  <c r="B314" i="11"/>
  <c r="B311" i="11"/>
  <c r="B309" i="11"/>
  <c r="B300" i="11"/>
  <c r="B310" i="11"/>
  <c r="B325" i="11"/>
  <c r="B327" i="11"/>
  <c r="B321" i="11"/>
  <c r="B331" i="11"/>
  <c r="B324" i="11"/>
  <c r="B328" i="11"/>
  <c r="B326" i="11"/>
  <c r="B335" i="11"/>
  <c r="B323" i="11"/>
  <c r="B332" i="11"/>
  <c r="B334" i="11"/>
  <c r="B330" i="11"/>
  <c r="B322" i="11"/>
  <c r="B336" i="11"/>
  <c r="B320" i="11"/>
  <c r="B333" i="11"/>
  <c r="B329" i="11"/>
  <c r="F38" i="8" l="1"/>
  <c r="H38" i="8" s="1"/>
  <c r="J38" i="8" s="1"/>
  <c r="L37" i="8"/>
  <c r="A11" i="6"/>
  <c r="U34" i="1"/>
  <c r="C31" i="1"/>
  <c r="B357" i="11"/>
  <c r="B359" i="11"/>
  <c r="B362" i="11"/>
  <c r="B356" i="11"/>
  <c r="B358" i="11"/>
  <c r="B361" i="11"/>
  <c r="B363" i="11"/>
  <c r="B391" i="11"/>
  <c r="R391" i="11" s="1"/>
  <c r="B365" i="11"/>
  <c r="R365" i="11" s="1"/>
  <c r="B382" i="11"/>
  <c r="R382" i="11" s="1"/>
  <c r="N397" i="11"/>
  <c r="B397" i="11" s="1"/>
  <c r="B351" i="11"/>
  <c r="B355" i="11"/>
  <c r="B338" i="11"/>
  <c r="B343" i="11"/>
  <c r="B349" i="11"/>
  <c r="B341" i="11"/>
  <c r="B340" i="11"/>
  <c r="B346" i="11"/>
  <c r="B345" i="11"/>
  <c r="B344" i="11"/>
  <c r="B342" i="11"/>
  <c r="B350" i="11"/>
  <c r="B348" i="11"/>
  <c r="B354" i="11"/>
  <c r="B353" i="11"/>
  <c r="B347" i="11"/>
  <c r="B339" i="11"/>
  <c r="B352" i="11"/>
  <c r="C35" i="1" l="1"/>
  <c r="N428" i="11"/>
  <c r="B428" i="11" s="1"/>
  <c r="R397" i="11"/>
  <c r="B425" i="11" s="1"/>
  <c r="B366" i="11"/>
  <c r="B374" i="11"/>
  <c r="B368" i="11"/>
  <c r="B375" i="11"/>
  <c r="B370" i="11"/>
  <c r="B378" i="11"/>
  <c r="B367" i="11"/>
  <c r="B377" i="11"/>
  <c r="B372" i="11"/>
  <c r="B373" i="11"/>
  <c r="B380" i="11"/>
  <c r="B379" i="11"/>
  <c r="B369" i="11"/>
  <c r="B376" i="11"/>
  <c r="B371" i="11"/>
  <c r="B386" i="11"/>
  <c r="B390" i="11"/>
  <c r="B387" i="11"/>
  <c r="B385" i="11"/>
  <c r="B388" i="11"/>
  <c r="B389" i="11"/>
  <c r="B383" i="11"/>
  <c r="B384" i="11"/>
  <c r="B396" i="11"/>
  <c r="B392" i="11"/>
  <c r="B395" i="11"/>
  <c r="B393" i="11"/>
  <c r="B394" i="11"/>
  <c r="B426" i="11" l="1"/>
  <c r="B424" i="11"/>
  <c r="B427" i="11"/>
  <c r="B411" i="11"/>
  <c r="B421" i="11"/>
  <c r="B409" i="11"/>
  <c r="B398" i="11"/>
  <c r="B403" i="11"/>
  <c r="B418" i="11"/>
  <c r="B417" i="11"/>
  <c r="B416" i="11"/>
  <c r="B404" i="11"/>
  <c r="B408" i="11"/>
  <c r="B412" i="11"/>
  <c r="B413" i="11"/>
  <c r="B419" i="11"/>
  <c r="B422" i="11"/>
  <c r="B423" i="11"/>
  <c r="B399" i="11"/>
  <c r="B414" i="11"/>
  <c r="B420" i="11"/>
  <c r="B405" i="11"/>
  <c r="B402" i="11"/>
  <c r="B400" i="11"/>
  <c r="B407" i="11"/>
  <c r="B415" i="11"/>
  <c r="B401" i="11"/>
  <c r="B410" i="11"/>
  <c r="B406" i="11"/>
  <c r="R428" i="11"/>
  <c r="N444" i="11"/>
  <c r="B444" i="11" s="1"/>
  <c r="N486" i="11" l="1"/>
  <c r="B486" i="11" s="1"/>
  <c r="R444" i="11"/>
  <c r="B431" i="11"/>
  <c r="B441" i="11"/>
  <c r="B440" i="11"/>
  <c r="B436" i="11"/>
  <c r="B435" i="11"/>
  <c r="B433" i="11"/>
  <c r="B443" i="11"/>
  <c r="B439" i="11"/>
  <c r="B437" i="11"/>
  <c r="B438" i="11"/>
  <c r="B432" i="11"/>
  <c r="B430" i="11"/>
  <c r="B434" i="11"/>
  <c r="B442" i="11"/>
  <c r="B429" i="11"/>
  <c r="B485" i="11" l="1"/>
  <c r="B483" i="11"/>
  <c r="B482" i="11"/>
  <c r="B484" i="11"/>
  <c r="N509" i="11"/>
  <c r="B509" i="11" s="1"/>
  <c r="R486" i="11"/>
  <c r="B450" i="11"/>
  <c r="B445" i="11"/>
  <c r="B463" i="11"/>
  <c r="B478" i="11"/>
  <c r="B459" i="11"/>
  <c r="B471" i="11"/>
  <c r="B472" i="11"/>
  <c r="B470" i="11"/>
  <c r="B455" i="11"/>
  <c r="B477" i="11"/>
  <c r="B446" i="11"/>
  <c r="B453" i="11"/>
  <c r="B467" i="11"/>
  <c r="B479" i="11"/>
  <c r="B469" i="11"/>
  <c r="B475" i="11"/>
  <c r="B462" i="11"/>
  <c r="B454" i="11"/>
  <c r="B476" i="11"/>
  <c r="B452" i="11"/>
  <c r="B468" i="11"/>
  <c r="B480" i="11"/>
  <c r="B464" i="11"/>
  <c r="B466" i="11"/>
  <c r="B474" i="11"/>
  <c r="B457" i="11"/>
  <c r="B448" i="11"/>
  <c r="B456" i="11"/>
  <c r="B481" i="11"/>
  <c r="B465" i="11"/>
  <c r="B460" i="11"/>
  <c r="B447" i="11"/>
  <c r="B449" i="11"/>
  <c r="B458" i="11"/>
  <c r="B451" i="11"/>
  <c r="B461" i="11"/>
  <c r="B473" i="11"/>
  <c r="Q37" i="1" l="1"/>
  <c r="B526" i="11"/>
  <c r="R526" i="11" s="1"/>
  <c r="N579" i="11"/>
  <c r="B579" i="11" s="1"/>
  <c r="B562" i="11"/>
  <c r="R562" i="11" s="1"/>
  <c r="B543" i="11"/>
  <c r="R543" i="11" s="1"/>
  <c r="B549" i="11"/>
  <c r="R549" i="11" s="1"/>
  <c r="B557" i="11"/>
  <c r="R557" i="11" s="1"/>
  <c r="B510" i="11"/>
  <c r="R510" i="11" s="1"/>
  <c r="B534" i="11"/>
  <c r="R534" i="11" s="1"/>
  <c r="B499" i="11"/>
  <c r="B495" i="11"/>
  <c r="B489" i="11"/>
  <c r="B507" i="11"/>
  <c r="B491" i="11"/>
  <c r="B488" i="11"/>
  <c r="B505" i="11"/>
  <c r="B502" i="11"/>
  <c r="B498" i="11"/>
  <c r="B493" i="11"/>
  <c r="B496" i="11"/>
  <c r="B501" i="11"/>
  <c r="B503" i="11"/>
  <c r="B490" i="11"/>
  <c r="B497" i="11"/>
  <c r="B506" i="11"/>
  <c r="B492" i="11"/>
  <c r="B504" i="11"/>
  <c r="B494" i="11"/>
  <c r="B487" i="11"/>
  <c r="B500" i="11"/>
  <c r="A12" i="6" l="1"/>
  <c r="U37" i="1"/>
  <c r="B540" i="11"/>
  <c r="B535" i="11"/>
  <c r="B536" i="11"/>
  <c r="B539" i="11"/>
  <c r="B538" i="11"/>
  <c r="B542" i="11"/>
  <c r="B537" i="11"/>
  <c r="B541" i="11"/>
  <c r="B558" i="11"/>
  <c r="B560" i="11"/>
  <c r="B559" i="11"/>
  <c r="B561" i="11"/>
  <c r="B513" i="11"/>
  <c r="B512" i="11"/>
  <c r="B515" i="11"/>
  <c r="B516" i="11"/>
  <c r="B521" i="11"/>
  <c r="B522" i="11"/>
  <c r="B517" i="11"/>
  <c r="B524" i="11"/>
  <c r="B519" i="11"/>
  <c r="B525" i="11"/>
  <c r="B514" i="11"/>
  <c r="B523" i="11"/>
  <c r="B520" i="11"/>
  <c r="B511" i="11"/>
  <c r="B518" i="11"/>
  <c r="B556" i="11"/>
  <c r="B555" i="11"/>
  <c r="B552" i="11"/>
  <c r="B551" i="11"/>
  <c r="B554" i="11"/>
  <c r="B553" i="11"/>
  <c r="B550" i="11"/>
  <c r="B568" i="11"/>
  <c r="B573" i="11"/>
  <c r="B574" i="11"/>
  <c r="B563" i="11"/>
  <c r="B570" i="11"/>
  <c r="B575" i="11"/>
  <c r="B566" i="11"/>
  <c r="B564" i="11"/>
  <c r="B565" i="11"/>
  <c r="B567" i="11"/>
  <c r="B572" i="11"/>
  <c r="B577" i="11"/>
  <c r="B576" i="11"/>
  <c r="B578" i="11"/>
  <c r="B571" i="11"/>
  <c r="B569" i="11"/>
  <c r="B529" i="11"/>
  <c r="B532" i="11"/>
  <c r="B527" i="11"/>
  <c r="B533" i="11"/>
  <c r="B531" i="11"/>
  <c r="B528" i="11"/>
  <c r="B530" i="11"/>
  <c r="B545" i="11"/>
  <c r="B546" i="11"/>
  <c r="B544" i="11"/>
  <c r="B548" i="11"/>
  <c r="B547" i="11"/>
  <c r="N595" i="11"/>
  <c r="B595" i="11" s="1"/>
  <c r="R579" i="11"/>
  <c r="C39" i="1" l="1"/>
  <c r="C38" i="1"/>
  <c r="Q41" i="1"/>
  <c r="B652" i="11"/>
  <c r="R652" i="11" s="1"/>
  <c r="B702" i="11"/>
  <c r="R702" i="11" s="1"/>
  <c r="B989" i="11"/>
  <c r="R989" i="11" s="1"/>
  <c r="R595" i="11"/>
  <c r="B852" i="11"/>
  <c r="R852" i="11" s="1"/>
  <c r="B744" i="11"/>
  <c r="R744" i="11" s="1"/>
  <c r="N1061" i="11"/>
  <c r="B1061" i="11" s="1"/>
  <c r="B596" i="11"/>
  <c r="R596" i="11" s="1"/>
  <c r="B637" i="11"/>
  <c r="R637" i="11" s="1"/>
  <c r="B780" i="11"/>
  <c r="R780" i="11" s="1"/>
  <c r="B590" i="11"/>
  <c r="B585" i="11"/>
  <c r="B588" i="11"/>
  <c r="B583" i="11"/>
  <c r="B593" i="11"/>
  <c r="B584" i="11"/>
  <c r="B591" i="11"/>
  <c r="B580" i="11"/>
  <c r="B586" i="11"/>
  <c r="B581" i="11"/>
  <c r="B582" i="11"/>
  <c r="B592" i="11"/>
  <c r="B589" i="11"/>
  <c r="B587" i="11"/>
  <c r="B594" i="11"/>
  <c r="Q45" i="1" l="1"/>
  <c r="C45" i="1" s="1"/>
  <c r="U41" i="1"/>
  <c r="A13" i="6"/>
  <c r="B638" i="11"/>
  <c r="B650" i="11"/>
  <c r="B649" i="11"/>
  <c r="B643" i="11"/>
  <c r="B639" i="11"/>
  <c r="B644" i="11"/>
  <c r="B640" i="11"/>
  <c r="B647" i="11"/>
  <c r="B645" i="11"/>
  <c r="B642" i="11"/>
  <c r="B651" i="11"/>
  <c r="B648" i="11"/>
  <c r="B641" i="11"/>
  <c r="B646" i="11"/>
  <c r="B1062" i="11"/>
  <c r="R1062" i="11" s="1"/>
  <c r="N1114" i="11"/>
  <c r="B1114" i="11" s="1"/>
  <c r="R1061" i="11"/>
  <c r="B1098" i="11"/>
  <c r="R1098" i="11" s="1"/>
  <c r="B1086" i="11"/>
  <c r="R1086" i="11" s="1"/>
  <c r="B1071" i="11"/>
  <c r="R1071" i="11" s="1"/>
  <c r="B1092" i="11"/>
  <c r="R1092" i="11" s="1"/>
  <c r="B987" i="11"/>
  <c r="B964" i="11"/>
  <c r="B962" i="11"/>
  <c r="B968" i="11"/>
  <c r="B907" i="11"/>
  <c r="B877" i="11"/>
  <c r="B983" i="11"/>
  <c r="B900" i="11"/>
  <c r="B937" i="11"/>
  <c r="B901" i="11"/>
  <c r="B936" i="11"/>
  <c r="B934" i="11"/>
  <c r="B905" i="11"/>
  <c r="B910" i="11"/>
  <c r="B950" i="11"/>
  <c r="B976" i="11"/>
  <c r="B903" i="11"/>
  <c r="B887" i="11"/>
  <c r="B985" i="11"/>
  <c r="B863" i="11"/>
  <c r="B973" i="11"/>
  <c r="B957" i="11"/>
  <c r="B859" i="11"/>
  <c r="B904" i="11"/>
  <c r="B881" i="11"/>
  <c r="B864" i="11"/>
  <c r="B888" i="11"/>
  <c r="B920" i="11"/>
  <c r="B919" i="11"/>
  <c r="B856" i="11"/>
  <c r="B927" i="11"/>
  <c r="B867" i="11"/>
  <c r="B944" i="11"/>
  <c r="B925" i="11"/>
  <c r="B984" i="11"/>
  <c r="B914" i="11"/>
  <c r="B916" i="11"/>
  <c r="B971" i="11"/>
  <c r="B923" i="11"/>
  <c r="B896" i="11"/>
  <c r="B855" i="11"/>
  <c r="B898" i="11"/>
  <c r="B860" i="11"/>
  <c r="B921" i="11"/>
  <c r="B913" i="11"/>
  <c r="B879" i="11"/>
  <c r="B963" i="11"/>
  <c r="B988" i="11"/>
  <c r="B924" i="11"/>
  <c r="B865" i="11"/>
  <c r="B955" i="11"/>
  <c r="B933" i="11"/>
  <c r="B967" i="11"/>
  <c r="B977" i="11"/>
  <c r="B918" i="11"/>
  <c r="B956" i="11"/>
  <c r="B911" i="11"/>
  <c r="B942" i="11"/>
  <c r="B981" i="11"/>
  <c r="B857" i="11"/>
  <c r="B961" i="11"/>
  <c r="B861" i="11"/>
  <c r="B870" i="11"/>
  <c r="B930" i="11"/>
  <c r="B929" i="11"/>
  <c r="B876" i="11"/>
  <c r="B882" i="11"/>
  <c r="B943" i="11"/>
  <c r="B965" i="11"/>
  <c r="B889" i="11"/>
  <c r="B926" i="11"/>
  <c r="B912" i="11"/>
  <c r="B935" i="11"/>
  <c r="B871" i="11"/>
  <c r="B982" i="11"/>
  <c r="B986" i="11"/>
  <c r="B885" i="11"/>
  <c r="B978" i="11"/>
  <c r="B969" i="11"/>
  <c r="B894" i="11"/>
  <c r="B886" i="11"/>
  <c r="B946" i="11"/>
  <c r="B959" i="11"/>
  <c r="B895" i="11"/>
  <c r="B893" i="11"/>
  <c r="B975" i="11"/>
  <c r="B891" i="11"/>
  <c r="B878" i="11"/>
  <c r="B941" i="11"/>
  <c r="B928" i="11"/>
  <c r="B906" i="11"/>
  <c r="B874" i="11"/>
  <c r="B866" i="11"/>
  <c r="B902" i="11"/>
  <c r="B862" i="11"/>
  <c r="B858" i="11"/>
  <c r="B938" i="11"/>
  <c r="B869" i="11"/>
  <c r="B873" i="11"/>
  <c r="B899" i="11"/>
  <c r="B945" i="11"/>
  <c r="B932" i="11"/>
  <c r="B939" i="11"/>
  <c r="B884" i="11"/>
  <c r="B960" i="11"/>
  <c r="B868" i="11"/>
  <c r="B958" i="11"/>
  <c r="B947" i="11"/>
  <c r="B872" i="11"/>
  <c r="B970" i="11"/>
  <c r="B948" i="11"/>
  <c r="B908" i="11"/>
  <c r="B892" i="11"/>
  <c r="B883" i="11"/>
  <c r="B915" i="11"/>
  <c r="B854" i="11"/>
  <c r="B853" i="11"/>
  <c r="B909" i="11"/>
  <c r="B949" i="11"/>
  <c r="B890" i="11"/>
  <c r="B953" i="11"/>
  <c r="B880" i="11"/>
  <c r="B972" i="11"/>
  <c r="B979" i="11"/>
  <c r="B875" i="11"/>
  <c r="B931" i="11"/>
  <c r="B952" i="11"/>
  <c r="B897" i="11"/>
  <c r="B974" i="11"/>
  <c r="B966" i="11"/>
  <c r="B980" i="11"/>
  <c r="B917" i="11"/>
  <c r="B951" i="11"/>
  <c r="B940" i="11"/>
  <c r="B954" i="11"/>
  <c r="B922" i="11"/>
  <c r="B1053" i="11"/>
  <c r="B1049" i="11"/>
  <c r="B1032" i="11"/>
  <c r="B1012" i="11"/>
  <c r="B1026" i="11"/>
  <c r="B1027" i="11"/>
  <c r="B1035" i="11"/>
  <c r="B1024" i="11"/>
  <c r="B1022" i="11"/>
  <c r="B1041" i="11"/>
  <c r="B1033" i="11"/>
  <c r="B1003" i="11"/>
  <c r="B1054" i="11"/>
  <c r="B1019" i="11"/>
  <c r="B1001" i="11"/>
  <c r="B1029" i="11"/>
  <c r="B1014" i="11"/>
  <c r="B1006" i="11"/>
  <c r="B1008" i="11"/>
  <c r="B993" i="11"/>
  <c r="B1042" i="11"/>
  <c r="B991" i="11"/>
  <c r="B1048" i="11"/>
  <c r="B1030" i="11"/>
  <c r="B1020" i="11"/>
  <c r="B1043" i="11"/>
  <c r="B1052" i="11"/>
  <c r="B1050" i="11"/>
  <c r="B1018" i="11"/>
  <c r="B990" i="11"/>
  <c r="B1023" i="11"/>
  <c r="B1007" i="11"/>
  <c r="B1010" i="11"/>
  <c r="B999" i="11"/>
  <c r="B1059" i="11"/>
  <c r="B1031" i="11"/>
  <c r="B1009" i="11"/>
  <c r="B1056" i="11"/>
  <c r="B1021" i="11"/>
  <c r="B997" i="11"/>
  <c r="B1000" i="11"/>
  <c r="B1013" i="11"/>
  <c r="B1011" i="11"/>
  <c r="B1046" i="11"/>
  <c r="B1025" i="11"/>
  <c r="B1044" i="11"/>
  <c r="B1051" i="11"/>
  <c r="B1036" i="11"/>
  <c r="B1034" i="11"/>
  <c r="B1017" i="11"/>
  <c r="B1060" i="11"/>
  <c r="B1039" i="11"/>
  <c r="B1057" i="11"/>
  <c r="B995" i="11"/>
  <c r="B1040" i="11"/>
  <c r="B1002" i="11"/>
  <c r="B1015" i="11"/>
  <c r="B1028" i="11"/>
  <c r="B1047" i="11"/>
  <c r="B1058" i="11"/>
  <c r="B1004" i="11"/>
  <c r="B1005" i="11"/>
  <c r="B994" i="11"/>
  <c r="B1045" i="11"/>
  <c r="B1055" i="11"/>
  <c r="B996" i="11"/>
  <c r="B998" i="11"/>
  <c r="B992" i="11"/>
  <c r="B1037" i="11"/>
  <c r="B1038" i="11"/>
  <c r="B1016" i="11"/>
  <c r="B696" i="11"/>
  <c r="B694" i="11"/>
  <c r="B662" i="11"/>
  <c r="B664" i="11"/>
  <c r="B669" i="11"/>
  <c r="B688" i="11"/>
  <c r="B692" i="11"/>
  <c r="B680" i="11"/>
  <c r="B653" i="11"/>
  <c r="B690" i="11"/>
  <c r="B700" i="11"/>
  <c r="B689" i="11"/>
  <c r="B677" i="11"/>
  <c r="B657" i="11"/>
  <c r="B687" i="11"/>
  <c r="B658" i="11"/>
  <c r="B663" i="11"/>
  <c r="B685" i="11"/>
  <c r="B686" i="11"/>
  <c r="B672" i="11"/>
  <c r="B660" i="11"/>
  <c r="B701" i="11"/>
  <c r="B679" i="11"/>
  <c r="B656" i="11"/>
  <c r="B667" i="11"/>
  <c r="B671" i="11"/>
  <c r="B684" i="11"/>
  <c r="B678" i="11"/>
  <c r="B654" i="11"/>
  <c r="B674" i="11"/>
  <c r="B673" i="11"/>
  <c r="B699" i="11"/>
  <c r="B691" i="11"/>
  <c r="B670" i="11"/>
  <c r="B661" i="11"/>
  <c r="B666" i="11"/>
  <c r="B683" i="11"/>
  <c r="B682" i="11"/>
  <c r="B655" i="11"/>
  <c r="B698" i="11"/>
  <c r="B676" i="11"/>
  <c r="B697" i="11"/>
  <c r="B693" i="11"/>
  <c r="B659" i="11"/>
  <c r="B668" i="11"/>
  <c r="B665" i="11"/>
  <c r="B681" i="11"/>
  <c r="B695" i="11"/>
  <c r="B675" i="11"/>
  <c r="B783" i="11"/>
  <c r="B817" i="11"/>
  <c r="B850" i="11"/>
  <c r="B785" i="11"/>
  <c r="B841" i="11"/>
  <c r="B781" i="11"/>
  <c r="B832" i="11"/>
  <c r="B827" i="11"/>
  <c r="B833" i="11"/>
  <c r="B816" i="11"/>
  <c r="B835" i="11"/>
  <c r="B803" i="11"/>
  <c r="B846" i="11"/>
  <c r="B792" i="11"/>
  <c r="B798" i="11"/>
  <c r="B800" i="11"/>
  <c r="B834" i="11"/>
  <c r="B819" i="11"/>
  <c r="B809" i="11"/>
  <c r="B802" i="11"/>
  <c r="B818" i="11"/>
  <c r="B840" i="11"/>
  <c r="B812" i="11"/>
  <c r="B822" i="11"/>
  <c r="B789" i="11"/>
  <c r="B839" i="11"/>
  <c r="B790" i="11"/>
  <c r="B784" i="11"/>
  <c r="B838" i="11"/>
  <c r="B851" i="11"/>
  <c r="B794" i="11"/>
  <c r="B804" i="11"/>
  <c r="B821" i="11"/>
  <c r="B791" i="11"/>
  <c r="B786" i="11"/>
  <c r="B810" i="11"/>
  <c r="B793" i="11"/>
  <c r="B828" i="11"/>
  <c r="B782" i="11"/>
  <c r="B814" i="11"/>
  <c r="B824" i="11"/>
  <c r="B836" i="11"/>
  <c r="B808" i="11"/>
  <c r="B823" i="11"/>
  <c r="B849" i="11"/>
  <c r="B799" i="11"/>
  <c r="B806" i="11"/>
  <c r="B796" i="11"/>
  <c r="B788" i="11"/>
  <c r="B807" i="11"/>
  <c r="B825" i="11"/>
  <c r="B845" i="11"/>
  <c r="B830" i="11"/>
  <c r="B805" i="11"/>
  <c r="B837" i="11"/>
  <c r="B813" i="11"/>
  <c r="B844" i="11"/>
  <c r="B831" i="11"/>
  <c r="B820" i="11"/>
  <c r="B842" i="11"/>
  <c r="B829" i="11"/>
  <c r="B797" i="11"/>
  <c r="B801" i="11"/>
  <c r="B847" i="11"/>
  <c r="B815" i="11"/>
  <c r="B826" i="11"/>
  <c r="B843" i="11"/>
  <c r="B811" i="11"/>
  <c r="B795" i="11"/>
  <c r="B787" i="11"/>
  <c r="B848" i="11"/>
  <c r="B613" i="11"/>
  <c r="B633" i="11"/>
  <c r="B623" i="11"/>
  <c r="B599" i="11"/>
  <c r="B615" i="11"/>
  <c r="B624" i="11"/>
  <c r="B627" i="11"/>
  <c r="B619" i="11"/>
  <c r="B609" i="11"/>
  <c r="B617" i="11"/>
  <c r="B622" i="11"/>
  <c r="B610" i="11"/>
  <c r="B626" i="11"/>
  <c r="B635" i="11"/>
  <c r="B621" i="11"/>
  <c r="B616" i="11"/>
  <c r="B612" i="11"/>
  <c r="B600" i="11"/>
  <c r="B602" i="11"/>
  <c r="B607" i="11"/>
  <c r="B631" i="11"/>
  <c r="B597" i="11"/>
  <c r="B604" i="11"/>
  <c r="B630" i="11"/>
  <c r="B614" i="11"/>
  <c r="B625" i="11"/>
  <c r="B634" i="11"/>
  <c r="B629" i="11"/>
  <c r="B620" i="11"/>
  <c r="B632" i="11"/>
  <c r="B605" i="11"/>
  <c r="B636" i="11"/>
  <c r="B603" i="11"/>
  <c r="B601" i="11"/>
  <c r="B611" i="11"/>
  <c r="B628" i="11"/>
  <c r="B606" i="11"/>
  <c r="B598" i="11"/>
  <c r="B608" i="11"/>
  <c r="B618" i="11"/>
  <c r="B748" i="11"/>
  <c r="B777" i="11"/>
  <c r="B772" i="11"/>
  <c r="B766" i="11"/>
  <c r="B755" i="11"/>
  <c r="B763" i="11"/>
  <c r="B779" i="11"/>
  <c r="B746" i="11"/>
  <c r="B769" i="11"/>
  <c r="B778" i="11"/>
  <c r="B768" i="11"/>
  <c r="B751" i="11"/>
  <c r="B773" i="11"/>
  <c r="B750" i="11"/>
  <c r="B764" i="11"/>
  <c r="B759" i="11"/>
  <c r="B765" i="11"/>
  <c r="B753" i="11"/>
  <c r="B745" i="11"/>
  <c r="B762" i="11"/>
  <c r="B747" i="11"/>
  <c r="B757" i="11"/>
  <c r="B771" i="11"/>
  <c r="B760" i="11"/>
  <c r="B770" i="11"/>
  <c r="B775" i="11"/>
  <c r="B754" i="11"/>
  <c r="B774" i="11"/>
  <c r="B756" i="11"/>
  <c r="B767" i="11"/>
  <c r="B752" i="11"/>
  <c r="B758" i="11"/>
  <c r="B761" i="11"/>
  <c r="B776" i="11"/>
  <c r="B749" i="11"/>
  <c r="B708" i="11"/>
  <c r="B732" i="11"/>
  <c r="B703" i="11"/>
  <c r="B714" i="11"/>
  <c r="B713" i="11"/>
  <c r="B731" i="11"/>
  <c r="B735" i="11"/>
  <c r="B716" i="11"/>
  <c r="B720" i="11"/>
  <c r="B726" i="11"/>
  <c r="B712" i="11"/>
  <c r="B728" i="11"/>
  <c r="B723" i="11"/>
  <c r="B706" i="11"/>
  <c r="B721" i="11"/>
  <c r="B707" i="11"/>
  <c r="B710" i="11"/>
  <c r="B715" i="11"/>
  <c r="B709" i="11"/>
  <c r="B724" i="11"/>
  <c r="B733" i="11"/>
  <c r="B725" i="11"/>
  <c r="B740" i="11"/>
  <c r="B718" i="11"/>
  <c r="B722" i="11"/>
  <c r="B737" i="11"/>
  <c r="B729" i="11"/>
  <c r="B742" i="11"/>
  <c r="B738" i="11"/>
  <c r="B739" i="11"/>
  <c r="B705" i="11"/>
  <c r="B730" i="11"/>
  <c r="B711" i="11"/>
  <c r="B741" i="11"/>
  <c r="B719" i="11"/>
  <c r="B736" i="11"/>
  <c r="B727" i="11"/>
  <c r="B734" i="11"/>
  <c r="B743" i="11"/>
  <c r="B717" i="11"/>
  <c r="B704" i="11"/>
  <c r="C42" i="1" l="1"/>
  <c r="C43" i="1"/>
  <c r="U45" i="1"/>
  <c r="Q48" i="1"/>
  <c r="C48" i="1" s="1"/>
  <c r="A14" i="6"/>
  <c r="B1095" i="11"/>
  <c r="B1097" i="11"/>
  <c r="B1094" i="11"/>
  <c r="B1093" i="11"/>
  <c r="B1096" i="11"/>
  <c r="B1090" i="11"/>
  <c r="B1087" i="11"/>
  <c r="B1089" i="11"/>
  <c r="B1088" i="11"/>
  <c r="B1091" i="11"/>
  <c r="B1070" i="11"/>
  <c r="B1063" i="11"/>
  <c r="B1069" i="11"/>
  <c r="B1067" i="11"/>
  <c r="B1068" i="11"/>
  <c r="B1064" i="11"/>
  <c r="B1066" i="11"/>
  <c r="B1065" i="11"/>
  <c r="B1077" i="11"/>
  <c r="B1081" i="11"/>
  <c r="B1083" i="11"/>
  <c r="B1072" i="11"/>
  <c r="B1079" i="11"/>
  <c r="B1076" i="11"/>
  <c r="B1073" i="11"/>
  <c r="B1078" i="11"/>
  <c r="B1085" i="11"/>
  <c r="B1084" i="11"/>
  <c r="B1075" i="11"/>
  <c r="B1074" i="11"/>
  <c r="B1082" i="11"/>
  <c r="B1080" i="11"/>
  <c r="B1099" i="11"/>
  <c r="B1100" i="11"/>
  <c r="B1111" i="11"/>
  <c r="B1104" i="11"/>
  <c r="B1109" i="11"/>
  <c r="B1107" i="11"/>
  <c r="B1112" i="11"/>
  <c r="B1101" i="11"/>
  <c r="B1110" i="11"/>
  <c r="B1103" i="11"/>
  <c r="B1113" i="11"/>
  <c r="B1106" i="11"/>
  <c r="B1105" i="11"/>
  <c r="B1102" i="11"/>
  <c r="B1108" i="11"/>
  <c r="B1178" i="11"/>
  <c r="R1178" i="11" s="1"/>
  <c r="B1115" i="11"/>
  <c r="R1115" i="11" s="1"/>
  <c r="B1232" i="11"/>
  <c r="R1232" i="11" s="1"/>
  <c r="B1270" i="11"/>
  <c r="R1270" i="11" s="1"/>
  <c r="B1301" i="11"/>
  <c r="R1301" i="11" s="1"/>
  <c r="N1327" i="11"/>
  <c r="B1327" i="11" s="1"/>
  <c r="U49" i="1" l="1"/>
  <c r="C46" i="1"/>
  <c r="U52" i="1"/>
  <c r="A15" i="6"/>
  <c r="N1395" i="11"/>
  <c r="B1395" i="11" s="1"/>
  <c r="R1327" i="11"/>
  <c r="B1287" i="11"/>
  <c r="B1273" i="11"/>
  <c r="B1283" i="11"/>
  <c r="B1282" i="11"/>
  <c r="B1279" i="11"/>
  <c r="B1280" i="11"/>
  <c r="B1278" i="11"/>
  <c r="B1272" i="11"/>
  <c r="B1276" i="11"/>
  <c r="B1275" i="11"/>
  <c r="B1288" i="11"/>
  <c r="B1281" i="11"/>
  <c r="B1286" i="11"/>
  <c r="B1300" i="11"/>
  <c r="B1290" i="11"/>
  <c r="B1291" i="11"/>
  <c r="B1299" i="11"/>
  <c r="B1271" i="11"/>
  <c r="B1277" i="11"/>
  <c r="B1294" i="11"/>
  <c r="B1289" i="11"/>
  <c r="B1295" i="11"/>
  <c r="B1284" i="11"/>
  <c r="B1292" i="11"/>
  <c r="B1296" i="11"/>
  <c r="B1298" i="11"/>
  <c r="B1297" i="11"/>
  <c r="B1274" i="11"/>
  <c r="B1293" i="11"/>
  <c r="B1285" i="11"/>
  <c r="B1160" i="11"/>
  <c r="B1155" i="11"/>
  <c r="B1164" i="11"/>
  <c r="B1166" i="11"/>
  <c r="B1174" i="11"/>
  <c r="B1124" i="11"/>
  <c r="B1138" i="11"/>
  <c r="B1122" i="11"/>
  <c r="B1143" i="11"/>
  <c r="B1128" i="11"/>
  <c r="B1123" i="11"/>
  <c r="B1177" i="11"/>
  <c r="B1172" i="11"/>
  <c r="B1171" i="11"/>
  <c r="B1159" i="11"/>
  <c r="B1175" i="11"/>
  <c r="B1117" i="11"/>
  <c r="B1144" i="11"/>
  <c r="B1162" i="11"/>
  <c r="B1133" i="11"/>
  <c r="B1137" i="11"/>
  <c r="B1135" i="11"/>
  <c r="B1116" i="11"/>
  <c r="B1170" i="11"/>
  <c r="B1130" i="11"/>
  <c r="B1153" i="11"/>
  <c r="B1150" i="11"/>
  <c r="B1121" i="11"/>
  <c r="B1140" i="11"/>
  <c r="B1147" i="11"/>
  <c r="B1173" i="11"/>
  <c r="B1149" i="11"/>
  <c r="B1129" i="11"/>
  <c r="B1163" i="11"/>
  <c r="B1131" i="11"/>
  <c r="B1119" i="11"/>
  <c r="B1152" i="11"/>
  <c r="B1136" i="11"/>
  <c r="B1145" i="11"/>
  <c r="B1118" i="11"/>
  <c r="B1146" i="11"/>
  <c r="B1176" i="11"/>
  <c r="B1141" i="11"/>
  <c r="B1156" i="11"/>
  <c r="B1127" i="11"/>
  <c r="B1132" i="11"/>
  <c r="B1126" i="11"/>
  <c r="B1161" i="11"/>
  <c r="B1139" i="11"/>
  <c r="B1142" i="11"/>
  <c r="B1120" i="11"/>
  <c r="B1167" i="11"/>
  <c r="B1165" i="11"/>
  <c r="B1157" i="11"/>
  <c r="B1154" i="11"/>
  <c r="B1125" i="11"/>
  <c r="B1151" i="11"/>
  <c r="B1158" i="11"/>
  <c r="B1148" i="11"/>
  <c r="B1134" i="11"/>
  <c r="B1169" i="11"/>
  <c r="B1168" i="11"/>
  <c r="B1306" i="11"/>
  <c r="B1321" i="11"/>
  <c r="B1302" i="11"/>
  <c r="B1320" i="11"/>
  <c r="B1310" i="11"/>
  <c r="B1319" i="11"/>
  <c r="B1304" i="11"/>
  <c r="B1312" i="11"/>
  <c r="B1311" i="11"/>
  <c r="B1322" i="11"/>
  <c r="B1313" i="11"/>
  <c r="B1309" i="11"/>
  <c r="B1303" i="11"/>
  <c r="B1317" i="11"/>
  <c r="B1316" i="11"/>
  <c r="B1325" i="11"/>
  <c r="B1326" i="11"/>
  <c r="B1315" i="11"/>
  <c r="B1314" i="11"/>
  <c r="B1305" i="11"/>
  <c r="B1307" i="11"/>
  <c r="B1323" i="11"/>
  <c r="B1324" i="11"/>
  <c r="B1318" i="11"/>
  <c r="B1308" i="11"/>
  <c r="B1266" i="11"/>
  <c r="B1247" i="11"/>
  <c r="B1245" i="11"/>
  <c r="B1233" i="11"/>
  <c r="B1268" i="11"/>
  <c r="B1267" i="11"/>
  <c r="B1239" i="11"/>
  <c r="B1269" i="11"/>
  <c r="B1235" i="11"/>
  <c r="B1238" i="11"/>
  <c r="B1242" i="11"/>
  <c r="B1250" i="11"/>
  <c r="B1249" i="11"/>
  <c r="B1260" i="11"/>
  <c r="B1256" i="11"/>
  <c r="B1255" i="11"/>
  <c r="B1243" i="11"/>
  <c r="B1264" i="11"/>
  <c r="B1265" i="11"/>
  <c r="B1263" i="11"/>
  <c r="B1252" i="11"/>
  <c r="B1253" i="11"/>
  <c r="B1251" i="11"/>
  <c r="B1234" i="11"/>
  <c r="B1254" i="11"/>
  <c r="B1236" i="11"/>
  <c r="B1241" i="11"/>
  <c r="B1262" i="11"/>
  <c r="B1248" i="11"/>
  <c r="B1258" i="11"/>
  <c r="B1261" i="11"/>
  <c r="B1246" i="11"/>
  <c r="B1237" i="11"/>
  <c r="B1259" i="11"/>
  <c r="B1244" i="11"/>
  <c r="B1240" i="11"/>
  <c r="B1257" i="11"/>
  <c r="B1181" i="11"/>
  <c r="B1217" i="11"/>
  <c r="B1185" i="11"/>
  <c r="B1197" i="11"/>
  <c r="B1188" i="11"/>
  <c r="B1184" i="11"/>
  <c r="B1206" i="11"/>
  <c r="B1190" i="11"/>
  <c r="B1226" i="11"/>
  <c r="B1180" i="11"/>
  <c r="B1196" i="11"/>
  <c r="B1210" i="11"/>
  <c r="B1215" i="11"/>
  <c r="B1187" i="11"/>
  <c r="B1208" i="11"/>
  <c r="B1192" i="11"/>
  <c r="B1224" i="11"/>
  <c r="B1183" i="11"/>
  <c r="B1221" i="11"/>
  <c r="B1198" i="11"/>
  <c r="B1194" i="11"/>
  <c r="B1222" i="11"/>
  <c r="B1182" i="11"/>
  <c r="B1201" i="11"/>
  <c r="B1228" i="11"/>
  <c r="B1227" i="11"/>
  <c r="B1200" i="11"/>
  <c r="B1229" i="11"/>
  <c r="B1219" i="11"/>
  <c r="B1230" i="11"/>
  <c r="B1214" i="11"/>
  <c r="B1231" i="11"/>
  <c r="B1223" i="11"/>
  <c r="B1195" i="11"/>
  <c r="B1202" i="11"/>
  <c r="B1212" i="11"/>
  <c r="B1218" i="11"/>
  <c r="B1199" i="11"/>
  <c r="B1220" i="11"/>
  <c r="B1203" i="11"/>
  <c r="B1225" i="11"/>
  <c r="B1204" i="11"/>
  <c r="B1193" i="11"/>
  <c r="B1179" i="11"/>
  <c r="B1209" i="11"/>
  <c r="B1216" i="11"/>
  <c r="B1191" i="11"/>
  <c r="B1213" i="11"/>
  <c r="B1207" i="11"/>
  <c r="B1205" i="11"/>
  <c r="B1189" i="11"/>
  <c r="B1186" i="11"/>
  <c r="B1211" i="11"/>
  <c r="C50" i="1" l="1"/>
  <c r="C53" i="1"/>
  <c r="Q56" i="1"/>
  <c r="N1413" i="11"/>
  <c r="B1413" i="11" s="1"/>
  <c r="R1395" i="11"/>
  <c r="B1379" i="11"/>
  <c r="B1370" i="11"/>
  <c r="B1328" i="11"/>
  <c r="B1334" i="11"/>
  <c r="B1390" i="11"/>
  <c r="B1377" i="11"/>
  <c r="B1330" i="11"/>
  <c r="B1384" i="11"/>
  <c r="B1366" i="11"/>
  <c r="B1344" i="11"/>
  <c r="B1349" i="11"/>
  <c r="B1386" i="11"/>
  <c r="B1392" i="11"/>
  <c r="B1361" i="11"/>
  <c r="B1393" i="11"/>
  <c r="B1388" i="11"/>
  <c r="B1329" i="11"/>
  <c r="B1371" i="11"/>
  <c r="B1383" i="11"/>
  <c r="B1364" i="11"/>
  <c r="B1335" i="11"/>
  <c r="B1350" i="11"/>
  <c r="B1360" i="11"/>
  <c r="B1347" i="11"/>
  <c r="B1381" i="11"/>
  <c r="B1389" i="11"/>
  <c r="B1345" i="11"/>
  <c r="B1354" i="11"/>
  <c r="B1372" i="11"/>
  <c r="B1358" i="11"/>
  <c r="B1394" i="11"/>
  <c r="B1359" i="11"/>
  <c r="B1353" i="11"/>
  <c r="B1363" i="11"/>
  <c r="B1385" i="11"/>
  <c r="B1337" i="11"/>
  <c r="B1368" i="11"/>
  <c r="B1333" i="11"/>
  <c r="B1380" i="11"/>
  <c r="B1378" i="11"/>
  <c r="B1374" i="11"/>
  <c r="B1340" i="11"/>
  <c r="B1387" i="11"/>
  <c r="B1365" i="11"/>
  <c r="B1341" i="11"/>
  <c r="B1355" i="11"/>
  <c r="B1351" i="11"/>
  <c r="B1348" i="11"/>
  <c r="B1367" i="11"/>
  <c r="B1357" i="11"/>
  <c r="B1362" i="11"/>
  <c r="B1346" i="11"/>
  <c r="B1391" i="11"/>
  <c r="B1375" i="11"/>
  <c r="B1332" i="11"/>
  <c r="B1382" i="11"/>
  <c r="B1376" i="11"/>
  <c r="B1352" i="11"/>
  <c r="B1369" i="11"/>
  <c r="B1336" i="11"/>
  <c r="B1339" i="11"/>
  <c r="B1342" i="11"/>
  <c r="B1331" i="11"/>
  <c r="B1356" i="11"/>
  <c r="B1338" i="11"/>
  <c r="B1373" i="11"/>
  <c r="B1343" i="11"/>
  <c r="C93" i="1" l="1"/>
  <c r="U93" i="1" s="1"/>
  <c r="C96" i="1"/>
  <c r="U96" i="1" s="1"/>
  <c r="C76" i="1"/>
  <c r="U76" i="1" s="1"/>
  <c r="C66" i="1"/>
  <c r="U66" i="1" s="1"/>
  <c r="C115" i="1"/>
  <c r="U115" i="1" s="1"/>
  <c r="C84" i="1"/>
  <c r="U84" i="1" s="1"/>
  <c r="A16" i="6"/>
  <c r="U56" i="1"/>
  <c r="C99" i="1"/>
  <c r="U99" i="1" s="1"/>
  <c r="C57" i="1"/>
  <c r="U57" i="1" s="1"/>
  <c r="R1413" i="11"/>
  <c r="N1420" i="11"/>
  <c r="B1420" i="11" s="1"/>
  <c r="B1404" i="11"/>
  <c r="B1412" i="11"/>
  <c r="B1397" i="11"/>
  <c r="B1405" i="11"/>
  <c r="B1398" i="11"/>
  <c r="B1407" i="11"/>
  <c r="B1409" i="11"/>
  <c r="B1401" i="11"/>
  <c r="B1411" i="11"/>
  <c r="B1410" i="11"/>
  <c r="B1403" i="11"/>
  <c r="B1402" i="11"/>
  <c r="B1399" i="11"/>
  <c r="B1406" i="11"/>
  <c r="B1408" i="11"/>
  <c r="B1396" i="11"/>
  <c r="B1400" i="11"/>
  <c r="C109" i="1" l="1"/>
  <c r="C108" i="1"/>
  <c r="C107" i="1"/>
  <c r="C110" i="1"/>
  <c r="C104" i="1"/>
  <c r="C105" i="1"/>
  <c r="C103" i="1"/>
  <c r="C102" i="1"/>
  <c r="C106" i="1"/>
  <c r="C100" i="1"/>
  <c r="C112" i="1"/>
  <c r="C111" i="1"/>
  <c r="C101" i="1"/>
  <c r="C113" i="1"/>
  <c r="C126" i="1"/>
  <c r="C119" i="1"/>
  <c r="C117" i="1"/>
  <c r="C120" i="1"/>
  <c r="C127" i="1"/>
  <c r="C122" i="1"/>
  <c r="C116" i="1"/>
  <c r="C128" i="1"/>
  <c r="C121" i="1"/>
  <c r="C125" i="1"/>
  <c r="C118" i="1"/>
  <c r="C123" i="1"/>
  <c r="C124" i="1"/>
  <c r="C81" i="1"/>
  <c r="C80" i="1"/>
  <c r="C78" i="1"/>
  <c r="C79" i="1"/>
  <c r="C77" i="1"/>
  <c r="C82" i="1"/>
  <c r="C94" i="1"/>
  <c r="C62" i="1"/>
  <c r="C58" i="1"/>
  <c r="C61" i="1"/>
  <c r="C59" i="1"/>
  <c r="C64" i="1"/>
  <c r="C60" i="1"/>
  <c r="C63" i="1"/>
  <c r="C89" i="1"/>
  <c r="C85" i="1"/>
  <c r="C90" i="1"/>
  <c r="C88" i="1"/>
  <c r="C91" i="1"/>
  <c r="C86" i="1"/>
  <c r="C87" i="1"/>
  <c r="C67" i="1"/>
  <c r="C74" i="1"/>
  <c r="C71" i="1"/>
  <c r="C70" i="1"/>
  <c r="C69" i="1"/>
  <c r="C72" i="1"/>
  <c r="C73" i="1"/>
  <c r="C68" i="1"/>
  <c r="C97" i="1"/>
  <c r="B1419" i="11"/>
  <c r="B1418" i="11"/>
  <c r="B1414" i="11"/>
  <c r="B1417" i="11"/>
  <c r="B1415" i="11"/>
  <c r="B1416" i="11"/>
  <c r="R1420" i="11"/>
  <c r="N1438" i="11"/>
  <c r="B1438" i="11" s="1"/>
  <c r="B1432" i="11" l="1"/>
  <c r="B1433" i="11"/>
  <c r="B1435" i="11"/>
  <c r="B1430" i="11"/>
  <c r="B1434" i="11"/>
  <c r="B1427" i="11"/>
  <c r="B1425" i="11"/>
  <c r="B1424" i="11"/>
  <c r="B1437" i="11"/>
  <c r="B1421" i="11"/>
  <c r="B1426" i="11"/>
  <c r="B1431" i="11"/>
  <c r="B1429" i="11"/>
  <c r="B1423" i="11"/>
  <c r="B1422" i="11"/>
  <c r="B1436" i="11"/>
  <c r="B1428" i="11"/>
  <c r="N1452" i="11"/>
  <c r="B1452" i="11" s="1"/>
  <c r="R1438" i="11"/>
  <c r="B1445" i="11" l="1"/>
  <c r="B1451" i="11"/>
  <c r="B1444" i="11"/>
  <c r="B1446" i="11"/>
  <c r="B1439" i="11"/>
  <c r="B1443" i="11"/>
  <c r="B1441" i="11"/>
  <c r="B1447" i="11"/>
  <c r="B1440" i="11"/>
  <c r="B1450" i="11"/>
  <c r="B1442" i="11"/>
  <c r="B1449" i="11"/>
  <c r="B1448" i="11"/>
  <c r="B1470" i="11"/>
  <c r="R1470" i="11" s="1"/>
  <c r="N1525" i="11"/>
  <c r="B1525" i="11" s="1"/>
  <c r="B1475" i="11"/>
  <c r="R1475" i="11" s="1"/>
  <c r="B1505" i="11"/>
  <c r="R1505" i="11" s="1"/>
  <c r="B1453" i="11"/>
  <c r="R1453" i="11" s="1"/>
  <c r="B1487" i="11"/>
  <c r="R1487" i="11" s="1"/>
  <c r="B1493" i="11"/>
  <c r="R1493" i="11" s="1"/>
  <c r="B1500" i="11" l="1"/>
  <c r="B1497" i="11"/>
  <c r="B1503" i="11"/>
  <c r="B1496" i="11"/>
  <c r="B1499" i="11"/>
  <c r="B1504" i="11"/>
  <c r="B1494" i="11"/>
  <c r="B1501" i="11"/>
  <c r="B1495" i="11"/>
  <c r="B1498" i="11"/>
  <c r="B1502" i="11"/>
  <c r="B1490" i="11"/>
  <c r="B1489" i="11"/>
  <c r="B1491" i="11"/>
  <c r="B1488" i="11"/>
  <c r="B1492" i="11"/>
  <c r="B1517" i="11"/>
  <c r="B1513" i="11"/>
  <c r="B1516" i="11"/>
  <c r="B1524" i="11"/>
  <c r="B1508" i="11"/>
  <c r="B1514" i="11"/>
  <c r="B1522" i="11"/>
  <c r="B1509" i="11"/>
  <c r="B1511" i="11"/>
  <c r="B1515" i="11"/>
  <c r="B1512" i="11"/>
  <c r="B1507" i="11"/>
  <c r="B1510" i="11"/>
  <c r="B1519" i="11"/>
  <c r="B1520" i="11"/>
  <c r="B1518" i="11"/>
  <c r="B1523" i="11"/>
  <c r="B1521" i="11"/>
  <c r="B1506" i="11"/>
  <c r="R1525" i="11"/>
  <c r="N1548" i="11"/>
  <c r="B1548" i="11" s="1"/>
  <c r="R1548" i="11" s="1"/>
  <c r="B1456" i="11"/>
  <c r="B1467" i="11"/>
  <c r="B1454" i="11"/>
  <c r="B1459" i="11"/>
  <c r="B1464" i="11"/>
  <c r="B1460" i="11"/>
  <c r="B1466" i="11"/>
  <c r="B1465" i="11"/>
  <c r="B1461" i="11"/>
  <c r="B1462" i="11"/>
  <c r="B1457" i="11"/>
  <c r="B1455" i="11"/>
  <c r="B1468" i="11"/>
  <c r="B1458" i="11"/>
  <c r="B1463" i="11"/>
  <c r="B1469" i="11"/>
  <c r="B1486" i="11"/>
  <c r="B1484" i="11"/>
  <c r="B1481" i="11"/>
  <c r="B1477" i="11"/>
  <c r="B1478" i="11"/>
  <c r="B1479" i="11"/>
  <c r="B1480" i="11"/>
  <c r="B1483" i="11"/>
  <c r="B1482" i="11"/>
  <c r="B1476" i="11"/>
  <c r="B1485" i="11"/>
  <c r="B1471" i="11"/>
  <c r="B1473" i="11"/>
  <c r="B1474" i="11"/>
  <c r="B1472" i="11"/>
  <c r="Q131" i="1" l="1"/>
  <c r="B1552" i="11"/>
  <c r="B1559" i="11"/>
  <c r="B1555" i="11"/>
  <c r="B1550" i="11"/>
  <c r="B1557" i="11"/>
  <c r="B1556" i="11"/>
  <c r="B1551" i="11"/>
  <c r="B1549" i="11"/>
  <c r="B1554" i="11"/>
  <c r="B1558" i="11"/>
  <c r="B1553" i="11"/>
  <c r="B1533" i="11"/>
  <c r="B1537" i="11"/>
  <c r="B1530" i="11"/>
  <c r="B1543" i="11"/>
  <c r="B1539" i="11"/>
  <c r="B1536" i="11"/>
  <c r="B1527" i="11"/>
  <c r="B1540" i="11"/>
  <c r="B1535" i="11"/>
  <c r="B1542" i="11"/>
  <c r="B1544" i="11"/>
  <c r="B1545" i="11"/>
  <c r="B1538" i="11"/>
  <c r="B1541" i="11"/>
  <c r="B1534" i="11"/>
  <c r="B1529" i="11"/>
  <c r="B1546" i="11"/>
  <c r="B1531" i="11"/>
  <c r="B1528" i="11"/>
  <c r="B1547" i="11"/>
  <c r="B1532" i="11"/>
  <c r="B1526" i="11"/>
  <c r="A17" i="6" l="1"/>
  <c r="U131" i="1"/>
  <c r="C138" i="1" l="1"/>
  <c r="C132" i="1"/>
  <c r="C134" i="1"/>
  <c r="C139" i="1"/>
  <c r="C133" i="1"/>
  <c r="C137" i="1"/>
  <c r="C135" i="1"/>
  <c r="C136" i="1"/>
  <c r="Q141" i="1" l="1"/>
  <c r="A18" i="6" l="1"/>
  <c r="A32" i="8" s="1"/>
  <c r="U141" i="1"/>
  <c r="C142" i="1" l="1"/>
</calcChain>
</file>

<file path=xl/comments1.xml><?xml version="1.0" encoding="utf-8"?>
<comments xmlns="http://schemas.openxmlformats.org/spreadsheetml/2006/main">
  <authors>
    <author>rogerio</author>
  </authors>
  <commentList>
    <comment ref="D23" authorId="0" shapeId="0">
      <text>
        <r>
          <rPr>
            <b/>
            <sz val="9"/>
            <color indexed="81"/>
            <rFont val="Tahoma"/>
            <family val="2"/>
          </rPr>
          <t>rogerio:</t>
        </r>
        <r>
          <rPr>
            <sz val="9"/>
            <color indexed="81"/>
            <rFont val="Tahoma"/>
            <family val="2"/>
          </rPr>
          <t xml:space="preserve">
inserir recomposição da caixa
</t>
        </r>
      </text>
    </comment>
  </commentList>
</comments>
</file>

<file path=xl/sharedStrings.xml><?xml version="1.0" encoding="utf-8"?>
<sst xmlns="http://schemas.openxmlformats.org/spreadsheetml/2006/main" count="972" uniqueCount="402">
  <si>
    <t>ÁGUAS PLUVIAIS</t>
  </si>
  <si>
    <t>APARELHOS, LOUÇAS, METAIS E ACESSÓRIOS SANITÁRIOS</t>
  </si>
  <si>
    <t>INSTALAÇÕES DE PROTEÇÃO/COMBATE A INCÊNDIO</t>
  </si>
  <si>
    <t>INSTALAÇÕES ESPECIAIS</t>
  </si>
  <si>
    <t>INSTALAÇÕES DE AR CONDICIONADO</t>
  </si>
  <si>
    <t>SERRALHERIA</t>
  </si>
  <si>
    <t>DIVERSOS</t>
  </si>
  <si>
    <t>ELEMENTOS DE ESCOLAS</t>
  </si>
  <si>
    <t>ELEMENTOS DE UNIDADE DE SAÚDE</t>
  </si>
  <si>
    <t>ELEMENTOS DELEGACIAS/PENITENCIÁRIAS</t>
  </si>
  <si>
    <t>ELEMENTOS ESPORTIVOS</t>
  </si>
  <si>
    <t>PEQUENAS OBRAS</t>
  </si>
  <si>
    <t>OUTROS ELEMENTOS</t>
  </si>
  <si>
    <t>URBANIZAÇÃO</t>
  </si>
  <si>
    <t>LIMPEZA FINAL</t>
  </si>
  <si>
    <t>Limpeza geral e entrega da obra</t>
  </si>
  <si>
    <t>Chapisco de cimento e areia no traço 1:3</t>
  </si>
  <si>
    <t>RODAPÉS, SOLEIRAS E PEITORIS</t>
  </si>
  <si>
    <t>PISOS</t>
  </si>
  <si>
    <t>Cimentado liso e=2cm traço 1:3</t>
  </si>
  <si>
    <t>FORRO</t>
  </si>
  <si>
    <t>PINTURA</t>
  </si>
  <si>
    <t>A BASE DE ÁGUA</t>
  </si>
  <si>
    <t>A BASE DE ÓLEO</t>
  </si>
  <si>
    <t xml:space="preserve">ESMALTE </t>
  </si>
  <si>
    <t>VERNIZ</t>
  </si>
  <si>
    <t>ACRÍLICA</t>
  </si>
  <si>
    <t>EPOXI</t>
  </si>
  <si>
    <t>OUTRAS PINTURAS</t>
  </si>
  <si>
    <t>VIDROS</t>
  </si>
  <si>
    <t>pt</t>
  </si>
  <si>
    <t>PONTOS</t>
  </si>
  <si>
    <t>Parcial 2</t>
  </si>
  <si>
    <t>RESUMO FINANCEIRO</t>
  </si>
  <si>
    <t>Descriminação</t>
  </si>
  <si>
    <t>CUSTO TOTAL</t>
  </si>
  <si>
    <t>OUTROS MATERIAIS - ESQUADRIAS</t>
  </si>
  <si>
    <t>AÇÃO:</t>
  </si>
  <si>
    <t>DESCRIÇÃO DO SERVIÇO</t>
  </si>
  <si>
    <t>ITEM</t>
  </si>
  <si>
    <t>TOTAL</t>
  </si>
  <si>
    <t>Un</t>
  </si>
  <si>
    <t>Valor Parcial</t>
  </si>
  <si>
    <t>%</t>
  </si>
  <si>
    <t>Descrição</t>
  </si>
  <si>
    <t>Item</t>
  </si>
  <si>
    <t>un</t>
  </si>
  <si>
    <t>SERVIÇOS PRELIMINARES</t>
  </si>
  <si>
    <t>m²</t>
  </si>
  <si>
    <t>DEMOLIÇÕES E RETIRADAS</t>
  </si>
  <si>
    <t>Demolição manual de alvenaria de tijolo</t>
  </si>
  <si>
    <t>m³</t>
  </si>
  <si>
    <t>Demolição de piso cimentado</t>
  </si>
  <si>
    <t>MOVIMENTO DE TERRA</t>
  </si>
  <si>
    <t>FUNDAÇÕES</t>
  </si>
  <si>
    <t>ESTRUTURA</t>
  </si>
  <si>
    <t>CONCRETO</t>
  </si>
  <si>
    <t>FORMA / ARMAÇÃO</t>
  </si>
  <si>
    <t>PILARES</t>
  </si>
  <si>
    <t>PAREDES E PAINEIS</t>
  </si>
  <si>
    <t>COBERTURA</t>
  </si>
  <si>
    <t>CRONOGRAMA FÍSICO-FINANCEIRO</t>
  </si>
  <si>
    <t>SERVIÇOS</t>
  </si>
  <si>
    <t>PERÍODO DE EXECUÇÃO</t>
  </si>
  <si>
    <t>30 DIAS</t>
  </si>
  <si>
    <t>60 DIAS</t>
  </si>
  <si>
    <t>90 DIAS</t>
  </si>
  <si>
    <t>120 DIAS</t>
  </si>
  <si>
    <t>TELHAMENTO</t>
  </si>
  <si>
    <t>CALHAS E CUMEEIRAS</t>
  </si>
  <si>
    <t>IMPERMEABILIZAÇÕES/TRATAMENTOS</t>
  </si>
  <si>
    <t>ESQUADRIAS</t>
  </si>
  <si>
    <t>MADEIRA</t>
  </si>
  <si>
    <t>FERRO</t>
  </si>
  <si>
    <t>FERRAGENS</t>
  </si>
  <si>
    <t>PARA PORTAS</t>
  </si>
  <si>
    <t>PARA JANELAS</t>
  </si>
  <si>
    <t>PARA BALANCINS</t>
  </si>
  <si>
    <t>REVESTIMENTOS</t>
  </si>
  <si>
    <t>INSTALAÇÕES HIDRO-SANITÁRIAS</t>
  </si>
  <si>
    <t>BANCO DO ESTADO DO PARÁ</t>
  </si>
  <si>
    <t>COD</t>
  </si>
  <si>
    <t>Alvenaria tijolo de barro a cutelo</t>
  </si>
  <si>
    <t xml:space="preserve">Eng. Eletricista: </t>
  </si>
  <si>
    <t>Aluguel de andaime metálico</t>
  </si>
  <si>
    <t>M²/Mê</t>
  </si>
  <si>
    <t>Licenças e taxas da obra (até 100m2)</t>
  </si>
  <si>
    <t>Mobilização e Desmobilização de pessoal e equipamentos</t>
  </si>
  <si>
    <t>Placa de obra em lona com plotagem de gráfica</t>
  </si>
  <si>
    <t>CJ</t>
  </si>
  <si>
    <t>M</t>
  </si>
  <si>
    <t>UN</t>
  </si>
  <si>
    <t>Demolição de concreto armado c/ martelete</t>
  </si>
  <si>
    <t>Retirada de caixa de ar condicionado</t>
  </si>
  <si>
    <t>Retirada de entulho - manualmente (incl. caixa coletora)</t>
  </si>
  <si>
    <t>Retirada de forro de gesso (incl. barroteamento)</t>
  </si>
  <si>
    <t>Retirada de luminárias</t>
  </si>
  <si>
    <t>Cimbramento metálico com altura até 3,50m</t>
  </si>
  <si>
    <t>m</t>
  </si>
  <si>
    <t>'</t>
  </si>
  <si>
    <t>Reboco com argamassa 1:6:Adit. Plast.</t>
  </si>
  <si>
    <t>Forro em gesso liso</t>
  </si>
  <si>
    <t>Acrilica fosca int./ext. c/massa e selador - 3 demaos</t>
  </si>
  <si>
    <t>Caixa de passagem ch. aço 200x200x100mm</t>
  </si>
  <si>
    <t>Caixa plástica 4"x4"</t>
  </si>
  <si>
    <t>Caixa polifásica padrão Celpa</t>
  </si>
  <si>
    <t>Caixa ZB - inspeção c/ tampa de aço</t>
  </si>
  <si>
    <t>Centro de distribuiçao p/ 12 disjuntores (c/ barramento)</t>
  </si>
  <si>
    <t>Centro de distribuição p/ 16 disjuntores (c/ barramento)</t>
  </si>
  <si>
    <t>Centro de distribuiçao p/ 32 disjuntores (c/ barramento)</t>
  </si>
  <si>
    <t>Eletroduto PVC de 1 1/2"</t>
  </si>
  <si>
    <t>Eletroduto PVC de 1 1/4"</t>
  </si>
  <si>
    <t>Eletroduto PVC de 1"</t>
  </si>
  <si>
    <t>Eletroduto PVC de 3"</t>
  </si>
  <si>
    <t>Eletroduto PVC de 3/4"</t>
  </si>
  <si>
    <t>Cabo de cobre 4mm2 - 750 V</t>
  </si>
  <si>
    <t>Cabo de cobre 6mm2 - 750 V</t>
  </si>
  <si>
    <t>Cabo de cobre 16mm2 - 750 V</t>
  </si>
  <si>
    <t>Cabo de cobre 25mm2 - 1KV</t>
  </si>
  <si>
    <t>Cabo de cobre 25mm2 - 750 V</t>
  </si>
  <si>
    <t>Cabo de cobre 35mm2 - 750 V</t>
  </si>
  <si>
    <t>Luminaria c/ 2 lamp. fluorescentes 32W (sem fiaçao)</t>
  </si>
  <si>
    <t>Braçadeira tipo "D' p/ elet de 1"</t>
  </si>
  <si>
    <t>Braçadeira tipo "D' p/ elet de 2"</t>
  </si>
  <si>
    <t>Curva 90° p/ elet. PVC 1 1/2" (IE)</t>
  </si>
  <si>
    <t>Curva 90° p/ elet. PVC 1 1/4" (IE)</t>
  </si>
  <si>
    <t>Curva 90° p/ elet. PVC 3" (IE)</t>
  </si>
  <si>
    <t>Luva p/ elet. PVC de 1 1/2" (IE)</t>
  </si>
  <si>
    <t>Luva p/ elet. PVC de 1 1/4" (IE)</t>
  </si>
  <si>
    <t>Luva p/ elet. PVC de 2" (IE)</t>
  </si>
  <si>
    <t>Supressor contra surto CLAMPER 45KA</t>
  </si>
  <si>
    <t>Terminal de compressão em latão 25mm²</t>
  </si>
  <si>
    <t>Terminal de compressão em latão 35mm²</t>
  </si>
  <si>
    <t>Terminal de compressão em latão 50mm²</t>
  </si>
  <si>
    <t>Barra rosqueada (3m) 1/4"</t>
  </si>
  <si>
    <t>Braçadeira metálica tipo "D" c/ cunha Ø 3/4"</t>
  </si>
  <si>
    <t>Bucha e arruela de alumínio de 3/4"</t>
  </si>
  <si>
    <t>Bucha e arruela de alumínio de 1"</t>
  </si>
  <si>
    <t>Bucha e arruela de alumínio de 1 1/4"</t>
  </si>
  <si>
    <t>Bucha e arruela de alumínio de 1 1/2"</t>
  </si>
  <si>
    <t>Bucha e arruela de alumínio de 3"</t>
  </si>
  <si>
    <t>Haste de Aço cobreada 3/4"x3m c/ conector</t>
  </si>
  <si>
    <t>Luva p/ elet. PVC de 1" (IE)</t>
  </si>
  <si>
    <t>Luva p/ elet. PVC de 3" (IE)</t>
  </si>
  <si>
    <t>Luva p/ elet. PVC de 3/4" (IE)</t>
  </si>
  <si>
    <t>Ponto de solda exotérmica</t>
  </si>
  <si>
    <t>Ponto de dreno p/ split (10m)</t>
  </si>
  <si>
    <t>Ponto de gás p/ split até 30.000 BTU's (10m)</t>
  </si>
  <si>
    <t>Ponto de gás p/ split até 60.000 BTU's (10m)</t>
  </si>
  <si>
    <t>Barracão de madeira (incluindo instalações)</t>
  </si>
  <si>
    <t>ADMINISTRAÇÃO DA OBRA</t>
  </si>
  <si>
    <t>Administração local</t>
  </si>
  <si>
    <t>Mês</t>
  </si>
  <si>
    <t>QUADROS E CAIXAS</t>
  </si>
  <si>
    <t>ELETRODUTOS, CONDULETES E CAIXAS</t>
  </si>
  <si>
    <t>CABOS</t>
  </si>
  <si>
    <t>PONTOS TOMADAS E INTERRUPTORES</t>
  </si>
  <si>
    <t>LUMINÁRIAS</t>
  </si>
  <si>
    <t>ALIMENTAÇÃO, MEDIÇÃO, PROTEÇÃO E MOTORES</t>
  </si>
  <si>
    <t>ACESSÓRIOS E CONEXÕES II</t>
  </si>
  <si>
    <t>INSTALAÇÕES ELÉTRICAS</t>
  </si>
  <si>
    <t>INSTALAÇÕES TELEFÔNICAS E LÓGICAS</t>
  </si>
  <si>
    <t>CABOS E FIOS</t>
  </si>
  <si>
    <t>TOMADAS</t>
  </si>
  <si>
    <t>ACESSÓRIOS</t>
  </si>
  <si>
    <t>ÁGUA FRIA: TUBOS, VÁLVULAS E REGISTROS</t>
  </si>
  <si>
    <t>CONEXÕES</t>
  </si>
  <si>
    <t>ESGOTO: TUBOS, FOSSAS, SUMIDOUROS E CAIXAS</t>
  </si>
  <si>
    <t>DISJUNTORES</t>
  </si>
  <si>
    <t>Eng. Civil:</t>
  </si>
  <si>
    <t>TOTAL ACUMULADO</t>
  </si>
  <si>
    <t>PERCENTUAL DO PERÍODO</t>
  </si>
  <si>
    <t>PERCENTUAL ACUMULADO</t>
  </si>
  <si>
    <t>PERCENTUAL A RECEBER NA MEDIÇÃO</t>
  </si>
  <si>
    <t>PERCENTUAL DE MEDIÇÃO ACUMULADO</t>
  </si>
  <si>
    <t>VALOR A RECEBER NA MEDIÇÃO</t>
  </si>
  <si>
    <t>TOTAL DO PERÍODO</t>
  </si>
  <si>
    <t>R$</t>
  </si>
  <si>
    <t>OBS</t>
  </si>
  <si>
    <t>O RESTANTE DO PAGAMENTO SERÁ EFETUADO APÓS A EMISSÃO DO TERMO DE RECEBIMENTO DEFINITIVO DA OBRA</t>
  </si>
  <si>
    <t>Eng. Mecânico</t>
  </si>
  <si>
    <t>CONTRATUAL</t>
  </si>
  <si>
    <t>REAL</t>
  </si>
  <si>
    <t>À ADITAR</t>
  </si>
  <si>
    <t>À SUPRIMIR</t>
  </si>
  <si>
    <t>QUANTIDADE</t>
  </si>
  <si>
    <t>PARCIAL À ADITAR</t>
  </si>
  <si>
    <t>PARCIAL À SUPRIMIR</t>
  </si>
  <si>
    <t>TOTAL DO ITEM COM B.D.I</t>
  </si>
  <si>
    <t>Sub - Total do Item com B.D.I</t>
  </si>
  <si>
    <t>Total do Item com B.D.I</t>
  </si>
  <si>
    <t>Sub-total do Item com B.D.I</t>
  </si>
  <si>
    <t>Total do Orçamento com B.D.I</t>
  </si>
  <si>
    <t>PREÇO CONTRATUAL COM B.D.I</t>
  </si>
  <si>
    <t>TOTAL GERAL DE ADITIVO</t>
  </si>
  <si>
    <t>TOTAL GERAL DE SUPRESSÃO</t>
  </si>
  <si>
    <t>SUBTOTAL COM B.D.I</t>
  </si>
  <si>
    <t>SEM ALTERAÇÃO</t>
  </si>
  <si>
    <t>Eng. Civil</t>
  </si>
  <si>
    <t>Eng. Eletricista</t>
  </si>
  <si>
    <t>SEDOP</t>
  </si>
  <si>
    <t>Acrílica para piso - Calçada frontal</t>
  </si>
  <si>
    <t>COMPOSIÇÃO</t>
  </si>
  <si>
    <t>Disjuntor 03P - 40A - PADRÃO DIN</t>
  </si>
  <si>
    <t>Disjuntor 03P - 60A - PADRÃO DIN</t>
  </si>
  <si>
    <t>Disjuntor 03P - 100A - PADRÃO DIN</t>
  </si>
  <si>
    <t>Disjuntor 02P - 20A - PADRÃO DIN</t>
  </si>
  <si>
    <t>Disjuntor 03P - 25A - PADRÃO DIN</t>
  </si>
  <si>
    <t>Disjuntor 02P - 25A - PADRÃO DIN</t>
  </si>
  <si>
    <t>Fórmica cinza platina fosca, sobre superfície compensada</t>
  </si>
  <si>
    <t>Unidade</t>
  </si>
  <si>
    <t>DISCRIMINAÇÃO</t>
  </si>
  <si>
    <t>MÃO DE OBRA</t>
  </si>
  <si>
    <t>Engenheiro Eletricista</t>
  </si>
  <si>
    <t>MATERIAL</t>
  </si>
  <si>
    <t>Disjuntor 01P - 16A - PADRÃO DIN</t>
  </si>
  <si>
    <t>Disjuntor  03P - 150A - PADRÃO DIN</t>
  </si>
  <si>
    <t>COMPOSIÇÃO DE PREÇO UNITÁRIO</t>
  </si>
  <si>
    <t>Serviço</t>
  </si>
  <si>
    <t>Data</t>
  </si>
  <si>
    <t>M2</t>
  </si>
  <si>
    <t>DESCRIÇÃO</t>
  </si>
  <si>
    <t>UNIDADE</t>
  </si>
  <si>
    <t>QUANT.</t>
  </si>
  <si>
    <t>P. UNITARIO</t>
  </si>
  <si>
    <t>P. TOTAL</t>
  </si>
  <si>
    <t>TOTAL MATERIAL</t>
  </si>
  <si>
    <t>MÃO-DE-OBRA</t>
  </si>
  <si>
    <t>Montador</t>
  </si>
  <si>
    <t>H</t>
  </si>
  <si>
    <t>Ajudante</t>
  </si>
  <si>
    <t>mês</t>
  </si>
  <si>
    <t>Carpinteiro</t>
  </si>
  <si>
    <t>Servente</t>
  </si>
  <si>
    <t>Laminado melamínico</t>
  </si>
  <si>
    <t>Cola fórmica</t>
  </si>
  <si>
    <t>GL</t>
  </si>
  <si>
    <t>Engenheiro Civil ou Arquiteto</t>
  </si>
  <si>
    <t>Mobilização e desmobilização</t>
  </si>
  <si>
    <t>Deslocamento</t>
  </si>
  <si>
    <t>Km</t>
  </si>
  <si>
    <t>Aluguel de casa</t>
  </si>
  <si>
    <t>Retirada de Quadro elétrico</t>
  </si>
  <si>
    <t>Eletricista</t>
  </si>
  <si>
    <t>Parabolt</t>
  </si>
  <si>
    <t>Cantoneira ZZ</t>
  </si>
  <si>
    <t>SealTube</t>
  </si>
  <si>
    <t>Sealtubo</t>
  </si>
  <si>
    <t>Retirada de Quadro Elétrico</t>
  </si>
  <si>
    <t>SealTube metálico 3/4"</t>
  </si>
  <si>
    <t>ANEXO VI - ESTIMATIVA DE CUSTO / COMPOSIÇÕES / REFERÊNCIA DE PREÇO DE SERVIÇO</t>
  </si>
  <si>
    <t>Cabo de cobre 50mm2 - 1 KV</t>
  </si>
  <si>
    <t>Braçadeira c cunga e parafuso</t>
  </si>
  <si>
    <t>Instalação de aparelho Air-Split - 9.000 BTU's</t>
  </si>
  <si>
    <t>Instalação de aparelho Air-Split - 12.000 BTU's</t>
  </si>
  <si>
    <t>Instalação de aparelho Air-Split - 24.000 BTU's</t>
  </si>
  <si>
    <t>Instalação de aparelho Air-Split - 36.000 BTU's</t>
  </si>
  <si>
    <t>Instalação de aparelho Air-Split - 48.000 BTU's</t>
  </si>
  <si>
    <t>Composição</t>
  </si>
  <si>
    <t>setembro/17</t>
  </si>
  <si>
    <t>Tampa cega 4"x4" plástica</t>
  </si>
  <si>
    <t>RESP. TÉCN.: SILVIO JOSÉ PALHETA DOS SANTOS - REGISTRO PROFISSIONAL: A51464-0 CAU/BR</t>
  </si>
  <si>
    <t>ENCARGOS  SOCIAIS  SOBRE   A  MÃO   DE   OBRA</t>
  </si>
  <si>
    <t>CÓDIGO</t>
  </si>
  <si>
    <t>COM DESONERAÇÃO</t>
  </si>
  <si>
    <t>HORISTA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</si>
  <si>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</si>
  <si>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</si>
  <si>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</si>
  <si>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</si>
  <si>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</si>
  <si>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</si>
  <si>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</si>
  <si>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</si>
  <si>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</si>
  <si>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</si>
  <si>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</si>
  <si>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</si>
  <si>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</si>
  <si>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</si>
  <si>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</si>
  <si>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</si>
  <si>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</si>
  <si>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</si>
  <si>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</t>
  </si>
  <si>
    <t>Total</t>
  </si>
  <si>
    <t>GRUPO B</t>
  </si>
  <si>
    <t>B1</t>
  </si>
  <si>
    <t>Repouso Semanal Remunerado</t>
  </si>
  <si>
    <t>Não incide</t>
  </si>
  <si>
    <t>B2</t>
  </si>
  <si>
    <t>Feriados</t>
  </si>
  <si>
    <t>B3</t>
  </si>
  <si>
    <t>Auxílio - Enfermidade</t>
  </si>
  <si>
    <t>B4</t>
  </si>
  <si>
    <t>13º Salário</t>
  </si>
  <si>
    <t>B5</t>
  </si>
  <si>
    <t>Licença Paternidade</t>
  </si>
  <si>
    <t>B6</t>
  </si>
  <si>
    <t>Faltas Justificadas</t>
  </si>
  <si>
    <t>B7</t>
  </si>
  <si>
    <t>Dias de Chuvas</t>
  </si>
  <si>
    <t>B8</t>
  </si>
  <si>
    <t>Auxílio Acidente de Trabalho</t>
  </si>
  <si>
    <t>B9</t>
  </si>
  <si>
    <t>Férias Gozadas</t>
  </si>
  <si>
    <t>B10</t>
  </si>
  <si>
    <t>Salário Maternidade</t>
  </si>
  <si>
    <t>B</t>
  </si>
  <si>
    <t>GRUPO C</t>
  </si>
  <si>
    <t>C1</t>
  </si>
  <si>
    <t>Aviso Prévio Indenizado</t>
  </si>
  <si>
    <t>C2</t>
  </si>
  <si>
    <t>Aviso Prévio Trabalhado</t>
  </si>
  <si>
    <t>C3</t>
  </si>
  <si>
    <t>Férias Indenizadas</t>
  </si>
  <si>
    <t>C4</t>
  </si>
  <si>
    <t>Depósito Rescisão Sem Justa Causa</t>
  </si>
  <si>
    <t>C5</t>
  </si>
  <si>
    <t>Indenização Adicional</t>
  </si>
  <si>
    <t>C</t>
  </si>
  <si>
    <t>GRUPO D</t>
  </si>
  <si>
    <t>D1</t>
  </si>
  <si>
    <t>Reincidência de Grupo A sobre Grupo B</t>
  </si>
  <si>
    <t>D2</t>
  </si>
  <si>
    <t>Reincidência de Grupo A sobre Aviso Prévio Trabalhado e Reincidência do FGTS sobre Aviso Prévio Indenizado</t>
  </si>
  <si>
    <t>D</t>
  </si>
  <si>
    <t>GRUPO E</t>
  </si>
  <si>
    <t>E1</t>
  </si>
  <si>
    <t>Refeição</t>
  </si>
  <si>
    <t>E2</t>
  </si>
  <si>
    <t>Vale transporte</t>
  </si>
  <si>
    <t>E3</t>
  </si>
  <si>
    <t>Seguro de vida e acidentes em grupo</t>
  </si>
  <si>
    <t>E4</t>
  </si>
  <si>
    <t>EPI e ferramentas</t>
  </si>
  <si>
    <t>E5</t>
  </si>
  <si>
    <t>Exames</t>
  </si>
  <si>
    <t>E</t>
  </si>
  <si>
    <t>TOTAL (A+B+C+D)</t>
  </si>
  <si>
    <t>,0,20</t>
  </si>
  <si>
    <t>B11</t>
  </si>
  <si>
    <t>3.1</t>
  </si>
  <si>
    <t>4.1</t>
  </si>
  <si>
    <t>6.1</t>
  </si>
  <si>
    <t>6.2</t>
  </si>
  <si>
    <t>UNIDADE: DOM ELISEU</t>
  </si>
  <si>
    <t>ENDEREÇO: AV. JK DE OLIVEIRA, Nº 182 - CENTRO</t>
  </si>
  <si>
    <t>O direito do trabalhador ao adicional noturno é garantido pela CLT (art. 73), que estabelece o seguinte:</t>
  </si>
  <si>
    <t>“Art. 73 – Salvo nos casos de revezamento semanal ou quinzenal, o trabalho noturno terá remuneração superior à do diurno e, para esse efeito, sua remuneração terá um acréscimo de 20%, pelo menos, sobre a hora diurna.</t>
  </si>
  <si>
    <t>§ 1º  A hora do trabalho noturno será computada como de 52 minutos e 30 segundos.</t>
  </si>
  <si>
    <t>§ 2º  Considera-se noturno, para os efeitos deste artigo, o trabalho executado entre as 22 horas de um dia e as 5 horas do dia seguinte.”</t>
  </si>
  <si>
    <t>A Constituição Federal (art. 7º, inciso IX), por sua vez, garante o direito à remuneração do trabalho noturno superior à do diurno, não fixando condições especiais. Assim, a condição de revezamento semanal ou quinzenal foi tacitamente revogada pelo dispositivo constitucional, não excluindo do empregado o direito ao adicional noturno.</t>
  </si>
  <si>
    <t>Para calcular o valor do adicional noturno, devem ser utilizados os dados relacionados no formulário de cálculo do Fator de Utilização de Motoristas e Cobradores, observando o intervalo entre 22:00 horas e 5:00 horas. Para dias úteis, sábados e domingos, deve-se somar os percentuais de frota operante das faixas horárias contidas no intervalo supracitado e dividir por 100 para se obter a duração equivalente de operação noturna.</t>
  </si>
  <si>
    <t>O valor do adicional noturno será alcançado por meio da seguinte expressão:</t>
  </si>
  <si>
    <t>(U x u + S x s + D x d) x (1/H) x (1/N) x a x 100</t>
  </si>
  <si>
    <t>onde:</t>
  </si>
  <si>
    <t>U = duração equivalente de operação noturna em dia útil (horas/dia)</t>
  </si>
  <si>
    <t>u = número de dias úteis no mês (dias/mês)</t>
  </si>
  <si>
    <t>S = duração equivalente de operação noturna no sábado (horas/dia)</t>
  </si>
  <si>
    <t>s = número de sábados no mês (dias/mês)</t>
  </si>
  <si>
    <t>D = duração equivalente de operação noturna no domingo (horas/dia)</t>
  </si>
  <si>
    <t>d = número de domingos no mês (dias/mês)</t>
  </si>
  <si>
    <t>H = jornada de trabalho mensal (horas/mês)</t>
  </si>
  <si>
    <t>N = duração da hora noturna (horas/hora)</t>
  </si>
  <si>
    <t>a = acréscimo sobre a hora diurna</t>
  </si>
  <si>
    <t>Adicional Noturno/ Finais de Semana</t>
  </si>
  <si>
    <t>Fórmula</t>
  </si>
  <si>
    <t>(0,8 x 22 + 0,8x 4 + 0,8 x 4) x (1/220) x (1/0,875) x 0,20 x 100 = 2,49%</t>
  </si>
  <si>
    <t>Adicional noturno e finais de semanas</t>
  </si>
  <si>
    <t>COMPOSIÇÃO DE BONIFICAÇÕES E DESPESAS INDIRETAS - BDI</t>
  </si>
  <si>
    <t>TAXA (%)</t>
  </si>
  <si>
    <t>AC - Administração Central</t>
  </si>
  <si>
    <t>SG - seguros e Garantia</t>
  </si>
  <si>
    <t>R - Risco</t>
  </si>
  <si>
    <t>DF - Despesas Financeiras</t>
  </si>
  <si>
    <t>L - Lucro Bruto</t>
  </si>
  <si>
    <t>I - Impostos</t>
  </si>
  <si>
    <t>PIS</t>
  </si>
  <si>
    <t>COFINS</t>
  </si>
  <si>
    <t>6.3</t>
  </si>
  <si>
    <t>ISS</t>
  </si>
  <si>
    <t>6.4</t>
  </si>
  <si>
    <t>Contribuição Prev. Sobre Receita Bruta - CPRB</t>
  </si>
  <si>
    <t>Onde:</t>
  </si>
  <si>
    <t>AC: taxa de administração central;</t>
  </si>
  <si>
    <t>SG: taxa de garantias e taxa de seguros;</t>
  </si>
  <si>
    <t>R: taxa de riscos;</t>
  </si>
  <si>
    <t>DF: taxa de despesas financeiras;</t>
  </si>
  <si>
    <t>L: taxa de lucro/remuneração;</t>
  </si>
  <si>
    <t>I: taxa de incidência de impostos (PIS, COFINS, ISS, CPRB).</t>
  </si>
  <si>
    <t>OBRA: REFORMA DA AGÊNCIA BANPARÁ - DOM ELISEU</t>
  </si>
  <si>
    <t>FONTE</t>
  </si>
  <si>
    <t>SERVIÇO EXECUTADO</t>
  </si>
  <si>
    <t>QUANT</t>
  </si>
  <si>
    <t>EQUIPAMENTO/ TAXAS E SERVIÇOS</t>
  </si>
  <si>
    <t>ENCARGOS SOCIAIS</t>
  </si>
  <si>
    <t>VALOR UNITÁRIO SEM BDI</t>
  </si>
  <si>
    <t xml:space="preserve">BDI </t>
  </si>
  <si>
    <t>VALOR UNITÁRIO COM BDI</t>
  </si>
  <si>
    <t>VALOR TOTAL</t>
  </si>
  <si>
    <t>% DOS SERVIÇOS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</si>
</sst>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;;;"/>
    <numFmt numFmtId="167" formatCode="0000"/>
    <numFmt numFmtId="168" formatCode="&quot;R$ &quot;#,##0.00"/>
    <numFmt numFmtId="169" formatCode="00000"/>
    <numFmt numFmtId="170" formatCode="&quot;R$&quot;\ #,##0.00"/>
    <numFmt numFmtId="171" formatCode="_(&quot;$&quot;* #,##0.00_);_(&quot;$&quot;* \(#,##0.00\);_(&quot;$&quot;* &quot;-&quot;??_);_(@_)"/>
  </numFmts>
  <fonts count="8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vertAlign val="superscript"/>
      <sz val="9"/>
      <name val="Courier New"/>
      <family val="3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0"/>
      <color theme="10"/>
      <name val="Arial"/>
      <family val="2"/>
    </font>
    <font>
      <sz val="12"/>
      <color theme="1"/>
      <name val="Cambria"/>
      <family val="2"/>
      <scheme val="major"/>
    </font>
    <font>
      <b/>
      <sz val="8"/>
      <color theme="1"/>
      <name val="Cambria"/>
      <family val="2"/>
      <scheme val="major"/>
    </font>
    <font>
      <b/>
      <sz val="8"/>
      <name val="Cambria"/>
      <family val="2"/>
      <scheme val="major"/>
    </font>
    <font>
      <b/>
      <sz val="12"/>
      <name val="Cambria"/>
      <family val="2"/>
      <scheme val="major"/>
    </font>
    <font>
      <sz val="12"/>
      <name val="Cambria"/>
      <family val="2"/>
      <scheme val="major"/>
    </font>
    <font>
      <u/>
      <sz val="11"/>
      <color theme="10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7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8"/>
      <color theme="1"/>
      <name val="Cambria"/>
      <family val="1"/>
      <scheme val="major"/>
    </font>
  </fonts>
  <fills count="4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3">
    <xf numFmtId="0" fontId="0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16" borderId="1" applyNumberFormat="0" applyAlignment="0" applyProtection="0"/>
    <xf numFmtId="0" fontId="22" fillId="16" borderId="1" applyNumberFormat="0" applyAlignment="0" applyProtection="0"/>
    <xf numFmtId="0" fontId="23" fillId="17" borderId="2" applyNumberFormat="0" applyAlignment="0" applyProtection="0"/>
    <xf numFmtId="0" fontId="23" fillId="17" borderId="2" applyNumberFormat="0" applyAlignment="0" applyProtection="0"/>
    <xf numFmtId="0" fontId="24" fillId="0" borderId="3" applyNumberFormat="0" applyFill="0" applyAlignment="0" applyProtection="0"/>
    <xf numFmtId="0" fontId="24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5" fillId="7" borderId="1" applyNumberFormat="0" applyAlignment="0" applyProtection="0"/>
    <xf numFmtId="0" fontId="25" fillId="7" borderId="1" applyNumberFormat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164" fontId="2" fillId="0" borderId="0" applyFont="0" applyFill="0" applyBorder="0" applyAlignment="0" applyProtection="0"/>
    <xf numFmtId="164" fontId="52" fillId="0" borderId="0" applyFont="0" applyFill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53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23" borderId="4" applyNumberFormat="0" applyFont="0" applyAlignment="0" applyProtection="0"/>
    <xf numFmtId="0" fontId="52" fillId="23" borderId="4" applyNumberFormat="0" applyFont="0" applyAlignment="0" applyProtection="0"/>
    <xf numFmtId="9" fontId="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9" fillId="16" borderId="5" applyNumberFormat="0" applyAlignment="0" applyProtection="0"/>
    <xf numFmtId="0" fontId="29" fillId="16" borderId="5" applyNumberFormat="0" applyAlignment="0" applyProtection="0"/>
    <xf numFmtId="165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165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1" fillId="0" borderId="0"/>
    <xf numFmtId="0" fontId="7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99">
    <xf numFmtId="0" fontId="0" fillId="0" borderId="0" xfId="0"/>
    <xf numFmtId="0" fontId="5" fillId="0" borderId="0" xfId="0" applyFont="1"/>
    <xf numFmtId="0" fontId="5" fillId="0" borderId="10" xfId="0" applyFont="1" applyBorder="1"/>
    <xf numFmtId="0" fontId="5" fillId="0" borderId="0" xfId="0" applyFont="1" applyFill="1" applyBorder="1"/>
    <xf numFmtId="10" fontId="5" fillId="0" borderId="10" xfId="0" applyNumberFormat="1" applyFont="1" applyBorder="1"/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165" fontId="5" fillId="0" borderId="11" xfId="0" applyNumberFormat="1" applyFont="1" applyFill="1" applyBorder="1" applyAlignment="1" applyProtection="1">
      <alignment horizontal="right" wrapText="1"/>
      <protection hidden="1"/>
    </xf>
    <xf numFmtId="165" fontId="5" fillId="0" borderId="10" xfId="0" applyNumberFormat="1" applyFont="1" applyFill="1" applyBorder="1" applyAlignment="1" applyProtection="1">
      <alignment horizontal="right" wrapText="1"/>
      <protection hidden="1"/>
    </xf>
    <xf numFmtId="165" fontId="5" fillId="0" borderId="12" xfId="0" applyNumberFormat="1" applyFont="1" applyFill="1" applyBorder="1" applyAlignment="1" applyProtection="1">
      <alignment horizontal="right" wrapText="1"/>
      <protection hidden="1"/>
    </xf>
    <xf numFmtId="165" fontId="5" fillId="0" borderId="13" xfId="82" applyFont="1" applyFill="1" applyBorder="1" applyAlignment="1" applyProtection="1">
      <alignment horizontal="right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2" fontId="6" fillId="0" borderId="0" xfId="0" applyNumberFormat="1" applyFont="1" applyFill="1" applyAlignment="1" applyProtection="1">
      <alignment horizontal="right" wrapText="1"/>
    </xf>
    <xf numFmtId="10" fontId="5" fillId="0" borderId="0" xfId="0" applyNumberFormat="1" applyFont="1" applyFill="1" applyAlignment="1" applyProtection="1">
      <alignment horizontal="right" wrapText="1"/>
    </xf>
    <xf numFmtId="0" fontId="5" fillId="0" borderId="0" xfId="0" applyFont="1" applyFill="1" applyAlignment="1" applyProtection="1">
      <alignment horizontal="left" wrapText="1"/>
    </xf>
    <xf numFmtId="10" fontId="5" fillId="0" borderId="10" xfId="82" applyNumberFormat="1" applyFont="1" applyFill="1" applyBorder="1" applyAlignment="1" applyProtection="1"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Alignment="1" applyProtection="1">
      <alignment wrapText="1"/>
    </xf>
    <xf numFmtId="0" fontId="5" fillId="0" borderId="0" xfId="0" applyFont="1" applyFill="1" applyBorder="1" applyProtection="1"/>
    <xf numFmtId="0" fontId="5" fillId="0" borderId="0" xfId="0" applyFont="1" applyFill="1" applyProtection="1"/>
    <xf numFmtId="0" fontId="3" fillId="0" borderId="0" xfId="0" applyFont="1" applyFill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</xf>
    <xf numFmtId="0" fontId="5" fillId="0" borderId="11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</xf>
    <xf numFmtId="10" fontId="11" fillId="26" borderId="10" xfId="82" applyNumberFormat="1" applyFont="1" applyFill="1" applyBorder="1" applyAlignment="1" applyProtection="1">
      <alignment wrapText="1"/>
      <protection hidden="1"/>
    </xf>
    <xf numFmtId="164" fontId="11" fillId="26" borderId="10" xfId="82" applyNumberFormat="1" applyFont="1" applyFill="1" applyBorder="1" applyAlignment="1" applyProtection="1">
      <alignment wrapText="1"/>
      <protection hidden="1"/>
    </xf>
    <xf numFmtId="0" fontId="5" fillId="0" borderId="10" xfId="0" applyFont="1" applyFill="1" applyBorder="1" applyAlignment="1" applyProtection="1">
      <alignment horizontal="center"/>
      <protection locked="0"/>
    </xf>
    <xf numFmtId="165" fontId="13" fillId="24" borderId="12" xfId="0" applyNumberFormat="1" applyFont="1" applyFill="1" applyBorder="1"/>
    <xf numFmtId="10" fontId="13" fillId="24" borderId="12" xfId="0" applyNumberFormat="1" applyFont="1" applyFill="1" applyBorder="1"/>
    <xf numFmtId="2" fontId="5" fillId="25" borderId="10" xfId="82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>
      <alignment horizontal="right"/>
    </xf>
    <xf numFmtId="10" fontId="13" fillId="0" borderId="0" xfId="0" applyNumberFormat="1" applyFont="1" applyFill="1" applyBorder="1"/>
    <xf numFmtId="2" fontId="5" fillId="25" borderId="11" xfId="82" applyNumberFormat="1" applyFont="1" applyFill="1" applyBorder="1" applyAlignment="1" applyProtection="1">
      <alignment wrapText="1"/>
      <protection locked="0"/>
    </xf>
    <xf numFmtId="0" fontId="7" fillId="24" borderId="18" xfId="0" applyFont="1" applyFill="1" applyBorder="1" applyAlignment="1" applyProtection="1">
      <alignment horizontal="left" wrapText="1"/>
      <protection locked="0"/>
    </xf>
    <xf numFmtId="0" fontId="7" fillId="24" borderId="18" xfId="0" applyFont="1" applyFill="1" applyBorder="1" applyAlignment="1" applyProtection="1">
      <alignment horizontal="center" wrapText="1"/>
      <protection locked="0"/>
    </xf>
    <xf numFmtId="2" fontId="7" fillId="24" borderId="18" xfId="82" applyNumberFormat="1" applyFont="1" applyFill="1" applyBorder="1" applyAlignment="1" applyProtection="1">
      <alignment wrapText="1"/>
      <protection locked="0"/>
    </xf>
    <xf numFmtId="164" fontId="13" fillId="24" borderId="10" xfId="82" applyNumberFormat="1" applyFont="1" applyFill="1" applyBorder="1" applyAlignment="1" applyProtection="1">
      <alignment horizontal="left" wrapText="1"/>
      <protection hidden="1"/>
    </xf>
    <xf numFmtId="10" fontId="13" fillId="24" borderId="10" xfId="82" applyNumberFormat="1" applyFont="1" applyFill="1" applyBorder="1" applyAlignment="1" applyProtection="1">
      <alignment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166" fontId="14" fillId="0" borderId="0" xfId="0" applyNumberFormat="1" applyFont="1" applyFill="1" applyAlignment="1" applyProtection="1">
      <alignment horizontal="center" wrapText="1"/>
    </xf>
    <xf numFmtId="2" fontId="14" fillId="0" borderId="0" xfId="0" applyNumberFormat="1" applyFont="1" applyFill="1" applyAlignment="1" applyProtection="1">
      <alignment horizontal="right" wrapText="1"/>
    </xf>
    <xf numFmtId="10" fontId="7" fillId="0" borderId="0" xfId="0" applyNumberFormat="1" applyFont="1" applyFill="1" applyAlignment="1" applyProtection="1">
      <alignment horizontal="right" wrapText="1"/>
    </xf>
    <xf numFmtId="0" fontId="7" fillId="0" borderId="0" xfId="0" applyFont="1" applyFill="1" applyAlignment="1" applyProtection="1">
      <alignment horizontal="left" wrapText="1"/>
    </xf>
    <xf numFmtId="0" fontId="12" fillId="27" borderId="13" xfId="0" applyFont="1" applyFill="1" applyBorder="1" applyAlignment="1" applyProtection="1">
      <alignment horizontal="left" wrapText="1"/>
      <protection locked="0"/>
    </xf>
    <xf numFmtId="0" fontId="12" fillId="27" borderId="19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wrapText="1"/>
    </xf>
    <xf numFmtId="164" fontId="13" fillId="24" borderId="10" xfId="82" applyNumberFormat="1" applyFont="1" applyFill="1" applyBorder="1" applyAlignment="1" applyProtection="1">
      <alignment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5" fillId="0" borderId="0" xfId="0" applyFont="1" applyFill="1"/>
    <xf numFmtId="0" fontId="5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Alignment="1" applyProtection="1">
      <alignment horizontal="center" wrapText="1"/>
    </xf>
    <xf numFmtId="0" fontId="14" fillId="0" borderId="0" xfId="0" applyNumberFormat="1" applyFont="1" applyFill="1" applyAlignment="1" applyProtection="1">
      <alignment horizontal="center" wrapText="1"/>
    </xf>
    <xf numFmtId="2" fontId="18" fillId="25" borderId="11" xfId="82" applyNumberFormat="1" applyFont="1" applyFill="1" applyBorder="1" applyAlignment="1" applyProtection="1">
      <alignment wrapText="1"/>
      <protection locked="0"/>
    </xf>
    <xf numFmtId="0" fontId="7" fillId="24" borderId="18" xfId="0" applyFont="1" applyFill="1" applyBorder="1" applyAlignment="1" applyProtection="1">
      <alignment wrapText="1"/>
      <protection locked="0"/>
    </xf>
    <xf numFmtId="0" fontId="12" fillId="27" borderId="14" xfId="0" applyFont="1" applyFill="1" applyBorder="1" applyAlignment="1" applyProtection="1">
      <alignment wrapText="1"/>
      <protection locked="0"/>
    </xf>
    <xf numFmtId="165" fontId="5" fillId="0" borderId="13" xfId="0" applyNumberFormat="1" applyFont="1" applyFill="1" applyBorder="1" applyAlignment="1" applyProtection="1">
      <alignment horizontal="center" wrapText="1"/>
      <protection hidden="1"/>
    </xf>
    <xf numFmtId="166" fontId="8" fillId="0" borderId="0" xfId="0" applyNumberFormat="1" applyFont="1" applyFill="1" applyAlignment="1" applyProtection="1">
      <alignment wrapText="1"/>
    </xf>
    <xf numFmtId="0" fontId="8" fillId="0" borderId="0" xfId="0" applyFont="1" applyFill="1" applyAlignment="1" applyProtection="1">
      <alignment wrapText="1"/>
    </xf>
    <xf numFmtId="166" fontId="6" fillId="0" borderId="0" xfId="0" applyNumberFormat="1" applyFont="1" applyFill="1" applyAlignment="1" applyProtection="1">
      <alignment wrapText="1"/>
    </xf>
    <xf numFmtId="165" fontId="5" fillId="0" borderId="10" xfId="0" applyNumberFormat="1" applyFont="1" applyFill="1" applyBorder="1" applyAlignment="1" applyProtection="1">
      <alignment horizontal="center" wrapText="1"/>
      <protection hidden="1"/>
    </xf>
    <xf numFmtId="165" fontId="5" fillId="0" borderId="10" xfId="0" applyNumberFormat="1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wrapText="1"/>
      <protection locked="0"/>
    </xf>
    <xf numFmtId="2" fontId="5" fillId="25" borderId="11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Fill="1"/>
    <xf numFmtId="0" fontId="12" fillId="0" borderId="0" xfId="0" applyNumberFormat="1" applyFont="1" applyFill="1" applyBorder="1"/>
    <xf numFmtId="0" fontId="12" fillId="0" borderId="0" xfId="0" applyFont="1"/>
    <xf numFmtId="0" fontId="12" fillId="27" borderId="14" xfId="0" applyFont="1" applyFill="1" applyBorder="1" applyAlignment="1" applyProtection="1">
      <alignment horizontal="left" wrapText="1"/>
      <protection locked="0"/>
    </xf>
    <xf numFmtId="166" fontId="6" fillId="0" borderId="0" xfId="0" applyNumberFormat="1" applyFont="1" applyFill="1" applyAlignment="1" applyProtection="1">
      <alignment horizontal="right" wrapText="1"/>
    </xf>
    <xf numFmtId="166" fontId="6" fillId="0" borderId="0" xfId="0" applyNumberFormat="1" applyFont="1" applyFill="1" applyAlignment="1" applyProtection="1">
      <alignment horizontal="center" wrapText="1"/>
    </xf>
    <xf numFmtId="166" fontId="8" fillId="0" borderId="0" xfId="0" applyNumberFormat="1" applyFont="1" applyFill="1" applyAlignment="1" applyProtection="1">
      <alignment horizontal="right" wrapText="1"/>
    </xf>
    <xf numFmtId="0" fontId="3" fillId="0" borderId="0" xfId="0" applyFont="1" applyFill="1" applyAlignment="1" applyProtection="1">
      <alignment horizontal="left" wrapText="1"/>
    </xf>
    <xf numFmtId="165" fontId="5" fillId="0" borderId="11" xfId="0" applyNumberFormat="1" applyFont="1" applyFill="1" applyBorder="1" applyAlignment="1" applyProtection="1">
      <alignment horizontal="right" wrapText="1"/>
      <protection locked="0"/>
    </xf>
    <xf numFmtId="0" fontId="3" fillId="27" borderId="19" xfId="0" applyFont="1" applyFill="1" applyBorder="1" applyAlignment="1" applyProtection="1">
      <alignment horizontal="center" wrapText="1"/>
      <protection locked="0"/>
    </xf>
    <xf numFmtId="2" fontId="5" fillId="27" borderId="19" xfId="82" applyNumberFormat="1" applyFont="1" applyFill="1" applyBorder="1" applyAlignment="1" applyProtection="1">
      <alignment wrapText="1"/>
      <protection locked="0"/>
    </xf>
    <xf numFmtId="165" fontId="5" fillId="27" borderId="19" xfId="0" applyNumberFormat="1" applyFont="1" applyFill="1" applyBorder="1" applyAlignment="1" applyProtection="1">
      <alignment horizontal="right" wrapText="1"/>
      <protection hidden="1"/>
    </xf>
    <xf numFmtId="2" fontId="7" fillId="27" borderId="19" xfId="82" applyNumberFormat="1" applyFont="1" applyFill="1" applyBorder="1" applyAlignment="1" applyProtection="1">
      <alignment wrapText="1"/>
      <protection locked="0"/>
    </xf>
    <xf numFmtId="165" fontId="7" fillId="27" borderId="19" xfId="0" applyNumberFormat="1" applyFont="1" applyFill="1" applyBorder="1" applyAlignment="1" applyProtection="1">
      <alignment horizontal="right" wrapText="1"/>
      <protection hidden="1"/>
    </xf>
    <xf numFmtId="166" fontId="14" fillId="0" borderId="0" xfId="0" applyNumberFormat="1" applyFont="1" applyFill="1" applyAlignment="1" applyProtection="1">
      <alignment wrapText="1"/>
    </xf>
    <xf numFmtId="166" fontId="14" fillId="0" borderId="0" xfId="0" applyNumberFormat="1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left" wrapText="1"/>
    </xf>
    <xf numFmtId="10" fontId="14" fillId="0" borderId="0" xfId="0" applyNumberFormat="1" applyFont="1" applyFill="1" applyAlignment="1" applyProtection="1">
      <alignment horizontal="right" wrapText="1"/>
    </xf>
    <xf numFmtId="0" fontId="17" fillId="0" borderId="0" xfId="0" applyFont="1" applyFill="1" applyAlignment="1" applyProtection="1">
      <alignment horizontal="left" wrapText="1"/>
    </xf>
    <xf numFmtId="0" fontId="17" fillId="0" borderId="0" xfId="0" applyFont="1" applyFill="1" applyAlignment="1" applyProtection="1">
      <alignment wrapText="1"/>
    </xf>
    <xf numFmtId="0" fontId="12" fillId="27" borderId="21" xfId="0" applyFont="1" applyFill="1" applyBorder="1" applyAlignment="1" applyProtection="1">
      <alignment horizontal="center" wrapText="1"/>
      <protection locked="0"/>
    </xf>
    <xf numFmtId="2" fontId="7" fillId="27" borderId="21" xfId="82" applyNumberFormat="1" applyFont="1" applyFill="1" applyBorder="1" applyAlignment="1" applyProtection="1">
      <alignment wrapText="1"/>
      <protection locked="0"/>
    </xf>
    <xf numFmtId="165" fontId="7" fillId="27" borderId="21" xfId="0" applyNumberFormat="1" applyFont="1" applyFill="1" applyBorder="1" applyAlignment="1" applyProtection="1">
      <alignment horizontal="right" wrapText="1"/>
      <protection hidden="1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40" fillId="28" borderId="10" xfId="0" applyNumberFormat="1" applyFont="1" applyFill="1" applyBorder="1" applyAlignment="1" applyProtection="1">
      <alignment horizontal="center" wrapText="1"/>
    </xf>
    <xf numFmtId="164" fontId="40" fillId="28" borderId="10" xfId="0" applyNumberFormat="1" applyFont="1" applyFill="1" applyBorder="1" applyAlignment="1" applyProtection="1">
      <alignment horizontal="right" wrapText="1"/>
    </xf>
    <xf numFmtId="164" fontId="41" fillId="29" borderId="10" xfId="82" applyNumberFormat="1" applyFont="1" applyFill="1" applyBorder="1" applyAlignment="1" applyProtection="1">
      <alignment wrapText="1"/>
      <protection hidden="1"/>
    </xf>
    <xf numFmtId="10" fontId="5" fillId="0" borderId="0" xfId="0" applyNumberFormat="1" applyFont="1"/>
    <xf numFmtId="10" fontId="3" fillId="26" borderId="10" xfId="0" applyNumberFormat="1" applyFont="1" applyFill="1" applyBorder="1"/>
    <xf numFmtId="165" fontId="3" fillId="26" borderId="12" xfId="0" applyNumberFormat="1" applyFont="1" applyFill="1" applyBorder="1"/>
    <xf numFmtId="10" fontId="41" fillId="29" borderId="10" xfId="82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Alignment="1">
      <alignment horizontal="center"/>
    </xf>
    <xf numFmtId="0" fontId="42" fillId="0" borderId="0" xfId="0" applyFont="1"/>
    <xf numFmtId="0" fontId="5" fillId="0" borderId="10" xfId="0" applyFont="1" applyFill="1" applyBorder="1"/>
    <xf numFmtId="1" fontId="1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Fill="1" applyBorder="1" applyAlignment="1" applyProtection="1">
      <alignment horizontal="center" vertical="center" wrapText="1"/>
      <protection hidden="1"/>
    </xf>
    <xf numFmtId="166" fontId="14" fillId="0" borderId="10" xfId="0" applyNumberFormat="1" applyFont="1" applyFill="1" applyBorder="1" applyAlignment="1" applyProtection="1">
      <alignment horizontal="center" wrapText="1"/>
    </xf>
    <xf numFmtId="10" fontId="9" fillId="0" borderId="0" xfId="0" applyNumberFormat="1" applyFont="1" applyFill="1" applyAlignment="1" applyProtection="1">
      <alignment horizontal="right" wrapText="1"/>
    </xf>
    <xf numFmtId="10" fontId="16" fillId="0" borderId="0" xfId="0" applyNumberFormat="1" applyFont="1" applyFill="1" applyAlignment="1" applyProtection="1">
      <alignment horizontal="right" wrapText="1"/>
    </xf>
    <xf numFmtId="0" fontId="9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Alignment="1" applyProtection="1">
      <alignment horizontal="right" wrapText="1"/>
    </xf>
    <xf numFmtId="0" fontId="16" fillId="0" borderId="0" xfId="0" applyFont="1" applyFill="1" applyBorder="1" applyAlignment="1" applyProtection="1">
      <alignment horizontal="right" wrapText="1"/>
    </xf>
    <xf numFmtId="0" fontId="9" fillId="0" borderId="0" xfId="0" applyFont="1" applyFill="1" applyBorder="1" applyAlignment="1" applyProtection="1">
      <alignment horizontal="right" wrapText="1"/>
    </xf>
    <xf numFmtId="10" fontId="9" fillId="0" borderId="10" xfId="0" applyNumberFormat="1" applyFont="1" applyFill="1" applyBorder="1" applyAlignment="1" applyProtection="1">
      <alignment horizontal="right" wrapText="1"/>
    </xf>
    <xf numFmtId="10" fontId="16" fillId="0" borderId="10" xfId="0" applyNumberFormat="1" applyFont="1" applyFill="1" applyBorder="1" applyAlignment="1" applyProtection="1">
      <alignment horizontal="right" wrapText="1"/>
    </xf>
    <xf numFmtId="0" fontId="16" fillId="0" borderId="0" xfId="0" applyFont="1" applyFill="1" applyAlignment="1">
      <alignment horizontal="right"/>
    </xf>
    <xf numFmtId="165" fontId="16" fillId="0" borderId="0" xfId="0" applyNumberFormat="1" applyFont="1" applyFill="1" applyBorder="1" applyAlignment="1">
      <alignment horizontal="right"/>
    </xf>
    <xf numFmtId="0" fontId="16" fillId="0" borderId="10" xfId="0" applyFont="1" applyFill="1" applyBorder="1" applyAlignment="1" applyProtection="1">
      <alignment horizontal="right" wrapText="1"/>
    </xf>
    <xf numFmtId="0" fontId="9" fillId="0" borderId="0" xfId="0" applyFont="1" applyFill="1" applyBorder="1" applyAlignment="1">
      <alignment horizontal="right"/>
    </xf>
    <xf numFmtId="0" fontId="9" fillId="0" borderId="10" xfId="0" applyFont="1" applyFill="1" applyBorder="1" applyAlignment="1" applyProtection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/>
    <xf numFmtId="0" fontId="46" fillId="0" borderId="0" xfId="0" applyFont="1" applyFill="1" applyAlignment="1">
      <alignment horizontal="center" vertical="center"/>
    </xf>
    <xf numFmtId="0" fontId="46" fillId="0" borderId="0" xfId="0" applyFont="1" applyFill="1"/>
    <xf numFmtId="0" fontId="43" fillId="30" borderId="10" xfId="0" applyFont="1" applyFill="1" applyBorder="1" applyAlignment="1">
      <alignment horizontal="center" wrapText="1"/>
    </xf>
    <xf numFmtId="165" fontId="45" fillId="30" borderId="10" xfId="82" applyFont="1" applyFill="1" applyBorder="1" applyAlignment="1">
      <alignment horizontal="center"/>
    </xf>
    <xf numFmtId="165" fontId="45" fillId="0" borderId="10" xfId="0" applyNumberFormat="1" applyFont="1" applyFill="1" applyBorder="1" applyAlignment="1">
      <alignment horizontal="left" wrapText="1"/>
    </xf>
    <xf numFmtId="0" fontId="45" fillId="0" borderId="10" xfId="0" applyNumberFormat="1" applyFont="1" applyFill="1" applyBorder="1" applyAlignment="1">
      <alignment horizontal="left" wrapText="1"/>
    </xf>
    <xf numFmtId="0" fontId="45" fillId="0" borderId="0" xfId="0" applyFont="1" applyFill="1" applyAlignment="1">
      <alignment horizontal="left" wrapText="1"/>
    </xf>
    <xf numFmtId="0" fontId="46" fillId="0" borderId="0" xfId="0" applyFont="1" applyFill="1" applyAlignment="1">
      <alignment horizontal="left" wrapText="1"/>
    </xf>
    <xf numFmtId="0" fontId="46" fillId="0" borderId="0" xfId="0" applyFont="1" applyFill="1" applyAlignment="1">
      <alignment wrapText="1"/>
    </xf>
    <xf numFmtId="0" fontId="45" fillId="0" borderId="0" xfId="0" applyFont="1" applyFill="1" applyAlignment="1">
      <alignment wrapText="1"/>
    </xf>
    <xf numFmtId="0" fontId="46" fillId="0" borderId="0" xfId="0" applyFont="1" applyFill="1" applyAlignment="1">
      <alignment vertical="center"/>
    </xf>
    <xf numFmtId="0" fontId="46" fillId="0" borderId="0" xfId="0" applyFont="1"/>
    <xf numFmtId="0" fontId="46" fillId="0" borderId="0" xfId="0" applyFont="1" applyAlignment="1">
      <alignment horizontal="center"/>
    </xf>
    <xf numFmtId="0" fontId="45" fillId="24" borderId="10" xfId="0" applyNumberFormat="1" applyFont="1" applyFill="1" applyBorder="1" applyAlignment="1">
      <alignment horizontal="left" wrapText="1"/>
    </xf>
    <xf numFmtId="165" fontId="45" fillId="24" borderId="10" xfId="61" applyNumberFormat="1" applyFont="1" applyFill="1" applyBorder="1" applyAlignment="1">
      <alignment horizontal="justify" wrapText="1"/>
    </xf>
    <xf numFmtId="0" fontId="46" fillId="0" borderId="0" xfId="0" applyFont="1" applyFill="1" applyBorder="1" applyAlignment="1">
      <alignment horizontal="center" vertical="center"/>
    </xf>
    <xf numFmtId="164" fontId="45" fillId="0" borderId="10" xfId="61" applyNumberFormat="1" applyFont="1" applyFill="1" applyBorder="1" applyAlignment="1">
      <alignment horizontal="justify"/>
    </xf>
    <xf numFmtId="164" fontId="45" fillId="0" borderId="10" xfId="61" applyNumberFormat="1" applyFont="1" applyFill="1" applyBorder="1" applyAlignment="1">
      <alignment horizontal="justify" wrapText="1"/>
    </xf>
    <xf numFmtId="0" fontId="3" fillId="0" borderId="0" xfId="0" applyFont="1" applyAlignment="1">
      <alignment horizontal="left"/>
    </xf>
    <xf numFmtId="0" fontId="46" fillId="0" borderId="0" xfId="0" applyFont="1" applyAlignment="1">
      <alignment wrapText="1"/>
    </xf>
    <xf numFmtId="165" fontId="13" fillId="0" borderId="0" xfId="82" applyFont="1" applyFill="1" applyBorder="1" applyAlignment="1" applyProtection="1">
      <alignment horizontal="center" vertical="center"/>
      <protection hidden="1"/>
    </xf>
    <xf numFmtId="10" fontId="13" fillId="0" borderId="0" xfId="82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>
      <alignment horizontal="center"/>
    </xf>
    <xf numFmtId="2" fontId="12" fillId="0" borderId="10" xfId="82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left"/>
    </xf>
    <xf numFmtId="0" fontId="0" fillId="24" borderId="0" xfId="0" applyFill="1"/>
    <xf numFmtId="165" fontId="12" fillId="0" borderId="10" xfId="82" applyFont="1" applyFill="1" applyBorder="1" applyAlignment="1" applyProtection="1">
      <alignment horizontal="center" vertical="center" wrapText="1"/>
      <protection hidden="1"/>
    </xf>
    <xf numFmtId="9" fontId="3" fillId="0" borderId="10" xfId="0" applyNumberFormat="1" applyFont="1" applyBorder="1" applyAlignment="1">
      <alignment horizontal="center"/>
    </xf>
    <xf numFmtId="0" fontId="0" fillId="0" borderId="21" xfId="0" applyBorder="1"/>
    <xf numFmtId="0" fontId="38" fillId="0" borderId="0" xfId="0" applyFont="1" applyAlignment="1">
      <alignment horizontal="center"/>
    </xf>
    <xf numFmtId="2" fontId="5" fillId="0" borderId="10" xfId="82" applyNumberFormat="1" applyFont="1" applyFill="1" applyBorder="1" applyAlignment="1" applyProtection="1">
      <alignment wrapText="1"/>
      <protection locked="0"/>
    </xf>
    <xf numFmtId="0" fontId="12" fillId="30" borderId="1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2" fillId="27" borderId="16" xfId="0" applyFont="1" applyFill="1" applyBorder="1" applyAlignment="1">
      <alignment horizontal="center"/>
    </xf>
    <xf numFmtId="0" fontId="12" fillId="30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24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30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27" borderId="21" xfId="0" applyNumberFormat="1" applyFont="1" applyFill="1" applyBorder="1" applyAlignment="1" applyProtection="1">
      <alignment horizontal="center" vertical="center" wrapText="1"/>
      <protection hidden="1"/>
    </xf>
    <xf numFmtId="0" fontId="5" fillId="24" borderId="19" xfId="0" applyNumberFormat="1" applyFont="1" applyFill="1" applyBorder="1" applyAlignment="1" applyProtection="1">
      <alignment horizontal="center" vertical="center" wrapText="1"/>
      <protection hidden="1"/>
    </xf>
    <xf numFmtId="0" fontId="7" fillId="24" borderId="21" xfId="0" applyNumberFormat="1" applyFont="1" applyFill="1" applyBorder="1" applyAlignment="1" applyProtection="1">
      <alignment horizontal="center" vertical="center" wrapText="1"/>
      <protection hidden="1"/>
    </xf>
    <xf numFmtId="2" fontId="12" fillId="27" borderId="19" xfId="0" applyNumberFormat="1" applyFont="1" applyFill="1" applyBorder="1" applyAlignment="1" applyProtection="1">
      <alignment horizontal="center" vertical="center" wrapText="1"/>
      <protection hidden="1"/>
    </xf>
    <xf numFmtId="2" fontId="12" fillId="27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2" xfId="0" applyNumberFormat="1" applyFont="1" applyFill="1" applyBorder="1" applyAlignment="1" applyProtection="1">
      <alignment horizontal="center" vertical="center" wrapText="1"/>
      <protection hidden="1"/>
    </xf>
    <xf numFmtId="1" fontId="12" fillId="30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24" borderId="19" xfId="0" applyNumberFormat="1" applyFont="1" applyFill="1" applyBorder="1" applyAlignment="1" applyProtection="1">
      <alignment horizontal="center" vertical="center" wrapText="1"/>
      <protection hidden="1"/>
    </xf>
    <xf numFmtId="2" fontId="3" fillId="2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27" borderId="21" xfId="0" applyNumberFormat="1" applyFont="1" applyFill="1" applyBorder="1" applyAlignment="1" applyProtection="1">
      <alignment horizontal="center" vertical="center" wrapText="1"/>
      <protection hidden="1"/>
    </xf>
    <xf numFmtId="0" fontId="12" fillId="27" borderId="19" xfId="0" applyNumberFormat="1" applyFont="1" applyFill="1" applyBorder="1" applyAlignment="1" applyProtection="1">
      <alignment horizontal="center" vertical="center" wrapText="1"/>
      <protection hidden="1"/>
    </xf>
    <xf numFmtId="0" fontId="12" fillId="30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27" borderId="21" xfId="0" applyNumberFormat="1" applyFont="1" applyFill="1" applyBorder="1" applyAlignment="1" applyProtection="1">
      <alignment horizontal="center" wrapText="1"/>
      <protection hidden="1"/>
    </xf>
    <xf numFmtId="0" fontId="12" fillId="27" borderId="21" xfId="0" applyNumberFormat="1" applyFont="1" applyFill="1" applyBorder="1" applyAlignment="1" applyProtection="1">
      <alignment horizontal="center" wrapText="1"/>
      <protection hidden="1"/>
    </xf>
    <xf numFmtId="0" fontId="12" fillId="30" borderId="19" xfId="0" applyNumberFormat="1" applyFont="1" applyFill="1" applyBorder="1" applyAlignment="1" applyProtection="1">
      <alignment horizontal="center" wrapText="1"/>
      <protection hidden="1"/>
    </xf>
    <xf numFmtId="0" fontId="12" fillId="30" borderId="21" xfId="0" applyNumberFormat="1" applyFont="1" applyFill="1" applyBorder="1" applyAlignment="1" applyProtection="1">
      <alignment horizontal="center" wrapText="1"/>
      <protection hidden="1"/>
    </xf>
    <xf numFmtId="0" fontId="5" fillId="0" borderId="10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wrapText="1"/>
    </xf>
    <xf numFmtId="0" fontId="5" fillId="32" borderId="10" xfId="0" applyFont="1" applyFill="1" applyBorder="1"/>
    <xf numFmtId="0" fontId="5" fillId="33" borderId="10" xfId="0" applyFont="1" applyFill="1" applyBorder="1"/>
    <xf numFmtId="10" fontId="54" fillId="34" borderId="12" xfId="0" applyNumberFormat="1" applyFont="1" applyFill="1" applyBorder="1"/>
    <xf numFmtId="10" fontId="54" fillId="34" borderId="10" xfId="82" applyNumberFormat="1" applyFont="1" applyFill="1" applyBorder="1" applyAlignment="1" applyProtection="1">
      <alignment wrapText="1"/>
      <protection hidden="1"/>
    </xf>
    <xf numFmtId="0" fontId="5" fillId="0" borderId="16" xfId="0" applyFont="1" applyFill="1" applyBorder="1" applyAlignment="1">
      <alignment horizontal="center"/>
    </xf>
    <xf numFmtId="0" fontId="55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8" xfId="0" applyFont="1" applyFill="1" applyBorder="1" applyAlignment="1" applyProtection="1">
      <alignment horizontal="center" wrapText="1"/>
      <protection locked="0"/>
    </xf>
    <xf numFmtId="0" fontId="55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2" xfId="0" applyFont="1" applyFill="1" applyBorder="1" applyAlignment="1" applyProtection="1">
      <alignment horizontal="left" wrapText="1"/>
      <protection locked="0"/>
    </xf>
    <xf numFmtId="0" fontId="55" fillId="0" borderId="12" xfId="0" applyFont="1" applyFill="1" applyBorder="1" applyAlignment="1" applyProtection="1">
      <alignment horizontal="center" wrapText="1"/>
      <protection locked="0"/>
    </xf>
    <xf numFmtId="2" fontId="55" fillId="0" borderId="18" xfId="82" applyNumberFormat="1" applyFont="1" applyFill="1" applyBorder="1" applyAlignment="1" applyProtection="1">
      <alignment wrapText="1"/>
      <protection locked="0"/>
    </xf>
    <xf numFmtId="0" fontId="55" fillId="0" borderId="18" xfId="0" applyFont="1" applyFill="1" applyBorder="1" applyAlignment="1" applyProtection="1">
      <alignment wrapText="1"/>
      <protection locked="0"/>
    </xf>
    <xf numFmtId="0" fontId="55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55" fillId="0" borderId="10" xfId="0" applyFont="1" applyFill="1" applyBorder="1" applyAlignment="1" applyProtection="1">
      <alignment wrapText="1"/>
    </xf>
    <xf numFmtId="0" fontId="55" fillId="0" borderId="10" xfId="0" applyFont="1" applyFill="1" applyBorder="1" applyAlignment="1" applyProtection="1">
      <alignment wrapText="1"/>
      <protection locked="0"/>
    </xf>
    <xf numFmtId="0" fontId="55" fillId="0" borderId="10" xfId="0" applyFont="1" applyFill="1" applyBorder="1" applyAlignment="1" applyProtection="1">
      <alignment horizontal="center" wrapText="1"/>
      <protection locked="0"/>
    </xf>
    <xf numFmtId="0" fontId="55" fillId="0" borderId="10" xfId="0" applyFont="1" applyFill="1" applyBorder="1" applyAlignment="1" applyProtection="1">
      <alignment horizontal="left" wrapText="1"/>
    </xf>
    <xf numFmtId="0" fontId="55" fillId="0" borderId="11" xfId="0" applyFont="1" applyFill="1" applyBorder="1" applyAlignment="1" applyProtection="1">
      <alignment wrapText="1"/>
      <protection locked="0"/>
    </xf>
    <xf numFmtId="0" fontId="55" fillId="0" borderId="11" xfId="0" applyFont="1" applyFill="1" applyBorder="1" applyAlignment="1" applyProtection="1">
      <alignment horizontal="center" wrapText="1"/>
      <protection locked="0"/>
    </xf>
    <xf numFmtId="165" fontId="55" fillId="0" borderId="11" xfId="0" applyNumberFormat="1" applyFont="1" applyFill="1" applyBorder="1" applyAlignment="1" applyProtection="1">
      <alignment horizontal="right" wrapText="1"/>
      <protection hidden="1"/>
    </xf>
    <xf numFmtId="0" fontId="57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57" fillId="0" borderId="19" xfId="0" applyFont="1" applyFill="1" applyBorder="1" applyAlignment="1" applyProtection="1">
      <alignment wrapText="1"/>
      <protection locked="0"/>
    </xf>
    <xf numFmtId="0" fontId="57" fillId="0" borderId="19" xfId="0" applyFont="1" applyFill="1" applyBorder="1" applyAlignment="1" applyProtection="1">
      <alignment horizontal="center" wrapText="1"/>
      <protection locked="0"/>
    </xf>
    <xf numFmtId="2" fontId="57" fillId="0" borderId="19" xfId="82" applyNumberFormat="1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horizontal="right" wrapText="1"/>
    </xf>
    <xf numFmtId="170" fontId="0" fillId="0" borderId="10" xfId="0" applyNumberFormat="1" applyBorder="1" applyAlignment="1"/>
    <xf numFmtId="49" fontId="5" fillId="0" borderId="10" xfId="0" applyNumberFormat="1" applyFont="1" applyBorder="1" applyAlignment="1">
      <alignment horizontal="right"/>
    </xf>
    <xf numFmtId="0" fontId="3" fillId="0" borderId="10" xfId="0" applyFont="1" applyBorder="1" applyAlignment="1"/>
    <xf numFmtId="0" fontId="5" fillId="33" borderId="0" xfId="0" applyFont="1" applyFill="1"/>
    <xf numFmtId="0" fontId="5" fillId="33" borderId="0" xfId="0" applyNumberFormat="1" applyFont="1" applyFill="1" applyBorder="1"/>
    <xf numFmtId="0" fontId="9" fillId="33" borderId="0" xfId="0" applyFont="1" applyFill="1" applyBorder="1" applyAlignment="1">
      <alignment horizontal="right"/>
    </xf>
    <xf numFmtId="0" fontId="5" fillId="33" borderId="14" xfId="0" applyFont="1" applyFill="1" applyBorder="1" applyAlignment="1" applyProtection="1">
      <alignment horizontal="left"/>
      <protection locked="0"/>
    </xf>
    <xf numFmtId="0" fontId="5" fillId="0" borderId="14" xfId="0" applyFont="1" applyFill="1" applyBorder="1" applyAlignment="1" applyProtection="1">
      <alignment horizontal="left" wrapText="1"/>
      <protection locked="0"/>
    </xf>
    <xf numFmtId="0" fontId="5" fillId="0" borderId="10" xfId="70" applyFont="1" applyBorder="1"/>
    <xf numFmtId="0" fontId="5" fillId="0" borderId="10" xfId="70" applyFont="1" applyFill="1" applyBorder="1" applyAlignment="1" applyProtection="1">
      <alignment horizontal="left" wrapText="1"/>
      <protection locked="0"/>
    </xf>
    <xf numFmtId="0" fontId="5" fillId="0" borderId="10" xfId="70" applyFont="1" applyFill="1" applyBorder="1" applyAlignment="1" applyProtection="1">
      <alignment horizontal="center" wrapText="1"/>
      <protection locked="0"/>
    </xf>
    <xf numFmtId="165" fontId="5" fillId="0" borderId="10" xfId="70" applyNumberFormat="1" applyFont="1" applyFill="1" applyBorder="1" applyAlignment="1" applyProtection="1">
      <alignment horizontal="right" wrapText="1"/>
      <protection hidden="1"/>
    </xf>
    <xf numFmtId="2" fontId="5" fillId="25" borderId="10" xfId="103" applyNumberFormat="1" applyFont="1" applyFill="1" applyBorder="1" applyAlignment="1" applyProtection="1">
      <alignment wrapText="1"/>
      <protection locked="0"/>
    </xf>
    <xf numFmtId="0" fontId="5" fillId="0" borderId="0" xfId="0" quotePrefix="1" applyFont="1" applyFill="1" applyAlignment="1" applyProtection="1">
      <alignment wrapText="1"/>
    </xf>
    <xf numFmtId="166" fontId="14" fillId="33" borderId="0" xfId="0" applyNumberFormat="1" applyFont="1" applyFill="1" applyAlignment="1" applyProtection="1">
      <alignment horizontal="right"/>
    </xf>
    <xf numFmtId="166" fontId="14" fillId="33" borderId="0" xfId="0" applyNumberFormat="1" applyFont="1" applyFill="1" applyAlignment="1" applyProtection="1">
      <alignment horizontal="center" wrapText="1"/>
    </xf>
    <xf numFmtId="2" fontId="14" fillId="33" borderId="0" xfId="0" applyNumberFormat="1" applyFont="1" applyFill="1" applyAlignment="1" applyProtection="1">
      <alignment horizontal="right" wrapText="1"/>
    </xf>
    <xf numFmtId="10" fontId="7" fillId="33" borderId="0" xfId="0" applyNumberFormat="1" applyFont="1" applyFill="1" applyAlignment="1" applyProtection="1">
      <alignment horizontal="right" wrapText="1"/>
    </xf>
    <xf numFmtId="0" fontId="16" fillId="33" borderId="10" xfId="0" applyFont="1" applyFill="1" applyBorder="1" applyAlignment="1" applyProtection="1">
      <alignment horizontal="right" wrapText="1"/>
    </xf>
    <xf numFmtId="0" fontId="7" fillId="33" borderId="0" xfId="0" applyFont="1" applyFill="1" applyAlignment="1" applyProtection="1">
      <alignment horizontal="left" wrapText="1"/>
    </xf>
    <xf numFmtId="0" fontId="16" fillId="33" borderId="0" xfId="0" applyFont="1" applyFill="1" applyBorder="1" applyAlignment="1" applyProtection="1">
      <alignment horizontal="right" wrapText="1"/>
    </xf>
    <xf numFmtId="0" fontId="5" fillId="33" borderId="13" xfId="0" applyFont="1" applyFill="1" applyBorder="1" applyAlignment="1" applyProtection="1">
      <alignment horizontal="left" wrapText="1"/>
      <protection locked="0"/>
    </xf>
    <xf numFmtId="169" fontId="5" fillId="0" borderId="10" xfId="0" applyNumberFormat="1" applyFont="1" applyBorder="1"/>
    <xf numFmtId="0" fontId="12" fillId="32" borderId="10" xfId="0" applyFont="1" applyFill="1" applyBorder="1" applyAlignment="1" applyProtection="1">
      <alignment wrapText="1"/>
      <protection locked="0"/>
    </xf>
    <xf numFmtId="0" fontId="12" fillId="30" borderId="10" xfId="0" applyNumberFormat="1" applyFont="1" applyFill="1" applyBorder="1" applyAlignment="1" applyProtection="1">
      <alignment horizontal="center" wrapText="1"/>
      <protection hidden="1"/>
    </xf>
    <xf numFmtId="166" fontId="6" fillId="35" borderId="0" xfId="0" applyNumberFormat="1" applyFont="1" applyFill="1" applyAlignment="1" applyProtection="1">
      <alignment wrapText="1"/>
    </xf>
    <xf numFmtId="0" fontId="5" fillId="35" borderId="0" xfId="0" applyFont="1" applyFill="1" applyAlignment="1" applyProtection="1">
      <alignment wrapText="1"/>
    </xf>
    <xf numFmtId="0" fontId="9" fillId="35" borderId="0" xfId="0" applyFont="1" applyFill="1" applyAlignment="1" applyProtection="1">
      <alignment horizontal="right" wrapText="1"/>
    </xf>
    <xf numFmtId="0" fontId="5" fillId="33" borderId="11" xfId="0" applyNumberFormat="1" applyFont="1" applyFill="1" applyBorder="1" applyAlignment="1" applyProtection="1">
      <alignment horizontal="right" wrapText="1"/>
      <protection hidden="1"/>
    </xf>
    <xf numFmtId="0" fontId="51" fillId="0" borderId="0" xfId="0" applyFont="1" applyAlignment="1">
      <alignment horizontal="center"/>
    </xf>
    <xf numFmtId="0" fontId="12" fillId="0" borderId="21" xfId="0" applyFont="1" applyBorder="1" applyAlignment="1">
      <alignment horizontal="center"/>
    </xf>
    <xf numFmtId="10" fontId="5" fillId="0" borderId="10" xfId="0" applyNumberFormat="1" applyFont="1" applyBorder="1" applyProtection="1"/>
    <xf numFmtId="169" fontId="5" fillId="0" borderId="10" xfId="70" applyNumberFormat="1" applyFont="1" applyBorder="1" applyProtection="1"/>
    <xf numFmtId="0" fontId="5" fillId="0" borderId="16" xfId="0" applyFont="1" applyBorder="1" applyAlignment="1" applyProtection="1">
      <alignment horizontal="center"/>
    </xf>
    <xf numFmtId="2" fontId="5" fillId="25" borderId="12" xfId="82" applyNumberFormat="1" applyFont="1" applyFill="1" applyBorder="1" applyAlignment="1" applyProtection="1">
      <alignment wrapText="1"/>
      <protection locked="0"/>
    </xf>
    <xf numFmtId="2" fontId="5" fillId="25" borderId="13" xfId="0" applyNumberFormat="1" applyFont="1" applyFill="1" applyBorder="1" applyAlignment="1" applyProtection="1">
      <alignment horizontal="right" wrapText="1"/>
      <protection locked="0"/>
    </xf>
    <xf numFmtId="2" fontId="5" fillId="25" borderId="13" xfId="82" applyNumberFormat="1" applyFont="1" applyFill="1" applyBorder="1" applyAlignment="1" applyProtection="1">
      <alignment wrapText="1"/>
      <protection locked="0"/>
    </xf>
    <xf numFmtId="2" fontId="5" fillId="0" borderId="0" xfId="0" applyNumberFormat="1" applyFont="1" applyFill="1" applyBorder="1"/>
    <xf numFmtId="2" fontId="39" fillId="0" borderId="0" xfId="0" applyNumberFormat="1" applyFont="1" applyFill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Alignment="1" applyProtection="1">
      <alignment horizontal="center" wrapText="1"/>
    </xf>
    <xf numFmtId="2" fontId="14" fillId="0" borderId="0" xfId="0" applyNumberFormat="1" applyFont="1" applyFill="1" applyAlignment="1" applyProtection="1">
      <alignment horizontal="center" wrapText="1"/>
    </xf>
    <xf numFmtId="2" fontId="6" fillId="35" borderId="0" xfId="0" applyNumberFormat="1" applyFont="1" applyFill="1" applyAlignment="1" applyProtection="1">
      <alignment wrapText="1"/>
    </xf>
    <xf numFmtId="43" fontId="5" fillId="0" borderId="0" xfId="0" applyNumberFormat="1" applyFont="1"/>
    <xf numFmtId="0" fontId="5" fillId="0" borderId="1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/>
    <xf numFmtId="164" fontId="12" fillId="0" borderId="0" xfId="82" applyNumberFormat="1" applyFont="1" applyFill="1" applyBorder="1" applyAlignment="1" applyProtection="1">
      <alignment vertical="center" wrapText="1"/>
      <protection hidden="1"/>
    </xf>
    <xf numFmtId="10" fontId="12" fillId="0" borderId="0" xfId="82" applyNumberFormat="1" applyFont="1" applyFill="1" applyBorder="1" applyAlignment="1" applyProtection="1">
      <alignment vertical="center" wrapText="1"/>
      <protection hidden="1"/>
    </xf>
    <xf numFmtId="164" fontId="12" fillId="36" borderId="10" xfId="82" applyNumberFormat="1" applyFont="1" applyFill="1" applyBorder="1" applyAlignment="1" applyProtection="1">
      <alignment vertical="center" wrapText="1"/>
      <protection hidden="1"/>
    </xf>
    <xf numFmtId="170" fontId="3" fillId="36" borderId="12" xfId="82" applyNumberFormat="1" applyFont="1" applyFill="1" applyBorder="1" applyAlignment="1" applyProtection="1">
      <alignment horizontal="center" vertical="center" wrapText="1"/>
      <protection locked="0"/>
    </xf>
    <xf numFmtId="2" fontId="5" fillId="0" borderId="19" xfId="0" applyNumberFormat="1" applyFont="1" applyFill="1" applyBorder="1" applyAlignment="1" applyProtection="1">
      <alignment horizontal="right" wrapText="1"/>
    </xf>
    <xf numFmtId="170" fontId="5" fillId="0" borderId="10" xfId="82" applyNumberFormat="1" applyFont="1" applyFill="1" applyBorder="1" applyAlignment="1" applyProtection="1">
      <alignment wrapText="1"/>
      <protection locked="0"/>
    </xf>
    <xf numFmtId="0" fontId="5" fillId="32" borderId="11" xfId="0" applyFont="1" applyFill="1" applyBorder="1"/>
    <xf numFmtId="0" fontId="12" fillId="3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2" fontId="5" fillId="0" borderId="10" xfId="0" applyNumberFormat="1" applyFont="1" applyFill="1" applyBorder="1" applyAlignment="1" applyProtection="1">
      <alignment horizontal="right" wrapText="1"/>
    </xf>
    <xf numFmtId="2" fontId="5" fillId="0" borderId="10" xfId="0" applyNumberFormat="1" applyFont="1" applyFill="1" applyBorder="1" applyAlignment="1" applyProtection="1">
      <alignment horizontal="right" wrapText="1"/>
      <protection locked="0"/>
    </xf>
    <xf numFmtId="0" fontId="12" fillId="0" borderId="0" xfId="0" applyFont="1" applyBorder="1" applyAlignment="1">
      <alignment horizontal="center"/>
    </xf>
    <xf numFmtId="0" fontId="39" fillId="37" borderId="0" xfId="0" applyFont="1" applyFill="1" applyBorder="1" applyAlignment="1" applyProtection="1">
      <alignment horizontal="center" vertical="center" wrapText="1"/>
      <protection hidden="1"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30" borderId="10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40" xfId="0" applyFont="1" applyFill="1" applyBorder="1" applyAlignment="1"/>
    <xf numFmtId="0" fontId="3" fillId="0" borderId="14" xfId="0" applyFont="1" applyBorder="1" applyAlignment="1"/>
    <xf numFmtId="0" fontId="5" fillId="33" borderId="16" xfId="0" applyFont="1" applyFill="1" applyBorder="1"/>
    <xf numFmtId="0" fontId="5" fillId="0" borderId="16" xfId="0" applyFont="1" applyBorder="1"/>
    <xf numFmtId="169" fontId="5" fillId="0" borderId="16" xfId="0" applyNumberFormat="1" applyFont="1" applyBorder="1"/>
    <xf numFmtId="0" fontId="5" fillId="32" borderId="16" xfId="0" applyFont="1" applyFill="1" applyBorder="1"/>
    <xf numFmtId="169" fontId="5" fillId="0" borderId="16" xfId="70" applyNumberFormat="1" applyFont="1" applyBorder="1" applyProtection="1"/>
    <xf numFmtId="0" fontId="5" fillId="0" borderId="16" xfId="70" applyFont="1" applyBorder="1"/>
    <xf numFmtId="0" fontId="5" fillId="0" borderId="16" xfId="0" applyFont="1" applyFill="1" applyBorder="1" applyAlignment="1" applyProtection="1">
      <alignment horizontal="right" wrapText="1"/>
    </xf>
    <xf numFmtId="0" fontId="5" fillId="0" borderId="16" xfId="0" applyFont="1" applyFill="1" applyBorder="1" applyAlignment="1" applyProtection="1">
      <alignment wrapText="1"/>
    </xf>
    <xf numFmtId="0" fontId="55" fillId="0" borderId="16" xfId="0" applyFont="1" applyFill="1" applyBorder="1" applyAlignment="1" applyProtection="1">
      <alignment wrapText="1"/>
    </xf>
    <xf numFmtId="0" fontId="56" fillId="34" borderId="16" xfId="0" applyFont="1" applyFill="1" applyBorder="1" applyAlignment="1" applyProtection="1">
      <alignment wrapText="1"/>
    </xf>
    <xf numFmtId="0" fontId="55" fillId="0" borderId="16" xfId="0" applyFont="1" applyFill="1" applyBorder="1"/>
    <xf numFmtId="0" fontId="2" fillId="33" borderId="10" xfId="0" applyFont="1" applyFill="1" applyBorder="1" applyAlignment="1">
      <alignment horizontal="center" vertical="center"/>
    </xf>
    <xf numFmtId="10" fontId="3" fillId="0" borderId="10" xfId="0" applyNumberFormat="1" applyFont="1" applyBorder="1" applyAlignment="1">
      <alignment horizontal="left"/>
    </xf>
    <xf numFmtId="4" fontId="7" fillId="0" borderId="0" xfId="0" applyNumberFormat="1" applyFont="1" applyFill="1" applyAlignment="1" applyProtection="1">
      <alignment wrapText="1"/>
    </xf>
    <xf numFmtId="0" fontId="2" fillId="0" borderId="10" xfId="0" applyFont="1" applyFill="1" applyBorder="1" applyAlignment="1" applyProtection="1">
      <alignment horizontal="center" wrapText="1"/>
      <protection locked="0"/>
    </xf>
    <xf numFmtId="0" fontId="2" fillId="0" borderId="10" xfId="7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 applyProtection="1">
      <alignment wrapText="1"/>
      <protection locked="0"/>
    </xf>
    <xf numFmtId="168" fontId="5" fillId="33" borderId="10" xfId="0" applyNumberFormat="1" applyFont="1" applyFill="1" applyBorder="1" applyAlignment="1" applyProtection="1">
      <alignment horizontal="right" wrapText="1"/>
    </xf>
    <xf numFmtId="168" fontId="5" fillId="0" borderId="10" xfId="82" applyNumberFormat="1" applyFont="1" applyFill="1" applyBorder="1" applyAlignment="1" applyProtection="1">
      <alignment horizontal="right" wrapText="1"/>
      <protection hidden="1"/>
    </xf>
    <xf numFmtId="168" fontId="5" fillId="0" borderId="0" xfId="0" applyNumberFormat="1" applyFont="1"/>
    <xf numFmtId="0" fontId="58" fillId="0" borderId="0" xfId="74" applyFont="1"/>
    <xf numFmtId="0" fontId="58" fillId="32" borderId="10" xfId="74" applyFont="1" applyFill="1" applyBorder="1"/>
    <xf numFmtId="165" fontId="59" fillId="32" borderId="10" xfId="84" applyFont="1" applyFill="1" applyBorder="1" applyAlignment="1">
      <alignment horizontal="center"/>
    </xf>
    <xf numFmtId="0" fontId="60" fillId="0" borderId="10" xfId="74" applyFont="1" applyBorder="1" applyAlignment="1">
      <alignment horizontal="center"/>
    </xf>
    <xf numFmtId="0" fontId="60" fillId="0" borderId="12" xfId="74" applyFont="1" applyFill="1" applyBorder="1" applyAlignment="1">
      <alignment horizontal="center"/>
    </xf>
    <xf numFmtId="49" fontId="59" fillId="39" borderId="10" xfId="84" applyNumberFormat="1" applyFont="1" applyFill="1" applyBorder="1" applyAlignment="1">
      <alignment horizontal="center"/>
    </xf>
    <xf numFmtId="0" fontId="58" fillId="33" borderId="10" xfId="74" applyFont="1" applyFill="1" applyBorder="1"/>
    <xf numFmtId="0" fontId="59" fillId="33" borderId="12" xfId="74" applyFont="1" applyFill="1" applyBorder="1" applyAlignment="1">
      <alignment horizontal="center"/>
    </xf>
    <xf numFmtId="165" fontId="60" fillId="33" borderId="12" xfId="84" applyFont="1" applyFill="1" applyBorder="1" applyAlignment="1">
      <alignment horizontal="right"/>
    </xf>
    <xf numFmtId="165" fontId="59" fillId="33" borderId="12" xfId="84" applyFont="1" applyFill="1" applyBorder="1" applyAlignment="1"/>
    <xf numFmtId="165" fontId="59" fillId="33" borderId="12" xfId="84" applyFont="1" applyFill="1" applyBorder="1" applyAlignment="1">
      <alignment horizontal="center"/>
    </xf>
    <xf numFmtId="0" fontId="58" fillId="33" borderId="12" xfId="74" applyFont="1" applyFill="1" applyBorder="1" applyAlignment="1">
      <alignment horizontal="center" vertical="center"/>
    </xf>
    <xf numFmtId="165" fontId="61" fillId="33" borderId="10" xfId="84" applyFont="1" applyFill="1" applyBorder="1" applyAlignment="1">
      <alignment vertical="center"/>
    </xf>
    <xf numFmtId="164" fontId="61" fillId="38" borderId="10" xfId="84" applyNumberFormat="1" applyFont="1" applyFill="1" applyBorder="1" applyAlignment="1">
      <alignment horizontal="right" vertical="center"/>
    </xf>
    <xf numFmtId="165" fontId="61" fillId="38" borderId="10" xfId="84" applyFont="1" applyFill="1" applyBorder="1" applyAlignment="1">
      <alignment vertical="center"/>
    </xf>
    <xf numFmtId="0" fontId="58" fillId="0" borderId="0" xfId="74" applyFont="1" applyAlignment="1">
      <alignment vertical="center"/>
    </xf>
    <xf numFmtId="165" fontId="61" fillId="33" borderId="10" xfId="84" applyFont="1" applyFill="1" applyBorder="1" applyAlignment="1">
      <alignment horizontal="center"/>
    </xf>
    <xf numFmtId="165" fontId="61" fillId="33" borderId="10" xfId="84" applyFont="1" applyFill="1" applyBorder="1"/>
    <xf numFmtId="165" fontId="61" fillId="33" borderId="14" xfId="84" applyFont="1" applyFill="1" applyBorder="1" applyAlignment="1"/>
    <xf numFmtId="165" fontId="61" fillId="33" borderId="16" xfId="84" applyFont="1" applyFill="1" applyBorder="1" applyAlignment="1"/>
    <xf numFmtId="0" fontId="59" fillId="33" borderId="10" xfId="74" applyFont="1" applyFill="1" applyBorder="1" applyAlignment="1"/>
    <xf numFmtId="0" fontId="58" fillId="33" borderId="10" xfId="74" applyFont="1" applyFill="1" applyBorder="1" applyAlignment="1">
      <alignment horizontal="center"/>
    </xf>
    <xf numFmtId="0" fontId="58" fillId="33" borderId="0" xfId="74" applyFont="1" applyFill="1"/>
    <xf numFmtId="0" fontId="59" fillId="0" borderId="10" xfId="74" applyFont="1" applyBorder="1" applyAlignment="1">
      <alignment horizontal="center"/>
    </xf>
    <xf numFmtId="0" fontId="58" fillId="33" borderId="12" xfId="74" applyFont="1" applyFill="1" applyBorder="1" applyAlignment="1">
      <alignment horizontal="center"/>
    </xf>
    <xf numFmtId="164" fontId="61" fillId="38" borderId="10" xfId="84" applyNumberFormat="1" applyFont="1" applyFill="1" applyBorder="1" applyAlignment="1">
      <alignment horizontal="right"/>
    </xf>
    <xf numFmtId="165" fontId="61" fillId="38" borderId="10" xfId="84" applyFont="1" applyFill="1" applyBorder="1"/>
    <xf numFmtId="165" fontId="61" fillId="33" borderId="10" xfId="84" applyFont="1" applyFill="1" applyBorder="1" applyAlignment="1">
      <alignment horizontal="right"/>
    </xf>
    <xf numFmtId="165" fontId="61" fillId="33" borderId="14" xfId="84" applyFont="1" applyFill="1" applyBorder="1" applyAlignment="1"/>
    <xf numFmtId="165" fontId="61" fillId="33" borderId="16" xfId="84" applyFont="1" applyFill="1" applyBorder="1" applyAlignment="1"/>
    <xf numFmtId="165" fontId="61" fillId="33" borderId="14" xfId="84" applyFont="1" applyFill="1" applyBorder="1" applyAlignment="1"/>
    <xf numFmtId="165" fontId="61" fillId="33" borderId="16" xfId="84" applyFont="1" applyFill="1" applyBorder="1" applyAlignment="1"/>
    <xf numFmtId="165" fontId="61" fillId="33" borderId="14" xfId="84" applyFont="1" applyFill="1" applyBorder="1" applyAlignment="1"/>
    <xf numFmtId="165" fontId="61" fillId="33" borderId="16" xfId="84" applyFont="1" applyFill="1" applyBorder="1" applyAlignment="1"/>
    <xf numFmtId="0" fontId="59" fillId="0" borderId="0" xfId="74" applyFont="1"/>
    <xf numFmtId="0" fontId="2" fillId="0" borderId="18" xfId="0" applyFont="1" applyFill="1" applyBorder="1" applyAlignment="1" applyProtection="1">
      <alignment wrapText="1"/>
      <protection locked="0"/>
    </xf>
    <xf numFmtId="0" fontId="5" fillId="37" borderId="0" xfId="0" applyFont="1" applyFill="1" applyAlignment="1" applyProtection="1">
      <alignment wrapText="1"/>
    </xf>
    <xf numFmtId="0" fontId="3" fillId="37" borderId="0" xfId="0" applyFont="1" applyFill="1" applyAlignment="1" applyProtection="1">
      <alignment wrapText="1"/>
    </xf>
    <xf numFmtId="165" fontId="61" fillId="33" borderId="14" xfId="84" applyFont="1" applyFill="1" applyBorder="1" applyAlignment="1"/>
    <xf numFmtId="165" fontId="61" fillId="33" borderId="16" xfId="84" applyFont="1" applyFill="1" applyBorder="1" applyAlignment="1"/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horizontal="left" wrapText="1"/>
      <protection locked="0"/>
    </xf>
    <xf numFmtId="164" fontId="5" fillId="0" borderId="0" xfId="61" applyFont="1" applyFill="1" applyAlignment="1" applyProtection="1">
      <alignment wrapText="1"/>
    </xf>
    <xf numFmtId="164" fontId="5" fillId="0" borderId="0" xfId="0" applyNumberFormat="1" applyFont="1" applyFill="1" applyAlignment="1" applyProtection="1">
      <alignment wrapText="1"/>
    </xf>
    <xf numFmtId="168" fontId="5" fillId="0" borderId="0" xfId="0" applyNumberFormat="1" applyFont="1" applyFill="1" applyAlignment="1" applyProtection="1">
      <alignment wrapText="1"/>
    </xf>
    <xf numFmtId="10" fontId="5" fillId="0" borderId="0" xfId="78" applyNumberFormat="1" applyFont="1" applyFill="1" applyAlignment="1" applyProtection="1">
      <alignment wrapText="1"/>
    </xf>
    <xf numFmtId="0" fontId="64" fillId="0" borderId="0" xfId="105"/>
    <xf numFmtId="0" fontId="2" fillId="0" borderId="0" xfId="0" applyFont="1" applyFill="1" applyAlignment="1" applyProtection="1">
      <alignment horizontal="left" wrapText="1"/>
    </xf>
    <xf numFmtId="0" fontId="2" fillId="33" borderId="0" xfId="0" applyFont="1" applyFill="1"/>
    <xf numFmtId="0" fontId="2" fillId="0" borderId="0" xfId="0" applyFont="1"/>
    <xf numFmtId="0" fontId="2" fillId="0" borderId="0" xfId="0" applyFont="1" applyFill="1" applyAlignment="1" applyProtection="1">
      <alignment wrapText="1"/>
    </xf>
    <xf numFmtId="0" fontId="2" fillId="37" borderId="0" xfId="0" applyFont="1" applyFill="1" applyAlignment="1" applyProtection="1">
      <alignment wrapText="1"/>
    </xf>
    <xf numFmtId="0" fontId="65" fillId="0" borderId="0" xfId="0" applyFont="1"/>
    <xf numFmtId="0" fontId="66" fillId="0" borderId="31" xfId="0" applyFont="1" applyBorder="1" applyAlignment="1">
      <alignment horizontal="left" vertical="center"/>
    </xf>
    <xf numFmtId="0" fontId="65" fillId="0" borderId="32" xfId="0" applyFont="1" applyBorder="1"/>
    <xf numFmtId="0" fontId="65" fillId="0" borderId="44" xfId="0" applyFont="1" applyBorder="1"/>
    <xf numFmtId="0" fontId="66" fillId="0" borderId="45" xfId="0" applyFont="1" applyBorder="1" applyAlignment="1">
      <alignment horizontal="left" vertical="center"/>
    </xf>
    <xf numFmtId="0" fontId="65" fillId="0" borderId="0" xfId="0" applyFont="1" applyBorder="1"/>
    <xf numFmtId="0" fontId="65" fillId="0" borderId="46" xfId="0" applyFont="1" applyBorder="1"/>
    <xf numFmtId="0" fontId="67" fillId="0" borderId="28" xfId="106" applyFont="1" applyFill="1" applyBorder="1" applyAlignment="1">
      <alignment horizontal="left" vertical="center"/>
    </xf>
    <xf numFmtId="0" fontId="65" fillId="0" borderId="29" xfId="0" applyFont="1" applyBorder="1"/>
    <xf numFmtId="0" fontId="65" fillId="0" borderId="30" xfId="0" applyFont="1" applyBorder="1"/>
    <xf numFmtId="0" fontId="68" fillId="41" borderId="10" xfId="0" applyFont="1" applyFill="1" applyBorder="1" applyAlignment="1">
      <alignment horizontal="center" vertical="center" wrapText="1"/>
    </xf>
    <xf numFmtId="0" fontId="68" fillId="41" borderId="52" xfId="0" applyFont="1" applyFill="1" applyBorder="1" applyAlignment="1">
      <alignment horizontal="center" vertical="center" wrapText="1"/>
    </xf>
    <xf numFmtId="0" fontId="69" fillId="0" borderId="53" xfId="0" applyFont="1" applyFill="1" applyBorder="1" applyAlignment="1">
      <alignment horizontal="center" vertical="top"/>
    </xf>
    <xf numFmtId="0" fontId="69" fillId="0" borderId="10" xfId="0" applyFont="1" applyFill="1" applyBorder="1" applyAlignment="1">
      <alignment horizontal="left" vertical="top"/>
    </xf>
    <xf numFmtId="10" fontId="69" fillId="0" borderId="10" xfId="0" applyNumberFormat="1" applyFont="1" applyFill="1" applyBorder="1" applyAlignment="1">
      <alignment horizontal="left" vertical="top"/>
    </xf>
    <xf numFmtId="10" fontId="69" fillId="0" borderId="52" xfId="0" applyNumberFormat="1" applyFont="1" applyFill="1" applyBorder="1" applyAlignment="1">
      <alignment horizontal="left" vertical="top"/>
    </xf>
    <xf numFmtId="0" fontId="68" fillId="0" borderId="53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/>
    </xf>
    <xf numFmtId="10" fontId="68" fillId="0" borderId="10" xfId="0" applyNumberFormat="1" applyFont="1" applyFill="1" applyBorder="1" applyAlignment="1">
      <alignment horizontal="left" vertical="top"/>
    </xf>
    <xf numFmtId="10" fontId="68" fillId="0" borderId="52" xfId="0" applyNumberFormat="1" applyFont="1" applyFill="1" applyBorder="1" applyAlignment="1">
      <alignment horizontal="left" vertical="top"/>
    </xf>
    <xf numFmtId="0" fontId="69" fillId="0" borderId="52" xfId="0" applyFont="1" applyFill="1" applyBorder="1" applyAlignment="1">
      <alignment horizontal="left" vertical="top"/>
    </xf>
    <xf numFmtId="0" fontId="69" fillId="0" borderId="53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top" wrapText="1"/>
    </xf>
    <xf numFmtId="10" fontId="69" fillId="0" borderId="10" xfId="0" applyNumberFormat="1" applyFont="1" applyFill="1" applyBorder="1" applyAlignment="1">
      <alignment horizontal="left" vertical="top" wrapText="1"/>
    </xf>
    <xf numFmtId="10" fontId="69" fillId="0" borderId="52" xfId="0" applyNumberFormat="1" applyFont="1" applyFill="1" applyBorder="1" applyAlignment="1">
      <alignment horizontal="left" vertical="top" wrapText="1"/>
    </xf>
    <xf numFmtId="10" fontId="65" fillId="0" borderId="10" xfId="0" applyNumberFormat="1" applyFont="1" applyFill="1" applyBorder="1" applyAlignment="1">
      <alignment horizontal="left" vertical="top"/>
    </xf>
    <xf numFmtId="10" fontId="68" fillId="41" borderId="23" xfId="0" applyNumberFormat="1" applyFont="1" applyFill="1" applyBorder="1" applyAlignment="1">
      <alignment horizontal="left" vertical="top"/>
    </xf>
    <xf numFmtId="10" fontId="68" fillId="41" borderId="37" xfId="0" applyNumberFormat="1" applyFont="1" applyFill="1" applyBorder="1" applyAlignment="1">
      <alignment horizontal="left" vertical="top"/>
    </xf>
    <xf numFmtId="164" fontId="12" fillId="33" borderId="19" xfId="61" applyFont="1" applyFill="1" applyBorder="1" applyAlignment="1" applyProtection="1">
      <alignment horizontal="center" wrapText="1"/>
      <protection locked="0"/>
    </xf>
    <xf numFmtId="0" fontId="59" fillId="0" borderId="10" xfId="74" applyFont="1" applyFill="1" applyBorder="1" applyAlignment="1">
      <alignment horizontal="center"/>
    </xf>
    <xf numFmtId="49" fontId="59" fillId="0" borderId="10" xfId="84" applyNumberFormat="1" applyFont="1" applyFill="1" applyBorder="1" applyAlignment="1">
      <alignment horizontal="center"/>
    </xf>
    <xf numFmtId="0" fontId="72" fillId="0" borderId="0" xfId="0" applyFont="1" applyAlignment="1">
      <alignment horizontal="justify" vertical="center" wrapText="1"/>
    </xf>
    <xf numFmtId="0" fontId="65" fillId="0" borderId="0" xfId="0" applyFont="1" applyAlignment="1">
      <alignment wrapText="1"/>
    </xf>
    <xf numFmtId="0" fontId="73" fillId="0" borderId="0" xfId="0" applyFont="1" applyAlignment="1">
      <alignment horizontal="left" vertical="center" wrapText="1"/>
    </xf>
    <xf numFmtId="0" fontId="65" fillId="0" borderId="0" xfId="0" applyFont="1" applyAlignment="1">
      <alignment horizontal="left" wrapText="1"/>
    </xf>
    <xf numFmtId="165" fontId="61" fillId="40" borderId="10" xfId="84" applyFont="1" applyFill="1" applyBorder="1"/>
    <xf numFmtId="165" fontId="59" fillId="40" borderId="10" xfId="74" applyNumberFormat="1" applyFont="1" applyFill="1" applyBorder="1" applyAlignment="1"/>
    <xf numFmtId="165" fontId="60" fillId="40" borderId="10" xfId="84" applyFont="1" applyFill="1" applyBorder="1"/>
    <xf numFmtId="0" fontId="69" fillId="0" borderId="51" xfId="106" applyFont="1" applyFill="1" applyBorder="1" applyAlignment="1">
      <alignment horizontal="center"/>
    </xf>
    <xf numFmtId="0" fontId="69" fillId="0" borderId="11" xfId="106" applyFont="1" applyFill="1" applyBorder="1" applyAlignment="1">
      <alignment vertical="center"/>
    </xf>
    <xf numFmtId="10" fontId="69" fillId="0" borderId="50" xfId="106" applyNumberFormat="1" applyFont="1" applyFill="1" applyBorder="1" applyAlignment="1">
      <alignment horizontal="right"/>
    </xf>
    <xf numFmtId="0" fontId="69" fillId="0" borderId="53" xfId="106" applyFont="1" applyFill="1" applyBorder="1" applyAlignment="1">
      <alignment horizontal="center"/>
    </xf>
    <xf numFmtId="0" fontId="69" fillId="0" borderId="10" xfId="106" applyFont="1" applyFill="1" applyBorder="1" applyAlignment="1"/>
    <xf numFmtId="10" fontId="69" fillId="0" borderId="52" xfId="110" applyNumberFormat="1" applyFont="1" applyFill="1" applyBorder="1" applyAlignment="1">
      <alignment horizontal="right"/>
    </xf>
    <xf numFmtId="0" fontId="69" fillId="0" borderId="53" xfId="106" applyFont="1" applyFill="1" applyBorder="1" applyAlignment="1">
      <alignment horizontal="center" wrapText="1"/>
    </xf>
    <xf numFmtId="0" fontId="69" fillId="0" borderId="10" xfId="106" applyFont="1" applyFill="1" applyBorder="1" applyAlignment="1">
      <alignment vertical="center"/>
    </xf>
    <xf numFmtId="10" fontId="69" fillId="0" borderId="52" xfId="110" applyNumberFormat="1" applyFont="1" applyFill="1" applyBorder="1" applyAlignment="1">
      <alignment horizontal="right" vertical="center"/>
    </xf>
    <xf numFmtId="10" fontId="68" fillId="40" borderId="37" xfId="111" applyNumberFormat="1" applyFont="1" applyFill="1" applyBorder="1" applyAlignment="1">
      <alignment vertical="center"/>
    </xf>
    <xf numFmtId="0" fontId="69" fillId="0" borderId="0" xfId="106" applyFont="1" applyFill="1" applyBorder="1" applyAlignment="1">
      <alignment horizontal="center"/>
    </xf>
    <xf numFmtId="0" fontId="69" fillId="0" borderId="0" xfId="106" applyFont="1" applyFill="1" applyAlignment="1"/>
    <xf numFmtId="0" fontId="68" fillId="0" borderId="0" xfId="112" applyFont="1" applyFill="1" applyBorder="1" applyAlignment="1">
      <alignment horizontal="left"/>
    </xf>
    <xf numFmtId="0" fontId="69" fillId="0" borderId="0" xfId="112" applyFont="1" applyFill="1" applyAlignment="1">
      <alignment vertical="center"/>
    </xf>
    <xf numFmtId="0" fontId="68" fillId="0" borderId="0" xfId="112" applyFont="1" applyFill="1" applyBorder="1" applyAlignment="1">
      <alignment vertical="center"/>
    </xf>
    <xf numFmtId="0" fontId="69" fillId="0" borderId="0" xfId="112" applyFont="1" applyFill="1" applyBorder="1" applyAlignment="1">
      <alignment horizontal="left"/>
    </xf>
    <xf numFmtId="0" fontId="69" fillId="0" borderId="0" xfId="112" applyFont="1" applyFill="1"/>
    <xf numFmtId="0" fontId="69" fillId="0" borderId="0" xfId="112" applyFont="1" applyFill="1" applyBorder="1" applyAlignment="1">
      <alignment vertical="center"/>
    </xf>
    <xf numFmtId="0" fontId="69" fillId="0" borderId="0" xfId="112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0" fontId="7" fillId="0" borderId="0" xfId="0" applyNumberFormat="1" applyFont="1" applyFill="1" applyBorder="1" applyAlignment="1">
      <alignment horizontal="center"/>
    </xf>
    <xf numFmtId="10" fontId="7" fillId="0" borderId="0" xfId="0" applyNumberFormat="1" applyFont="1" applyFill="1" applyBorder="1"/>
    <xf numFmtId="168" fontId="7" fillId="0" borderId="0" xfId="0" applyNumberFormat="1" applyFont="1" applyFill="1"/>
    <xf numFmtId="0" fontId="74" fillId="0" borderId="31" xfId="0" applyFont="1" applyBorder="1" applyAlignment="1">
      <alignment horizontal="left" vertical="center"/>
    </xf>
    <xf numFmtId="0" fontId="75" fillId="0" borderId="32" xfId="0" applyFont="1" applyBorder="1"/>
    <xf numFmtId="0" fontId="75" fillId="0" borderId="44" xfId="0" applyFont="1" applyBorder="1"/>
    <xf numFmtId="0" fontId="75" fillId="0" borderId="0" xfId="0" applyFont="1"/>
    <xf numFmtId="0" fontId="74" fillId="0" borderId="45" xfId="0" applyFont="1" applyBorder="1" applyAlignment="1">
      <alignment horizontal="left" vertical="center"/>
    </xf>
    <xf numFmtId="0" fontId="75" fillId="0" borderId="0" xfId="0" applyFont="1" applyBorder="1"/>
    <xf numFmtId="0" fontId="75" fillId="0" borderId="46" xfId="0" applyFont="1" applyBorder="1"/>
    <xf numFmtId="0" fontId="76" fillId="0" borderId="28" xfId="106" applyFont="1" applyFill="1" applyBorder="1" applyAlignment="1">
      <alignment horizontal="left" vertical="center"/>
    </xf>
    <xf numFmtId="0" fontId="75" fillId="0" borderId="29" xfId="0" applyFont="1" applyBorder="1"/>
    <xf numFmtId="0" fontId="75" fillId="0" borderId="30" xfId="0" applyFont="1" applyBorder="1"/>
    <xf numFmtId="0" fontId="78" fillId="0" borderId="0" xfId="0" applyFont="1" applyFill="1" applyAlignment="1">
      <alignment horizontal="left" vertical="center"/>
    </xf>
    <xf numFmtId="0" fontId="78" fillId="0" borderId="0" xfId="0" applyFont="1" applyFill="1"/>
    <xf numFmtId="0" fontId="77" fillId="0" borderId="33" xfId="0" applyFont="1" applyFill="1" applyBorder="1" applyAlignment="1">
      <alignment horizontal="center" vertical="center"/>
    </xf>
    <xf numFmtId="0" fontId="77" fillId="0" borderId="34" xfId="0" applyFont="1" applyFill="1" applyBorder="1" applyAlignment="1">
      <alignment horizontal="center" vertical="center"/>
    </xf>
    <xf numFmtId="0" fontId="78" fillId="0" borderId="0" xfId="0" applyNumberFormat="1" applyFont="1" applyFill="1" applyBorder="1" applyAlignment="1">
      <alignment horizontal="center" vertical="center"/>
    </xf>
    <xf numFmtId="168" fontId="77" fillId="30" borderId="14" xfId="0" applyNumberFormat="1" applyFont="1" applyFill="1" applyBorder="1" applyAlignment="1">
      <alignment horizontal="center" vertical="center"/>
    </xf>
    <xf numFmtId="168" fontId="77" fillId="30" borderId="19" xfId="0" applyNumberFormat="1" applyFont="1" applyFill="1" applyBorder="1" applyAlignment="1">
      <alignment horizontal="center" vertical="center"/>
    </xf>
    <xf numFmtId="168" fontId="77" fillId="30" borderId="16" xfId="0" applyNumberFormat="1" applyFont="1" applyFill="1" applyBorder="1" applyAlignment="1">
      <alignment horizontal="center" vertical="center"/>
    </xf>
    <xf numFmtId="49" fontId="77" fillId="30" borderId="10" xfId="0" applyNumberFormat="1" applyFont="1" applyFill="1" applyBorder="1" applyAlignment="1">
      <alignment horizontal="center" vertical="center"/>
    </xf>
    <xf numFmtId="16" fontId="79" fillId="0" borderId="0" xfId="0" applyNumberFormat="1" applyFont="1" applyFill="1" applyBorder="1" applyAlignment="1">
      <alignment horizontal="center" vertical="center"/>
    </xf>
    <xf numFmtId="9" fontId="78" fillId="0" borderId="10" xfId="0" applyNumberFormat="1" applyFont="1" applyFill="1" applyBorder="1" applyAlignment="1">
      <alignment horizontal="center"/>
    </xf>
    <xf numFmtId="168" fontId="78" fillId="0" borderId="10" xfId="0" applyNumberFormat="1" applyFont="1" applyFill="1" applyBorder="1"/>
    <xf numFmtId="164" fontId="77" fillId="30" borderId="10" xfId="61" applyNumberFormat="1" applyFont="1" applyFill="1" applyBorder="1" applyAlignment="1">
      <alignment horizontal="center" wrapText="1"/>
    </xf>
    <xf numFmtId="164" fontId="77" fillId="30" borderId="10" xfId="61" applyFont="1" applyFill="1" applyBorder="1" applyAlignment="1">
      <alignment horizontal="center" wrapText="1"/>
    </xf>
    <xf numFmtId="0" fontId="78" fillId="0" borderId="0" xfId="0" applyFont="1" applyFill="1" applyBorder="1"/>
    <xf numFmtId="2" fontId="80" fillId="0" borderId="0" xfId="0" applyNumberFormat="1" applyFont="1" applyFill="1" applyBorder="1" applyAlignment="1">
      <alignment horizontal="center" vertical="center"/>
    </xf>
    <xf numFmtId="49" fontId="78" fillId="24" borderId="10" xfId="0" applyNumberFormat="1" applyFont="1" applyFill="1" applyBorder="1" applyAlignment="1">
      <alignment horizontal="center" vertical="center"/>
    </xf>
    <xf numFmtId="0" fontId="78" fillId="24" borderId="10" xfId="0" applyFont="1" applyFill="1" applyBorder="1" applyAlignment="1">
      <alignment horizontal="left" vertical="center"/>
    </xf>
    <xf numFmtId="168" fontId="77" fillId="24" borderId="10" xfId="0" applyNumberFormat="1" applyFont="1" applyFill="1" applyBorder="1" applyAlignment="1">
      <alignment horizontal="center"/>
    </xf>
    <xf numFmtId="164" fontId="77" fillId="24" borderId="10" xfId="61" applyFont="1" applyFill="1" applyBorder="1" applyAlignment="1">
      <alignment horizontal="center" wrapText="1"/>
    </xf>
    <xf numFmtId="2" fontId="81" fillId="0" borderId="10" xfId="0" applyNumberFormat="1" applyFont="1" applyFill="1" applyBorder="1" applyAlignment="1">
      <alignment horizontal="center" vertical="center"/>
    </xf>
    <xf numFmtId="168" fontId="77" fillId="0" borderId="10" xfId="0" applyNumberFormat="1" applyFont="1" applyFill="1" applyBorder="1" applyAlignment="1">
      <alignment horizontal="center"/>
    </xf>
    <xf numFmtId="10" fontId="77" fillId="0" borderId="10" xfId="0" applyNumberFormat="1" applyFont="1" applyFill="1" applyBorder="1" applyAlignment="1">
      <alignment horizontal="center"/>
    </xf>
    <xf numFmtId="164" fontId="77" fillId="0" borderId="10" xfId="61" applyFont="1" applyFill="1" applyBorder="1" applyAlignment="1">
      <alignment horizontal="center" wrapText="1"/>
    </xf>
    <xf numFmtId="2" fontId="81" fillId="0" borderId="0" xfId="0" applyNumberFormat="1" applyFont="1" applyFill="1" applyBorder="1" applyAlignment="1">
      <alignment horizontal="center" vertical="center"/>
    </xf>
    <xf numFmtId="168" fontId="77" fillId="31" borderId="10" xfId="0" applyNumberFormat="1" applyFont="1" applyFill="1" applyBorder="1" applyAlignment="1">
      <alignment horizontal="center" vertical="center"/>
    </xf>
    <xf numFmtId="9" fontId="77" fillId="0" borderId="10" xfId="0" applyNumberFormat="1" applyFont="1" applyFill="1" applyBorder="1" applyAlignment="1">
      <alignment horizontal="center" vertical="center"/>
    </xf>
    <xf numFmtId="168" fontId="80" fillId="0" borderId="0" xfId="0" applyNumberFormat="1" applyFont="1" applyFill="1" applyBorder="1" applyAlignment="1">
      <alignment horizontal="center" vertical="center"/>
    </xf>
    <xf numFmtId="164" fontId="78" fillId="0" borderId="16" xfId="61" applyFont="1" applyFill="1" applyBorder="1" applyAlignment="1">
      <alignment horizontal="center" vertical="center"/>
    </xf>
    <xf numFmtId="9" fontId="80" fillId="0" borderId="0" xfId="0" applyNumberFormat="1" applyFont="1" applyFill="1" applyBorder="1" applyAlignment="1">
      <alignment horizontal="center" vertical="center"/>
    </xf>
    <xf numFmtId="164" fontId="78" fillId="0" borderId="10" xfId="61" applyFont="1" applyFill="1" applyBorder="1" applyAlignment="1">
      <alignment horizontal="center"/>
    </xf>
    <xf numFmtId="0" fontId="78" fillId="0" borderId="0" xfId="0" applyFont="1" applyFill="1" applyBorder="1" applyAlignment="1">
      <alignment wrapText="1"/>
    </xf>
    <xf numFmtId="0" fontId="78" fillId="0" borderId="0" xfId="0" applyNumberFormat="1" applyFont="1" applyFill="1" applyBorder="1" applyAlignment="1">
      <alignment horizontal="center"/>
    </xf>
    <xf numFmtId="170" fontId="78" fillId="0" borderId="10" xfId="0" applyNumberFormat="1" applyFont="1" applyFill="1" applyBorder="1" applyAlignment="1">
      <alignment horizontal="center"/>
    </xf>
    <xf numFmtId="170" fontId="78" fillId="0" borderId="10" xfId="0" applyNumberFormat="1" applyFont="1" applyFill="1" applyBorder="1"/>
    <xf numFmtId="0" fontId="75" fillId="0" borderId="0" xfId="0" applyFont="1" applyFill="1"/>
    <xf numFmtId="0" fontId="75" fillId="0" borderId="32" xfId="0" applyFont="1" applyFill="1" applyBorder="1"/>
    <xf numFmtId="0" fontId="75" fillId="0" borderId="0" xfId="0" applyFont="1" applyFill="1" applyBorder="1"/>
    <xf numFmtId="0" fontId="5" fillId="0" borderId="28" xfId="0" applyFont="1" applyBorder="1"/>
    <xf numFmtId="0" fontId="75" fillId="0" borderId="29" xfId="0" applyFont="1" applyFill="1" applyBorder="1"/>
    <xf numFmtId="0" fontId="75" fillId="0" borderId="31" xfId="0" applyFont="1" applyBorder="1"/>
    <xf numFmtId="0" fontId="75" fillId="0" borderId="45" xfId="0" applyFont="1" applyBorder="1"/>
    <xf numFmtId="0" fontId="75" fillId="0" borderId="28" xfId="0" applyFont="1" applyBorder="1"/>
    <xf numFmtId="0" fontId="7" fillId="43" borderId="10" xfId="0" applyFont="1" applyFill="1" applyBorder="1" applyAlignment="1" applyProtection="1">
      <alignment wrapText="1"/>
    </xf>
    <xf numFmtId="0" fontId="45" fillId="30" borderId="53" xfId="0" applyNumberFormat="1" applyFont="1" applyFill="1" applyBorder="1" applyAlignment="1">
      <alignment horizontal="center"/>
    </xf>
    <xf numFmtId="165" fontId="45" fillId="30" borderId="52" xfId="82" applyFont="1" applyFill="1" applyBorder="1" applyAlignment="1">
      <alignment horizontal="center"/>
    </xf>
    <xf numFmtId="0" fontId="45" fillId="0" borderId="51" xfId="0" applyNumberFormat="1" applyFont="1" applyFill="1" applyBorder="1" applyAlignment="1">
      <alignment horizontal="center"/>
    </xf>
    <xf numFmtId="10" fontId="45" fillId="0" borderId="50" xfId="82" applyNumberFormat="1" applyFont="1" applyFill="1" applyBorder="1" applyAlignment="1">
      <alignment horizontal="center"/>
    </xf>
    <xf numFmtId="0" fontId="45" fillId="24" borderId="51" xfId="0" applyNumberFormat="1" applyFont="1" applyFill="1" applyBorder="1" applyAlignment="1">
      <alignment horizontal="center"/>
    </xf>
    <xf numFmtId="10" fontId="45" fillId="24" borderId="50" xfId="82" applyNumberFormat="1" applyFont="1" applyFill="1" applyBorder="1" applyAlignment="1">
      <alignment horizontal="center"/>
    </xf>
    <xf numFmtId="164" fontId="47" fillId="24" borderId="23" xfId="61" applyFont="1" applyFill="1" applyBorder="1" applyAlignment="1">
      <alignment horizontal="justify" vertical="center"/>
    </xf>
    <xf numFmtId="10" fontId="47" fillId="24" borderId="37" xfId="0" applyNumberFormat="1" applyFont="1" applyFill="1" applyBorder="1" applyAlignment="1">
      <alignment horizontal="center" vertical="center"/>
    </xf>
    <xf numFmtId="0" fontId="82" fillId="0" borderId="31" xfId="0" applyFont="1" applyBorder="1" applyAlignment="1">
      <alignment horizontal="left" vertical="center"/>
    </xf>
    <xf numFmtId="0" fontId="54" fillId="24" borderId="11" xfId="0" applyFont="1" applyFill="1" applyBorder="1" applyAlignment="1">
      <alignment horizontal="center" vertical="center"/>
    </xf>
    <xf numFmtId="0" fontId="54" fillId="24" borderId="11" xfId="0" applyFont="1" applyFill="1" applyBorder="1" applyAlignment="1" applyProtection="1">
      <alignment horizontal="center" vertical="center"/>
      <protection hidden="1"/>
    </xf>
    <xf numFmtId="2" fontId="54" fillId="24" borderId="11" xfId="82" applyNumberFormat="1" applyFont="1" applyFill="1" applyBorder="1" applyAlignment="1" applyProtection="1">
      <alignment horizontal="center" vertical="center"/>
      <protection hidden="1"/>
    </xf>
    <xf numFmtId="2" fontId="54" fillId="24" borderId="11" xfId="82" applyNumberFormat="1" applyFont="1" applyFill="1" applyBorder="1" applyAlignment="1" applyProtection="1">
      <alignment horizontal="center" vertical="center" wrapText="1"/>
      <protection hidden="1"/>
    </xf>
    <xf numFmtId="165" fontId="54" fillId="24" borderId="11" xfId="82" applyFont="1" applyFill="1" applyBorder="1" applyAlignment="1" applyProtection="1">
      <alignment horizontal="center" vertical="center" wrapText="1"/>
      <protection hidden="1"/>
    </xf>
    <xf numFmtId="165" fontId="54" fillId="24" borderId="11" xfId="82" applyFont="1" applyFill="1" applyBorder="1" applyAlignment="1" applyProtection="1">
      <alignment horizontal="center" vertical="center"/>
      <protection hidden="1"/>
    </xf>
    <xf numFmtId="0" fontId="54" fillId="24" borderId="0" xfId="0" applyFont="1" applyFill="1" applyBorder="1" applyAlignment="1">
      <alignment vertical="center"/>
    </xf>
    <xf numFmtId="0" fontId="54" fillId="24" borderId="20" xfId="0" applyFont="1" applyFill="1" applyBorder="1" applyAlignment="1">
      <alignment vertical="center"/>
    </xf>
    <xf numFmtId="10" fontId="54" fillId="24" borderId="11" xfId="82" applyNumberFormat="1" applyFont="1" applyFill="1" applyBorder="1" applyAlignment="1" applyProtection="1">
      <alignment horizontal="center" vertical="center" wrapText="1"/>
      <protection hidden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50" fillId="0" borderId="28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50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24" borderId="0" xfId="0" applyFill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3" fillId="0" borderId="25" xfId="0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0" fontId="43" fillId="0" borderId="27" xfId="0" applyFont="1" applyFill="1" applyBorder="1" applyAlignment="1">
      <alignment horizontal="center" vertical="center"/>
    </xf>
    <xf numFmtId="0" fontId="47" fillId="24" borderId="56" xfId="0" applyFont="1" applyFill="1" applyBorder="1" applyAlignment="1">
      <alignment horizontal="right" vertical="center"/>
    </xf>
    <xf numFmtId="0" fontId="47" fillId="24" borderId="57" xfId="0" applyFont="1" applyFill="1" applyBorder="1" applyAlignment="1">
      <alignment horizontal="right" vertical="center"/>
    </xf>
    <xf numFmtId="0" fontId="12" fillId="30" borderId="13" xfId="0" applyFont="1" applyFill="1" applyBorder="1" applyAlignment="1" applyProtection="1">
      <alignment horizontal="center" wrapText="1"/>
      <protection locked="0"/>
    </xf>
    <xf numFmtId="0" fontId="12" fillId="30" borderId="21" xfId="0" applyFont="1" applyFill="1" applyBorder="1" applyAlignment="1" applyProtection="1">
      <alignment horizontal="center" wrapText="1"/>
      <protection locked="0"/>
    </xf>
    <xf numFmtId="0" fontId="12" fillId="30" borderId="22" xfId="0" applyFont="1" applyFill="1" applyBorder="1" applyAlignment="1" applyProtection="1">
      <alignment horizontal="center" wrapText="1"/>
      <protection locked="0"/>
    </xf>
    <xf numFmtId="0" fontId="12" fillId="27" borderId="14" xfId="0" applyFont="1" applyFill="1" applyBorder="1" applyAlignment="1" applyProtection="1">
      <alignment horizontal="left" wrapText="1"/>
      <protection locked="0"/>
    </xf>
    <xf numFmtId="0" fontId="12" fillId="27" borderId="19" xfId="0" applyFont="1" applyFill="1" applyBorder="1" applyAlignment="1" applyProtection="1">
      <alignment horizontal="left" wrapText="1"/>
      <protection locked="0"/>
    </xf>
    <xf numFmtId="0" fontId="12" fillId="27" borderId="16" xfId="0" applyFont="1" applyFill="1" applyBorder="1" applyAlignment="1" applyProtection="1">
      <alignment horizontal="left" wrapText="1"/>
      <protection locked="0"/>
    </xf>
    <xf numFmtId="165" fontId="11" fillId="26" borderId="14" xfId="82" applyFont="1" applyFill="1" applyBorder="1" applyAlignment="1" applyProtection="1">
      <alignment horizontal="right"/>
      <protection hidden="1"/>
    </xf>
    <xf numFmtId="165" fontId="11" fillId="26" borderId="19" xfId="82" applyFont="1" applyFill="1" applyBorder="1" applyAlignment="1" applyProtection="1">
      <alignment horizontal="right"/>
      <protection hidden="1"/>
    </xf>
    <xf numFmtId="165" fontId="13" fillId="24" borderId="15" xfId="0" applyNumberFormat="1" applyFont="1" applyFill="1" applyBorder="1" applyAlignment="1" applyProtection="1">
      <alignment horizontal="right" wrapText="1"/>
      <protection hidden="1"/>
    </xf>
    <xf numFmtId="165" fontId="13" fillId="24" borderId="18" xfId="0" applyNumberFormat="1" applyFont="1" applyFill="1" applyBorder="1" applyAlignment="1" applyProtection="1">
      <alignment horizontal="right" wrapText="1"/>
      <protection hidden="1"/>
    </xf>
    <xf numFmtId="0" fontId="12" fillId="30" borderId="14" xfId="0" applyFont="1" applyFill="1" applyBorder="1" applyAlignment="1" applyProtection="1">
      <alignment horizontal="center" wrapText="1"/>
      <protection locked="0"/>
    </xf>
    <xf numFmtId="0" fontId="12" fillId="30" borderId="19" xfId="0" applyFont="1" applyFill="1" applyBorder="1" applyAlignment="1" applyProtection="1">
      <alignment horizontal="center" wrapText="1"/>
      <protection locked="0"/>
    </xf>
    <xf numFmtId="0" fontId="12" fillId="30" borderId="16" xfId="0" applyFont="1" applyFill="1" applyBorder="1" applyAlignment="1" applyProtection="1">
      <alignment horizontal="center" wrapText="1"/>
      <protection locked="0"/>
    </xf>
    <xf numFmtId="165" fontId="54" fillId="34" borderId="19" xfId="0" applyNumberFormat="1" applyFont="1" applyFill="1" applyBorder="1" applyAlignment="1" applyProtection="1">
      <alignment horizontal="right" wrapText="1"/>
      <protection hidden="1"/>
    </xf>
    <xf numFmtId="165" fontId="54" fillId="34" borderId="16" xfId="0" applyNumberFormat="1" applyFont="1" applyFill="1" applyBorder="1" applyAlignment="1" applyProtection="1">
      <alignment horizontal="right" wrapText="1"/>
      <protection hidden="1"/>
    </xf>
    <xf numFmtId="0" fontId="5" fillId="0" borderId="21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51" fillId="0" borderId="0" xfId="0" applyFont="1" applyAlignment="1">
      <alignment horizontal="center"/>
    </xf>
    <xf numFmtId="165" fontId="41" fillId="29" borderId="14" xfId="0" applyNumberFormat="1" applyFont="1" applyFill="1" applyBorder="1" applyAlignment="1" applyProtection="1">
      <alignment horizontal="center" wrapText="1"/>
      <protection hidden="1"/>
    </xf>
    <xf numFmtId="165" fontId="41" fillId="29" borderId="19" xfId="0" applyNumberFormat="1" applyFont="1" applyFill="1" applyBorder="1" applyAlignment="1" applyProtection="1">
      <alignment horizontal="center" wrapText="1"/>
      <protection hidden="1"/>
    </xf>
    <xf numFmtId="165" fontId="41" fillId="29" borderId="16" xfId="0" applyNumberFormat="1" applyFont="1" applyFill="1" applyBorder="1" applyAlignment="1" applyProtection="1">
      <alignment horizontal="center" wrapText="1"/>
      <protection hidden="1"/>
    </xf>
    <xf numFmtId="167" fontId="5" fillId="0" borderId="0" xfId="0" applyNumberFormat="1" applyFont="1" applyFill="1" applyBorder="1" applyAlignment="1">
      <alignment horizontal="left" vertical="center" wrapText="1"/>
    </xf>
    <xf numFmtId="0" fontId="13" fillId="24" borderId="0" xfId="0" applyFont="1" applyFill="1" applyBorder="1" applyAlignment="1">
      <alignment horizontal="right"/>
    </xf>
    <xf numFmtId="0" fontId="13" fillId="24" borderId="20" xfId="0" applyFont="1" applyFill="1" applyBorder="1" applyAlignment="1">
      <alignment horizontal="right"/>
    </xf>
    <xf numFmtId="0" fontId="3" fillId="26" borderId="14" xfId="0" applyFont="1" applyFill="1" applyBorder="1" applyAlignment="1">
      <alignment horizontal="right"/>
    </xf>
    <xf numFmtId="0" fontId="3" fillId="26" borderId="19" xfId="0" applyFont="1" applyFill="1" applyBorder="1" applyAlignment="1">
      <alignment horizontal="right"/>
    </xf>
    <xf numFmtId="0" fontId="3" fillId="26" borderId="16" xfId="0" applyFont="1" applyFill="1" applyBorder="1" applyAlignment="1">
      <alignment horizontal="right"/>
    </xf>
    <xf numFmtId="0" fontId="49" fillId="0" borderId="58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4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4" fillId="34" borderId="19" xfId="0" applyFont="1" applyFill="1" applyBorder="1" applyAlignment="1">
      <alignment horizontal="right"/>
    </xf>
    <xf numFmtId="0" fontId="54" fillId="34" borderId="16" xfId="0" applyFont="1" applyFill="1" applyBorder="1" applyAlignment="1">
      <alignment horizontal="right"/>
    </xf>
    <xf numFmtId="0" fontId="77" fillId="0" borderId="26" xfId="0" applyFont="1" applyFill="1" applyBorder="1" applyAlignment="1">
      <alignment horizontal="center" vertical="center"/>
    </xf>
    <xf numFmtId="0" fontId="77" fillId="0" borderId="27" xfId="0" applyFont="1" applyFill="1" applyBorder="1" applyAlignment="1">
      <alignment horizontal="center" vertical="center"/>
    </xf>
    <xf numFmtId="168" fontId="77" fillId="0" borderId="12" xfId="0" applyNumberFormat="1" applyFont="1" applyFill="1" applyBorder="1" applyAlignment="1">
      <alignment horizontal="center"/>
    </xf>
    <xf numFmtId="168" fontId="77" fillId="0" borderId="11" xfId="0" applyNumberFormat="1" applyFont="1" applyFill="1" applyBorder="1" applyAlignment="1">
      <alignment horizontal="center"/>
    </xf>
    <xf numFmtId="9" fontId="78" fillId="0" borderId="12" xfId="0" applyNumberFormat="1" applyFont="1" applyFill="1" applyBorder="1" applyAlignment="1">
      <alignment horizontal="center"/>
    </xf>
    <xf numFmtId="9" fontId="78" fillId="0" borderId="11" xfId="0" applyNumberFormat="1" applyFont="1" applyFill="1" applyBorder="1" applyAlignment="1">
      <alignment horizontal="center"/>
    </xf>
    <xf numFmtId="4" fontId="78" fillId="27" borderId="14" xfId="0" applyNumberFormat="1" applyFont="1" applyFill="1" applyBorder="1" applyAlignment="1">
      <alignment horizontal="center" vertical="center"/>
    </xf>
    <xf numFmtId="168" fontId="78" fillId="27" borderId="16" xfId="0" applyNumberFormat="1" applyFont="1" applyFill="1" applyBorder="1" applyAlignment="1">
      <alignment horizontal="center" vertical="center"/>
    </xf>
    <xf numFmtId="168" fontId="78" fillId="27" borderId="14" xfId="0" applyNumberFormat="1" applyFont="1" applyFill="1" applyBorder="1" applyAlignment="1">
      <alignment horizontal="center" vertical="center"/>
    </xf>
    <xf numFmtId="0" fontId="77" fillId="0" borderId="10" xfId="0" applyNumberFormat="1" applyFont="1" applyFill="1" applyBorder="1" applyAlignment="1">
      <alignment horizontal="center" vertical="center"/>
    </xf>
    <xf numFmtId="2" fontId="80" fillId="0" borderId="0" xfId="0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left" vertical="center"/>
    </xf>
    <xf numFmtId="10" fontId="78" fillId="0" borderId="15" xfId="0" applyNumberFormat="1" applyFont="1" applyFill="1" applyBorder="1" applyAlignment="1">
      <alignment horizontal="center" vertical="center" wrapText="1"/>
    </xf>
    <xf numFmtId="10" fontId="78" fillId="0" borderId="24" xfId="0" applyNumberFormat="1" applyFont="1" applyFill="1" applyBorder="1" applyAlignment="1">
      <alignment horizontal="center" vertical="center" wrapText="1"/>
    </xf>
    <xf numFmtId="10" fontId="78" fillId="0" borderId="13" xfId="0" applyNumberFormat="1" applyFont="1" applyFill="1" applyBorder="1" applyAlignment="1">
      <alignment horizontal="center" vertical="center" wrapText="1"/>
    </xf>
    <xf numFmtId="0" fontId="79" fillId="30" borderId="10" xfId="0" applyFont="1" applyFill="1" applyBorder="1" applyAlignment="1">
      <alignment horizontal="center" vertical="center"/>
    </xf>
    <xf numFmtId="0" fontId="78" fillId="30" borderId="10" xfId="0" applyFont="1" applyFill="1" applyBorder="1" applyAlignment="1">
      <alignment horizontal="center" vertical="center"/>
    </xf>
    <xf numFmtId="16" fontId="77" fillId="30" borderId="10" xfId="0" applyNumberFormat="1" applyFont="1" applyFill="1" applyBorder="1" applyAlignment="1">
      <alignment horizontal="center" vertical="center"/>
    </xf>
    <xf numFmtId="16" fontId="77" fillId="30" borderId="14" xfId="0" applyNumberFormat="1" applyFont="1" applyFill="1" applyBorder="1" applyAlignment="1">
      <alignment horizontal="center" vertical="center"/>
    </xf>
    <xf numFmtId="0" fontId="78" fillId="30" borderId="14" xfId="0" applyFont="1" applyFill="1" applyBorder="1" applyAlignment="1">
      <alignment horizontal="center" vertical="center"/>
    </xf>
    <xf numFmtId="49" fontId="77" fillId="30" borderId="14" xfId="0" applyNumberFormat="1" applyFont="1" applyFill="1" applyBorder="1" applyAlignment="1">
      <alignment horizontal="center" vertical="center"/>
    </xf>
    <xf numFmtId="49" fontId="77" fillId="30" borderId="16" xfId="0" applyNumberFormat="1" applyFont="1" applyFill="1" applyBorder="1" applyAlignment="1">
      <alignment horizontal="center" vertical="center"/>
    </xf>
    <xf numFmtId="0" fontId="77" fillId="0" borderId="15" xfId="0" applyFont="1" applyFill="1" applyBorder="1" applyAlignment="1">
      <alignment horizontal="left" vertical="center"/>
    </xf>
    <xf numFmtId="0" fontId="77" fillId="0" borderId="17" xfId="0" applyFont="1" applyFill="1" applyBorder="1" applyAlignment="1">
      <alignment horizontal="left" vertical="center"/>
    </xf>
    <xf numFmtId="0" fontId="77" fillId="0" borderId="13" xfId="0" applyFont="1" applyFill="1" applyBorder="1" applyAlignment="1">
      <alignment horizontal="left" vertical="center"/>
    </xf>
    <xf numFmtId="0" fontId="77" fillId="0" borderId="22" xfId="0" applyFont="1" applyFill="1" applyBorder="1" applyAlignment="1">
      <alignment horizontal="left" vertical="center"/>
    </xf>
    <xf numFmtId="0" fontId="77" fillId="0" borderId="10" xfId="0" applyFont="1" applyFill="1" applyBorder="1" applyAlignment="1">
      <alignment horizontal="right" vertical="center"/>
    </xf>
    <xf numFmtId="49" fontId="77" fillId="0" borderId="14" xfId="0" applyNumberFormat="1" applyFont="1" applyFill="1" applyBorder="1" applyAlignment="1">
      <alignment horizontal="right" vertical="center"/>
    </xf>
    <xf numFmtId="49" fontId="77" fillId="0" borderId="19" xfId="0" applyNumberFormat="1" applyFont="1" applyFill="1" applyBorder="1" applyAlignment="1">
      <alignment horizontal="right" vertical="center"/>
    </xf>
    <xf numFmtId="49" fontId="77" fillId="0" borderId="16" xfId="0" applyNumberFormat="1" applyFont="1" applyFill="1" applyBorder="1" applyAlignment="1">
      <alignment horizontal="right" vertical="center"/>
    </xf>
    <xf numFmtId="10" fontId="78" fillId="0" borderId="14" xfId="0" applyNumberFormat="1" applyFont="1" applyFill="1" applyBorder="1" applyAlignment="1">
      <alignment horizontal="center" vertical="center"/>
    </xf>
    <xf numFmtId="10" fontId="78" fillId="0" borderId="16" xfId="0" applyNumberFormat="1" applyFont="1" applyFill="1" applyBorder="1" applyAlignment="1">
      <alignment horizontal="center" vertical="center"/>
    </xf>
    <xf numFmtId="10" fontId="78" fillId="0" borderId="14" xfId="78" applyNumberFormat="1" applyFont="1" applyFill="1" applyBorder="1" applyAlignment="1">
      <alignment horizontal="center" vertical="center"/>
    </xf>
    <xf numFmtId="10" fontId="78" fillId="0" borderId="16" xfId="78" applyNumberFormat="1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right"/>
    </xf>
    <xf numFmtId="10" fontId="78" fillId="0" borderId="10" xfId="0" applyNumberFormat="1" applyFont="1" applyFill="1" applyBorder="1" applyAlignment="1">
      <alignment horizontal="center"/>
    </xf>
    <xf numFmtId="0" fontId="78" fillId="0" borderId="10" xfId="0" applyFont="1" applyFill="1" applyBorder="1" applyAlignment="1">
      <alignment horizontal="center"/>
    </xf>
    <xf numFmtId="170" fontId="78" fillId="0" borderId="1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6" xfId="0" applyFont="1" applyBorder="1" applyAlignment="1"/>
    <xf numFmtId="0" fontId="38" fillId="0" borderId="10" xfId="0" applyFont="1" applyBorder="1" applyAlignment="1">
      <alignment horizontal="left"/>
    </xf>
    <xf numFmtId="0" fontId="3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2" fontId="12" fillId="0" borderId="35" xfId="82" applyNumberFormat="1" applyFont="1" applyFill="1" applyBorder="1" applyAlignment="1" applyProtection="1">
      <alignment horizontal="center" vertical="center" wrapText="1"/>
      <protection hidden="1"/>
    </xf>
    <xf numFmtId="2" fontId="12" fillId="0" borderId="23" xfId="82" applyNumberFormat="1" applyFont="1" applyFill="1" applyBorder="1" applyAlignment="1" applyProtection="1">
      <alignment horizontal="center" vertical="center" wrapText="1"/>
      <protection hidden="1"/>
    </xf>
    <xf numFmtId="2" fontId="12" fillId="0" borderId="36" xfId="82" applyNumberFormat="1" applyFont="1" applyFill="1" applyBorder="1" applyAlignment="1" applyProtection="1">
      <alignment horizontal="center" vertical="center" wrapText="1"/>
      <protection hidden="1"/>
    </xf>
    <xf numFmtId="2" fontId="12" fillId="0" borderId="37" xfId="82" applyNumberFormat="1" applyFont="1" applyFill="1" applyBorder="1" applyAlignment="1" applyProtection="1">
      <alignment horizontal="center" vertical="center" wrapText="1"/>
      <protection hidden="1"/>
    </xf>
    <xf numFmtId="0" fontId="12" fillId="30" borderId="33" xfId="0" applyFont="1" applyFill="1" applyBorder="1" applyAlignment="1" applyProtection="1">
      <alignment horizontal="center" vertical="center" wrapText="1"/>
      <protection locked="0"/>
    </xf>
    <xf numFmtId="0" fontId="12" fillId="30" borderId="34" xfId="0" applyFont="1" applyFill="1" applyBorder="1" applyAlignment="1" applyProtection="1">
      <alignment horizontal="center" vertical="center" wrapText="1"/>
      <protection locked="0"/>
    </xf>
    <xf numFmtId="0" fontId="12" fillId="0" borderId="38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27" borderId="19" xfId="0" applyFont="1" applyFill="1" applyBorder="1" applyAlignment="1" applyProtection="1">
      <alignment horizontal="center" wrapText="1"/>
      <protection locked="0"/>
    </xf>
    <xf numFmtId="0" fontId="12" fillId="27" borderId="10" xfId="0" applyFont="1" applyFill="1" applyBorder="1" applyAlignment="1" applyProtection="1">
      <alignment horizontal="left" wrapText="1"/>
      <protection locked="0"/>
    </xf>
    <xf numFmtId="0" fontId="3" fillId="27" borderId="14" xfId="0" applyFont="1" applyFill="1" applyBorder="1" applyAlignment="1" applyProtection="1">
      <alignment horizontal="left" wrapText="1"/>
      <protection locked="0"/>
    </xf>
    <xf numFmtId="0" fontId="3" fillId="27" borderId="19" xfId="0" applyFont="1" applyFill="1" applyBorder="1" applyAlignment="1" applyProtection="1">
      <alignment horizontal="left" wrapText="1"/>
      <protection locked="0"/>
    </xf>
    <xf numFmtId="2" fontId="7" fillId="27" borderId="19" xfId="82" applyNumberFormat="1" applyFont="1" applyFill="1" applyBorder="1" applyAlignment="1" applyProtection="1">
      <alignment horizontal="left" wrapText="1"/>
      <protection locked="0"/>
    </xf>
    <xf numFmtId="10" fontId="12" fillId="36" borderId="10" xfId="82" applyNumberFormat="1" applyFont="1" applyFill="1" applyBorder="1" applyAlignment="1" applyProtection="1">
      <alignment horizontal="center" vertical="center" wrapText="1"/>
      <protection hidden="1"/>
    </xf>
    <xf numFmtId="164" fontId="12" fillId="36" borderId="14" xfId="82" applyNumberFormat="1" applyFont="1" applyFill="1" applyBorder="1" applyAlignment="1" applyProtection="1">
      <alignment horizontal="right" vertical="center" wrapText="1"/>
      <protection hidden="1"/>
    </xf>
    <xf numFmtId="0" fontId="0" fillId="0" borderId="19" xfId="0" applyBorder="1"/>
    <xf numFmtId="0" fontId="0" fillId="0" borderId="16" xfId="0" applyBorder="1"/>
    <xf numFmtId="164" fontId="12" fillId="36" borderId="10" xfId="82" applyNumberFormat="1" applyFont="1" applyFill="1" applyBorder="1" applyAlignment="1" applyProtection="1">
      <alignment horizontal="right" vertical="center" wrapText="1"/>
      <protection hidden="1"/>
    </xf>
    <xf numFmtId="0" fontId="12" fillId="32" borderId="21" xfId="0" applyFont="1" applyFill="1" applyBorder="1" applyAlignment="1" applyProtection="1">
      <alignment horizontal="center" wrapText="1"/>
      <protection locked="0"/>
    </xf>
    <xf numFmtId="0" fontId="71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68" fillId="42" borderId="53" xfId="0" applyFont="1" applyFill="1" applyBorder="1" applyAlignment="1">
      <alignment horizontal="center" vertical="top"/>
    </xf>
    <xf numFmtId="0" fontId="68" fillId="42" borderId="10" xfId="0" applyFont="1" applyFill="1" applyBorder="1" applyAlignment="1">
      <alignment horizontal="center" vertical="top"/>
    </xf>
    <xf numFmtId="0" fontId="68" fillId="42" borderId="52" xfId="0" applyFont="1" applyFill="1" applyBorder="1" applyAlignment="1">
      <alignment horizontal="center" vertical="top"/>
    </xf>
    <xf numFmtId="0" fontId="68" fillId="41" borderId="54" xfId="0" applyFont="1" applyFill="1" applyBorder="1" applyAlignment="1">
      <alignment horizontal="center" vertical="top"/>
    </xf>
    <xf numFmtId="0" fontId="68" fillId="41" borderId="23" xfId="0" applyFont="1" applyFill="1" applyBorder="1" applyAlignment="1">
      <alignment horizontal="center" vertical="top"/>
    </xf>
    <xf numFmtId="0" fontId="68" fillId="40" borderId="47" xfId="0" applyFont="1" applyFill="1" applyBorder="1" applyAlignment="1">
      <alignment horizontal="center" vertical="center"/>
    </xf>
    <xf numFmtId="0" fontId="68" fillId="40" borderId="48" xfId="0" applyFont="1" applyFill="1" applyBorder="1" applyAlignment="1">
      <alignment horizontal="center" vertical="center"/>
    </xf>
    <xf numFmtId="0" fontId="68" fillId="40" borderId="49" xfId="0" applyFont="1" applyFill="1" applyBorder="1" applyAlignment="1">
      <alignment horizontal="center" vertical="center"/>
    </xf>
    <xf numFmtId="0" fontId="68" fillId="41" borderId="38" xfId="0" applyFont="1" applyFill="1" applyBorder="1" applyAlignment="1">
      <alignment horizontal="center" vertical="center" wrapText="1"/>
    </xf>
    <xf numFmtId="0" fontId="68" fillId="41" borderId="51" xfId="0" applyFont="1" applyFill="1" applyBorder="1" applyAlignment="1">
      <alignment horizontal="center" vertical="center" wrapText="1"/>
    </xf>
    <xf numFmtId="0" fontId="68" fillId="41" borderId="40" xfId="0" applyFont="1" applyFill="1" applyBorder="1" applyAlignment="1">
      <alignment horizontal="center" vertical="center" wrapText="1"/>
    </xf>
    <xf numFmtId="0" fontId="68" fillId="41" borderId="11" xfId="0" applyFont="1" applyFill="1" applyBorder="1" applyAlignment="1">
      <alignment horizontal="center" vertical="center" wrapText="1"/>
    </xf>
    <xf numFmtId="0" fontId="68" fillId="41" borderId="11" xfId="0" applyFont="1" applyFill="1" applyBorder="1" applyAlignment="1">
      <alignment horizontal="center" vertical="center"/>
    </xf>
    <xf numFmtId="0" fontId="68" fillId="41" borderId="50" xfId="0" applyFont="1" applyFill="1" applyBorder="1" applyAlignment="1">
      <alignment horizontal="center" vertical="center"/>
    </xf>
    <xf numFmtId="0" fontId="69" fillId="40" borderId="56" xfId="106" applyFont="1" applyFill="1" applyBorder="1" applyAlignment="1">
      <alignment horizontal="center" wrapText="1"/>
    </xf>
    <xf numFmtId="0" fontId="69" fillId="40" borderId="57" xfId="106" applyFont="1" applyFill="1" applyBorder="1" applyAlignment="1">
      <alignment horizontal="center" wrapText="1"/>
    </xf>
    <xf numFmtId="0" fontId="68" fillId="40" borderId="25" xfId="106" applyFont="1" applyFill="1" applyBorder="1" applyAlignment="1">
      <alignment horizontal="center" vertical="center"/>
    </xf>
    <xf numFmtId="0" fontId="68" fillId="40" borderId="26" xfId="106" applyFont="1" applyFill="1" applyBorder="1" applyAlignment="1">
      <alignment horizontal="center" vertical="center"/>
    </xf>
    <xf numFmtId="0" fontId="68" fillId="40" borderId="27" xfId="106" applyFont="1" applyFill="1" applyBorder="1" applyAlignment="1">
      <alignment horizontal="center" vertical="center"/>
    </xf>
    <xf numFmtId="0" fontId="68" fillId="42" borderId="55" xfId="106" applyFont="1" applyFill="1" applyBorder="1" applyAlignment="1">
      <alignment horizontal="center" vertical="center"/>
    </xf>
    <xf numFmtId="0" fontId="68" fillId="42" borderId="54" xfId="106" applyFont="1" applyFill="1" applyBorder="1" applyAlignment="1">
      <alignment horizontal="center" vertical="center"/>
    </xf>
    <xf numFmtId="0" fontId="68" fillId="42" borderId="35" xfId="106" applyFont="1" applyFill="1" applyBorder="1" applyAlignment="1">
      <alignment horizontal="center" vertical="center"/>
    </xf>
    <xf numFmtId="0" fontId="68" fillId="42" borderId="23" xfId="106" applyFont="1" applyFill="1" applyBorder="1" applyAlignment="1">
      <alignment horizontal="center" vertical="center"/>
    </xf>
    <xf numFmtId="0" fontId="68" fillId="42" borderId="36" xfId="106" applyFont="1" applyFill="1" applyBorder="1" applyAlignment="1">
      <alignment horizontal="center" vertical="center"/>
    </xf>
    <xf numFmtId="0" fontId="68" fillId="42" borderId="37" xfId="106" applyFont="1" applyFill="1" applyBorder="1" applyAlignment="1">
      <alignment horizontal="center" vertical="center"/>
    </xf>
    <xf numFmtId="0" fontId="59" fillId="32" borderId="14" xfId="74" applyFont="1" applyFill="1" applyBorder="1" applyAlignment="1">
      <alignment horizontal="center" vertical="justify"/>
    </xf>
    <xf numFmtId="0" fontId="59" fillId="32" borderId="19" xfId="74" applyFont="1" applyFill="1" applyBorder="1" applyAlignment="1">
      <alignment horizontal="center" vertical="justify"/>
    </xf>
    <xf numFmtId="0" fontId="59" fillId="32" borderId="16" xfId="74" applyFont="1" applyFill="1" applyBorder="1" applyAlignment="1">
      <alignment horizontal="center" vertical="justify"/>
    </xf>
    <xf numFmtId="165" fontId="61" fillId="38" borderId="14" xfId="84" applyFont="1" applyFill="1" applyBorder="1" applyAlignment="1">
      <alignment horizontal="left"/>
    </xf>
    <xf numFmtId="165" fontId="61" fillId="38" borderId="16" xfId="84" applyFont="1" applyFill="1" applyBorder="1" applyAlignment="1">
      <alignment horizontal="left"/>
    </xf>
    <xf numFmtId="0" fontId="59" fillId="40" borderId="14" xfId="74" applyFont="1" applyFill="1" applyBorder="1" applyAlignment="1">
      <alignment horizontal="center"/>
    </xf>
    <xf numFmtId="0" fontId="59" fillId="40" borderId="19" xfId="74" applyFont="1" applyFill="1" applyBorder="1" applyAlignment="1">
      <alignment horizontal="center"/>
    </xf>
    <xf numFmtId="0" fontId="59" fillId="40" borderId="16" xfId="74" applyFont="1" applyFill="1" applyBorder="1" applyAlignment="1">
      <alignment horizontal="center"/>
    </xf>
    <xf numFmtId="0" fontId="59" fillId="33" borderId="14" xfId="74" applyFont="1" applyFill="1" applyBorder="1" applyAlignment="1">
      <alignment horizontal="center"/>
    </xf>
    <xf numFmtId="0" fontId="59" fillId="33" borderId="19" xfId="74" applyFont="1" applyFill="1" applyBorder="1" applyAlignment="1">
      <alignment horizontal="center"/>
    </xf>
    <xf numFmtId="0" fontId="59" fillId="33" borderId="16" xfId="74" applyFont="1" applyFill="1" applyBorder="1" applyAlignment="1">
      <alignment horizontal="center"/>
    </xf>
    <xf numFmtId="0" fontId="59" fillId="33" borderId="14" xfId="74" applyFont="1" applyFill="1" applyBorder="1" applyAlignment="1">
      <alignment horizontal="center" vertical="justify"/>
    </xf>
    <xf numFmtId="0" fontId="59" fillId="33" borderId="16" xfId="74" applyFont="1" applyFill="1" applyBorder="1" applyAlignment="1">
      <alignment horizontal="center" vertical="justify"/>
    </xf>
    <xf numFmtId="0" fontId="59" fillId="0" borderId="14" xfId="74" applyFont="1" applyFill="1" applyBorder="1" applyAlignment="1">
      <alignment horizontal="left" vertical="justify"/>
    </xf>
    <xf numFmtId="0" fontId="59" fillId="0" borderId="19" xfId="74" applyFont="1" applyFill="1" applyBorder="1" applyAlignment="1">
      <alignment horizontal="left" vertical="justify"/>
    </xf>
    <xf numFmtId="0" fontId="59" fillId="0" borderId="16" xfId="74" applyFont="1" applyFill="1" applyBorder="1" applyAlignment="1">
      <alignment horizontal="left" vertical="justify"/>
    </xf>
    <xf numFmtId="0" fontId="60" fillId="33" borderId="14" xfId="74" applyFont="1" applyFill="1" applyBorder="1" applyAlignment="1">
      <alignment horizontal="center" vertical="justify"/>
    </xf>
    <xf numFmtId="0" fontId="60" fillId="33" borderId="19" xfId="74" applyFont="1" applyFill="1" applyBorder="1" applyAlignment="1">
      <alignment horizontal="center" vertical="justify"/>
    </xf>
    <xf numFmtId="0" fontId="60" fillId="33" borderId="16" xfId="74" applyFont="1" applyFill="1" applyBorder="1" applyAlignment="1">
      <alignment horizontal="center" vertical="justify"/>
    </xf>
    <xf numFmtId="165" fontId="61" fillId="38" borderId="14" xfId="84" applyFont="1" applyFill="1" applyBorder="1" applyAlignment="1">
      <alignment horizontal="left" wrapText="1"/>
    </xf>
    <xf numFmtId="165" fontId="61" fillId="38" borderId="16" xfId="84" applyFont="1" applyFill="1" applyBorder="1" applyAlignment="1">
      <alignment horizontal="left" wrapText="1"/>
    </xf>
    <xf numFmtId="165" fontId="61" fillId="33" borderId="14" xfId="84" applyFont="1" applyFill="1" applyBorder="1" applyAlignment="1"/>
    <xf numFmtId="165" fontId="61" fillId="33" borderId="16" xfId="84" applyFont="1" applyFill="1" applyBorder="1" applyAlignment="1"/>
    <xf numFmtId="0" fontId="59" fillId="39" borderId="14" xfId="74" applyFont="1" applyFill="1" applyBorder="1" applyAlignment="1">
      <alignment horizontal="left" vertical="justify"/>
    </xf>
    <xf numFmtId="0" fontId="59" fillId="39" borderId="19" xfId="74" applyFont="1" applyFill="1" applyBorder="1" applyAlignment="1">
      <alignment horizontal="left" vertical="justify"/>
    </xf>
    <xf numFmtId="0" fontId="59" fillId="39" borderId="16" xfId="74" applyFont="1" applyFill="1" applyBorder="1" applyAlignment="1">
      <alignment horizontal="left" vertical="justify"/>
    </xf>
    <xf numFmtId="0" fontId="37" fillId="0" borderId="0" xfId="74" applyFont="1" applyBorder="1" applyAlignment="1">
      <alignment horizontal="center" vertical="center"/>
    </xf>
    <xf numFmtId="0" fontId="37" fillId="0" borderId="21" xfId="74" applyFont="1" applyBorder="1" applyAlignment="1">
      <alignment horizontal="center" vertical="center"/>
    </xf>
    <xf numFmtId="0" fontId="37" fillId="32" borderId="14" xfId="74" applyFont="1" applyFill="1" applyBorder="1" applyAlignment="1">
      <alignment horizontal="center"/>
    </xf>
    <xf numFmtId="0" fontId="37" fillId="32" borderId="19" xfId="74" applyFont="1" applyFill="1" applyBorder="1" applyAlignment="1">
      <alignment horizontal="center"/>
    </xf>
    <xf numFmtId="0" fontId="37" fillId="32" borderId="16" xfId="74" applyFont="1" applyFill="1" applyBorder="1" applyAlignment="1">
      <alignment horizontal="center"/>
    </xf>
    <xf numFmtId="49" fontId="61" fillId="38" borderId="14" xfId="84" applyNumberFormat="1" applyFont="1" applyFill="1" applyBorder="1" applyAlignment="1">
      <alignment horizontal="justify" vertical="center"/>
    </xf>
    <xf numFmtId="49" fontId="61" fillId="38" borderId="16" xfId="84" applyNumberFormat="1" applyFont="1" applyFill="1" applyBorder="1" applyAlignment="1">
      <alignment horizontal="justify" vertical="center"/>
    </xf>
    <xf numFmtId="49" fontId="61" fillId="38" borderId="14" xfId="84" applyNumberFormat="1" applyFont="1" applyFill="1" applyBorder="1" applyAlignment="1">
      <alignment horizontal="left" vertical="center"/>
    </xf>
    <xf numFmtId="49" fontId="61" fillId="38" borderId="16" xfId="84" applyNumberFormat="1" applyFont="1" applyFill="1" applyBorder="1" applyAlignment="1">
      <alignment horizontal="left" vertical="center"/>
    </xf>
    <xf numFmtId="165" fontId="61" fillId="33" borderId="10" xfId="84" applyFont="1" applyFill="1" applyBorder="1" applyAlignment="1"/>
    <xf numFmtId="165" fontId="61" fillId="33" borderId="14" xfId="84" applyFont="1" applyFill="1" applyBorder="1" applyAlignment="1">
      <alignment horizontal="left"/>
    </xf>
    <xf numFmtId="165" fontId="61" fillId="33" borderId="16" xfId="84" applyFont="1" applyFill="1" applyBorder="1" applyAlignment="1">
      <alignment horizontal="left"/>
    </xf>
  </cellXfs>
  <cellStyles count="113">
    <cellStyle name="20% - Ênfase1" xfId="1" builtinId="30" customBuiltin="1"/>
    <cellStyle name="20% - Ênfase1 2" xfId="2"/>
    <cellStyle name="20% - Ênfase2" xfId="3" builtinId="34" customBuiltin="1"/>
    <cellStyle name="20% - Ênfase2 2" xfId="4"/>
    <cellStyle name="20% - Ênfase3" xfId="5" builtinId="38" customBuiltin="1"/>
    <cellStyle name="20% - Ênfase3 2" xfId="6"/>
    <cellStyle name="20% - Ênfase4" xfId="7" builtinId="42" customBuiltin="1"/>
    <cellStyle name="20% - Ênfase4 2" xfId="8"/>
    <cellStyle name="20% - Ênfase5" xfId="9" builtinId="46" customBuiltin="1"/>
    <cellStyle name="20% - Ênfase5 2" xfId="10"/>
    <cellStyle name="20% - Ênfase6" xfId="11" builtinId="50" customBuiltin="1"/>
    <cellStyle name="20% - Ênfase6 2" xfId="12"/>
    <cellStyle name="40% - Ênfase1" xfId="13" builtinId="31" customBuiltin="1"/>
    <cellStyle name="40% - Ênfase1 2" xfId="14"/>
    <cellStyle name="40% - Ênfase2" xfId="15" builtinId="35" customBuiltin="1"/>
    <cellStyle name="40% - Ênfase2 2" xfId="16"/>
    <cellStyle name="40% - Ênfase3" xfId="17" builtinId="39" customBuiltin="1"/>
    <cellStyle name="40% - Ênfase3 2" xfId="18"/>
    <cellStyle name="40% - Ênfase4" xfId="19" builtinId="43" customBuiltin="1"/>
    <cellStyle name="40% - Ênfase4 2" xfId="20"/>
    <cellStyle name="40% - Ênfase5" xfId="21" builtinId="47" customBuiltin="1"/>
    <cellStyle name="40% - Ênfase5 2" xfId="22"/>
    <cellStyle name="40% - Ênfase6" xfId="23" builtinId="51" customBuiltin="1"/>
    <cellStyle name="40% - Ênfase6 2" xfId="24"/>
    <cellStyle name="60% - Ênfase1" xfId="25" builtinId="32" customBuiltin="1"/>
    <cellStyle name="60% - Ênfase1 2" xfId="26"/>
    <cellStyle name="60% - Ênfase2" xfId="27" builtinId="36" customBuiltin="1"/>
    <cellStyle name="60% - Ênfase2 2" xfId="28"/>
    <cellStyle name="60% - Ênfase3" xfId="29" builtinId="40" customBuiltin="1"/>
    <cellStyle name="60% - Ênfase3 2" xfId="30"/>
    <cellStyle name="60% - Ênfase4" xfId="31" builtinId="44" customBuiltin="1"/>
    <cellStyle name="60% - Ênfase4 2" xfId="32"/>
    <cellStyle name="60% - Ênfase5" xfId="33" builtinId="48" customBuiltin="1"/>
    <cellStyle name="60% - Ênfase5 2" xfId="34"/>
    <cellStyle name="60% - Ênfase6" xfId="35" builtinId="52" customBuiltin="1"/>
    <cellStyle name="60% - Ênfase6 2" xfId="36"/>
    <cellStyle name="Bom" xfId="37" builtinId="26" customBuiltin="1"/>
    <cellStyle name="Bom 2" xfId="38"/>
    <cellStyle name="Cálculo" xfId="39" builtinId="22" customBuiltin="1"/>
    <cellStyle name="Cálculo 2" xfId="40"/>
    <cellStyle name="Célula de Verificação" xfId="41" builtinId="23" customBuiltin="1"/>
    <cellStyle name="Célula de Verificação 2" xfId="42"/>
    <cellStyle name="Célula Vinculada" xfId="43" builtinId="24" customBuiltin="1"/>
    <cellStyle name="Célula Vinculada 2" xfId="44"/>
    <cellStyle name="Ênfase1" xfId="45" builtinId="29" customBuiltin="1"/>
    <cellStyle name="Ênfase1 2" xfId="46"/>
    <cellStyle name="Ênfase2" xfId="47" builtinId="33" customBuiltin="1"/>
    <cellStyle name="Ênfase2 2" xfId="48"/>
    <cellStyle name="Ênfase3" xfId="49" builtinId="37" customBuiltin="1"/>
    <cellStyle name="Ênfase3 2" xfId="50"/>
    <cellStyle name="Ênfase4" xfId="51" builtinId="41" customBuiltin="1"/>
    <cellStyle name="Ênfase4 2" xfId="52"/>
    <cellStyle name="Ênfase5" xfId="53" builtinId="45" customBuiltin="1"/>
    <cellStyle name="Ênfase5 2" xfId="54"/>
    <cellStyle name="Ênfase6" xfId="55" builtinId="49" customBuiltin="1"/>
    <cellStyle name="Ênfase6 2" xfId="56"/>
    <cellStyle name="Entrada" xfId="57" builtinId="20" customBuiltin="1"/>
    <cellStyle name="Entrada 2" xfId="58"/>
    <cellStyle name="Hiperlink" xfId="105" builtinId="8"/>
    <cellStyle name="Hiperlink 2" xfId="108"/>
    <cellStyle name="Incorreto" xfId="59" builtinId="27" customBuiltin="1"/>
    <cellStyle name="Incorreto 2" xfId="60"/>
    <cellStyle name="Moeda" xfId="61" builtinId="4"/>
    <cellStyle name="Moeda 2" xfId="62"/>
    <cellStyle name="Moeda 2 3" xfId="110"/>
    <cellStyle name="Moeda 3" xfId="109"/>
    <cellStyle name="Neutra" xfId="63" builtinId="28" customBuiltin="1"/>
    <cellStyle name="Neutra 2" xfId="64"/>
    <cellStyle name="Normal" xfId="0" builtinId="0"/>
    <cellStyle name="Normal 10" xfId="65"/>
    <cellStyle name="Normal 11" xfId="107"/>
    <cellStyle name="Normal 2" xfId="66"/>
    <cellStyle name="Normal 2 2" xfId="67"/>
    <cellStyle name="Normal 2 4" xfId="112"/>
    <cellStyle name="Normal 2_Orçamento Duque de Caxias" xfId="68"/>
    <cellStyle name="Normal 3" xfId="69"/>
    <cellStyle name="Normal 3 2" xfId="106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a" xfId="76" builtinId="10" customBuiltin="1"/>
    <cellStyle name="Nota 2" xfId="77"/>
    <cellStyle name="Porcentagem" xfId="78" builtinId="5"/>
    <cellStyle name="Porcentagem 2" xfId="79"/>
    <cellStyle name="Porcentagem 9" xfId="111"/>
    <cellStyle name="Saída" xfId="80" builtinId="21" customBuiltin="1"/>
    <cellStyle name="Saída 2" xfId="81"/>
    <cellStyle name="Separador de milhares 2" xfId="83"/>
    <cellStyle name="Separador de milhares 2 2" xfId="84"/>
    <cellStyle name="Separador de milhares 3" xfId="85"/>
    <cellStyle name="SUB" xfId="86"/>
    <cellStyle name="Texto de Aviso" xfId="87" builtinId="11" customBuiltin="1"/>
    <cellStyle name="Texto de Aviso 2" xfId="88"/>
    <cellStyle name="Texto Explicativo" xfId="89" builtinId="53" customBuiltin="1"/>
    <cellStyle name="Texto Explicativo 2" xfId="90"/>
    <cellStyle name="Título" xfId="91" builtinId="15" customBuiltin="1"/>
    <cellStyle name="Título 1" xfId="92" builtinId="16" customBuiltin="1"/>
    <cellStyle name="Título 1 2" xfId="93"/>
    <cellStyle name="Título 2" xfId="94" builtinId="17" customBuiltin="1"/>
    <cellStyle name="Título 2 2" xfId="95"/>
    <cellStyle name="Título 3" xfId="96" builtinId="18" customBuiltin="1"/>
    <cellStyle name="Título 3 2" xfId="97"/>
    <cellStyle name="Título 4" xfId="98" builtinId="19" customBuiltin="1"/>
    <cellStyle name="Título 4 2" xfId="99"/>
    <cellStyle name="Título 5" xfId="100"/>
    <cellStyle name="Total" xfId="101" builtinId="25" customBuiltin="1"/>
    <cellStyle name="Total 2" xfId="102"/>
    <cellStyle name="Vírgula" xfId="82" builtinId="3"/>
    <cellStyle name="Vírgula 2" xfId="103"/>
    <cellStyle name="Vírgula 3" xfId="104"/>
  </cellStyles>
  <dxfs count="2">
    <dxf>
      <fill>
        <patternFill>
          <bgColor theme="0" tint="-4.9989318521683403E-2"/>
        </patternFill>
      </fill>
    </dxf>
    <dxf>
      <font>
        <color theme="0"/>
      </font>
      <fill>
        <patternFill>
          <bgColor rgb="FF339966"/>
        </patternFill>
      </fill>
    </dxf>
  </dxfs>
  <tableStyles count="1" defaultTableStyle="TableStyleMedium9" defaultPivotStyle="PivotStyleLight16">
    <tableStyle name="CustomTableStyle" pivot="0" count="2">
      <tableStyleElement type="headerRow" dxfId="1"/>
      <tableStyleElement type="first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1457325</xdr:colOff>
      <xdr:row>0</xdr:row>
      <xdr:rowOff>142875</xdr:rowOff>
    </xdr:from>
    <xdr:to>
      <xdr:col>3</xdr:col>
      <xdr:colOff>4572000</xdr:colOff>
      <xdr:row>0</xdr:row>
      <xdr:rowOff>600075</xdr:rowOff>
    </xdr:to>
    <xdr:pic>
      <xdr:nvPicPr>
        <xdr:cNvPr id="3837" name="Imagem 4" descr="C:\Documents and Settings\vsampaio\Desktop\Marketing\VERA_AGLICIA\LOGOMARCAS\NOVA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14650" y="142875"/>
          <a:ext cx="311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2228850</xdr:colOff>
      <xdr:row>0</xdr:row>
      <xdr:rowOff>190989</xdr:rowOff>
    </xdr:from>
    <xdr:to>
      <xdr:col>2</xdr:col>
      <xdr:colOff>38100</xdr:colOff>
      <xdr:row>2</xdr:row>
      <xdr:rowOff>167221</xdr:rowOff>
    </xdr:to>
    <xdr:pic>
      <xdr:nvPicPr>
        <xdr:cNvPr id="5" name="Imagem 4" descr="C:\Documents and Settings\vsampaio\Desktop\Marketing\VERA_AGLICIA\LOGOMARCAS\NOVA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76625" y="190989"/>
          <a:ext cx="2076450" cy="376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366141</xdr:colOff>
      <xdr:row>0</xdr:row>
      <xdr:rowOff>152400</xdr:rowOff>
    </xdr:from>
    <xdr:to>
      <xdr:col>3</xdr:col>
      <xdr:colOff>676275</xdr:colOff>
      <xdr:row>2</xdr:row>
      <xdr:rowOff>170492</xdr:rowOff>
    </xdr:to>
    <xdr:pic>
      <xdr:nvPicPr>
        <xdr:cNvPr id="6" name="Imagem 5">
          <a:extLst>
            <a:ext uri="{FF2B5EF4-FFF2-40B4-BE49-F238E27FC236}">
              <a16:creationId xmlns="" xmlns:a16="http://schemas.microsoft.com/office/drawing/2014/main" id="{E399412D-ADE6-434A-8D5D-007FD1C8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1116" y="152400"/>
          <a:ext cx="1491234" cy="418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1</xdr:row>
      <xdr:rowOff>141020</xdr:rowOff>
    </xdr:from>
    <xdr:to>
      <xdr:col>11</xdr:col>
      <xdr:colOff>875805</xdr:colOff>
      <xdr:row>4</xdr:row>
      <xdr:rowOff>64061</xdr:rowOff>
    </xdr:to>
    <xdr:pic>
      <xdr:nvPicPr>
        <xdr:cNvPr id="3" name="Imagem 4" descr="C:\Documents and Settings\vsampaio\Desktop\Marketing\VERA_AGLICIA\LOGOMARCAS\NOVA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07286" y="630877"/>
          <a:ext cx="4318412" cy="6578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427309</xdr:colOff>
      <xdr:row>1</xdr:row>
      <xdr:rowOff>81643</xdr:rowOff>
    </xdr:from>
    <xdr:to>
      <xdr:col>14</xdr:col>
      <xdr:colOff>573210</xdr:colOff>
      <xdr:row>4</xdr:row>
      <xdr:rowOff>190500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E399412D-ADE6-434A-8D5D-007FD1C8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74630" y="571500"/>
          <a:ext cx="2499937" cy="843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341052</xdr:colOff>
      <xdr:row>0</xdr:row>
      <xdr:rowOff>86591</xdr:rowOff>
    </xdr:from>
    <xdr:to>
      <xdr:col>11</xdr:col>
      <xdr:colOff>848590</xdr:colOff>
      <xdr:row>3</xdr:row>
      <xdr:rowOff>9632</xdr:rowOff>
    </xdr:to>
    <xdr:pic>
      <xdr:nvPicPr>
        <xdr:cNvPr id="4" name="Imagem 4" descr="C:\Documents and Settings\vsampaio\Desktop\Marketing\VERA_AGLICIA\LOGOMARCAS\NOVA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61007" y="86591"/>
          <a:ext cx="4075083" cy="6504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1143000</xdr:colOff>
      <xdr:row>0</xdr:row>
      <xdr:rowOff>17318</xdr:rowOff>
    </xdr:from>
    <xdr:to>
      <xdr:col>12</xdr:col>
      <xdr:colOff>1859164</xdr:colOff>
      <xdr:row>3</xdr:row>
      <xdr:rowOff>133597</xdr:rowOff>
    </xdr:to>
    <xdr:pic>
      <xdr:nvPicPr>
        <xdr:cNvPr id="5" name="Imagem 4">
          <a:extLst>
            <a:ext uri="{FF2B5EF4-FFF2-40B4-BE49-F238E27FC236}">
              <a16:creationId xmlns="" xmlns:a16="http://schemas.microsoft.com/office/drawing/2014/main" id="{E399412D-ADE6-434A-8D5D-007FD1C8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0" y="17318"/>
          <a:ext cx="2499937" cy="8436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285750</xdr:colOff>
      <xdr:row>0</xdr:row>
      <xdr:rowOff>190500</xdr:rowOff>
    </xdr:from>
    <xdr:to>
      <xdr:col>6</xdr:col>
      <xdr:colOff>762000</xdr:colOff>
      <xdr:row>0</xdr:row>
      <xdr:rowOff>723900</xdr:rowOff>
    </xdr:to>
    <xdr:pic>
      <xdr:nvPicPr>
        <xdr:cNvPr id="9403" name="Imagem 4" descr="C:\Documents and Settings\vsampaio\Desktop\Marketing\VERA_AGLICIA\LOGOMARCAS\NOVA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0" y="190500"/>
          <a:ext cx="330517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1841663</xdr:colOff>
      <xdr:row>0</xdr:row>
      <xdr:rowOff>190989</xdr:rowOff>
    </xdr:from>
    <xdr:to>
      <xdr:col>2</xdr:col>
      <xdr:colOff>1023633</xdr:colOff>
      <xdr:row>2</xdr:row>
      <xdr:rowOff>167221</xdr:rowOff>
    </xdr:to>
    <xdr:pic>
      <xdr:nvPicPr>
        <xdr:cNvPr id="6" name="Imagem 4" descr="C:\Documents and Settings\vsampaio\Desktop\Marketing\VERA_AGLICIA\LOGOMARCAS\NOVA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9815" y="190989"/>
          <a:ext cx="2163709" cy="373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1223391</xdr:colOff>
      <xdr:row>0</xdr:row>
      <xdr:rowOff>159806</xdr:rowOff>
    </xdr:from>
    <xdr:to>
      <xdr:col>3</xdr:col>
      <xdr:colOff>1200979</xdr:colOff>
      <xdr:row>3</xdr:row>
      <xdr:rowOff>12262</xdr:rowOff>
    </xdr:to>
    <xdr:pic>
      <xdr:nvPicPr>
        <xdr:cNvPr id="7" name="Imagem 6">
          <a:extLst>
            <a:ext uri="{FF2B5EF4-FFF2-40B4-BE49-F238E27FC236}">
              <a16:creationId xmlns="" xmlns:a16="http://schemas.microsoft.com/office/drawing/2014/main" id="{E399412D-ADE6-434A-8D5D-007FD1C8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23282" y="159806"/>
          <a:ext cx="1360784" cy="448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2076450</xdr:colOff>
      <xdr:row>1</xdr:row>
      <xdr:rowOff>9525</xdr:rowOff>
    </xdr:from>
    <xdr:to>
      <xdr:col>1</xdr:col>
      <xdr:colOff>4239185</xdr:colOff>
      <xdr:row>2</xdr:row>
      <xdr:rowOff>189144</xdr:rowOff>
    </xdr:to>
    <xdr:pic>
      <xdr:nvPicPr>
        <xdr:cNvPr id="8" name="Imagem 4" descr="C:\Documents and Settings\vsampaio\Desktop\Marketing\VERA_AGLICIA\LOGOMARCAS\NOVA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209550"/>
          <a:ext cx="2162735" cy="379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4486275</xdr:colOff>
      <xdr:row>0</xdr:row>
      <xdr:rowOff>171450</xdr:rowOff>
    </xdr:from>
    <xdr:to>
      <xdr:col>2</xdr:col>
      <xdr:colOff>598784</xdr:colOff>
      <xdr:row>3</xdr:row>
      <xdr:rowOff>20179</xdr:rowOff>
    </xdr:to>
    <xdr:pic>
      <xdr:nvPicPr>
        <xdr:cNvPr id="9" name="Imagem 8">
          <a:extLst>
            <a:ext uri="{FF2B5EF4-FFF2-40B4-BE49-F238E27FC236}">
              <a16:creationId xmlns="" xmlns:a16="http://schemas.microsoft.com/office/drawing/2014/main" id="{E399412D-ADE6-434A-8D5D-007FD1C8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0" y="171450"/>
          <a:ext cx="1360784" cy="4488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0</xdr:row>
      <xdr:rowOff>114300</xdr:rowOff>
    </xdr:from>
    <xdr:to>
      <xdr:col>2</xdr:col>
      <xdr:colOff>600076</xdr:colOff>
      <xdr:row>1</xdr:row>
      <xdr:rowOff>275452</xdr:rowOff>
    </xdr:to>
    <xdr:pic>
      <xdr:nvPicPr>
        <xdr:cNvPr id="2" name="Imagem 4" descr="C:\Documents and Settings\vsampaio\Desktop\Marketing\VERA_AGLICIA\LOGOMARCAS\NOVA 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1" y="114300"/>
          <a:ext cx="1790700" cy="323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352425</xdr:colOff>
      <xdr:row>0</xdr:row>
      <xdr:rowOff>19050</xdr:rowOff>
    </xdr:from>
    <xdr:to>
      <xdr:col>6</xdr:col>
      <xdr:colOff>779759</xdr:colOff>
      <xdr:row>1</xdr:row>
      <xdr:rowOff>296404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E399412D-ADE6-434A-8D5D-007FD1C85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9050"/>
          <a:ext cx="1351259" cy="4392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P36"/>
  <sheetViews>
    <sheetView view="pageBreakPreview" zoomScale="85" zoomScaleNormal="90" zoomScaleSheetLayoutView="85" workbookViewId="0">
      <selection activeCell="D25" sqref="D25"/>
    </sheetView>
  </sheetViews>
  <sheetFormatPr defaultRowHeight="12.75" x14ac:dyDescent="0.2"/>
  <cols>
    <col min="1" max="1" width="7.42578125" customWidth="1"/>
    <col min="2" max="2" width="9.140625" customWidth="1"/>
    <col min="3" max="3" width="5.28515625" customWidth="1"/>
    <col min="4" max="4" width="94.7109375" customWidth="1"/>
    <col min="5" max="6" width="15.7109375" customWidth="1"/>
  </cols>
  <sheetData>
    <row r="1" spans="1:16" ht="69" customHeight="1" thickBot="1" x14ac:dyDescent="0.25">
      <c r="A1" s="491"/>
      <c r="B1" s="492"/>
      <c r="C1" s="492"/>
      <c r="D1" s="492"/>
      <c r="E1" s="492"/>
      <c r="F1" s="492"/>
      <c r="G1" s="493"/>
    </row>
    <row r="2" spans="1:16" s="148" customFormat="1" ht="28.5" customHeight="1" thickBot="1" x14ac:dyDescent="0.25">
      <c r="A2" s="494" t="str">
        <f>'Anexo VI Estimativa de custo'!A3</f>
        <v>UNIDADE: DOM ELISEU</v>
      </c>
      <c r="B2" s="495"/>
      <c r="C2" s="495"/>
      <c r="D2" s="495"/>
      <c r="E2" s="495"/>
      <c r="F2" s="495"/>
      <c r="G2" s="496"/>
    </row>
    <row r="3" spans="1:16" s="148" customFormat="1" x14ac:dyDescent="0.2">
      <c r="A3" s="497"/>
      <c r="B3" s="497"/>
      <c r="C3" s="497"/>
      <c r="D3" s="497"/>
      <c r="E3" s="497"/>
      <c r="F3" s="497"/>
      <c r="G3" s="497"/>
    </row>
    <row r="4" spans="1:16" s="148" customFormat="1" ht="20.100000000000001" customHeight="1" x14ac:dyDescent="0.2">
      <c r="A4" s="499" t="str">
        <f>'Anexo VI Estimativa de custo'!A4</f>
        <v>ENDEREÇO: AV. JK DE OLIVEIRA, Nº 182 - CENTRO</v>
      </c>
      <c r="B4" s="500"/>
      <c r="C4" s="498">
        <f>'Anexo VI Estimativa de custo'!D4</f>
        <v>0</v>
      </c>
      <c r="D4" s="498"/>
      <c r="E4" s="498"/>
      <c r="F4" s="498"/>
      <c r="G4" s="498"/>
    </row>
    <row r="5" spans="1:16" s="148" customFormat="1" ht="20.100000000000001" customHeight="1" x14ac:dyDescent="0.2">
      <c r="A5" s="220" t="str">
        <f>'Anexo VI Estimativa de custo'!A5</f>
        <v>RESP. TÉCN.: SILVIO JOSÉ PALHETA DOS SANTOS - REGISTRO PROFISSIONAL: A51464-0 CAU/BR</v>
      </c>
      <c r="B5" s="220"/>
      <c r="C5" s="498">
        <f>'Anexo VI Estimativa de custo'!D5</f>
        <v>0</v>
      </c>
      <c r="D5" s="498"/>
      <c r="E5" s="498"/>
      <c r="F5" s="498"/>
      <c r="G5" s="498"/>
    </row>
    <row r="6" spans="1:16" s="148" customFormat="1" ht="20.100000000000001" customHeight="1" x14ac:dyDescent="0.2">
      <c r="A6" s="220" t="e">
        <f>'Anexo VI Estimativa de custo'!#REF!</f>
        <v>#REF!</v>
      </c>
      <c r="B6" s="220"/>
      <c r="C6" s="498" t="e">
        <f>'Anexo VI Estimativa de custo'!#REF!</f>
        <v>#REF!</v>
      </c>
      <c r="D6" s="498"/>
      <c r="E6" s="498"/>
      <c r="F6" s="498"/>
      <c r="G6" s="498"/>
    </row>
    <row r="7" spans="1:16" s="148" customFormat="1" ht="20.100000000000001" customHeight="1" x14ac:dyDescent="0.2">
      <c r="A7" s="504" t="e">
        <f>'Anexo VI Estimativa de custo'!#REF!</f>
        <v>#REF!</v>
      </c>
      <c r="B7" s="505"/>
      <c r="C7" s="498" t="e">
        <f>'Anexo VI Estimativa de custo'!#REF!</f>
        <v>#REF!</v>
      </c>
      <c r="D7" s="498"/>
      <c r="E7" s="498"/>
      <c r="F7" s="498"/>
      <c r="G7" s="498"/>
    </row>
    <row r="8" spans="1:16" s="148" customFormat="1" ht="20.100000000000001" customHeight="1" x14ac:dyDescent="0.2">
      <c r="A8" s="506"/>
      <c r="B8" s="507"/>
      <c r="C8" s="498" t="e">
        <f>'Anexo VI Estimativa de custo'!#REF!</f>
        <v>#REF!</v>
      </c>
      <c r="D8" s="498"/>
      <c r="E8" s="498"/>
      <c r="F8" s="498"/>
      <c r="G8" s="498"/>
    </row>
    <row r="9" spans="1:16" s="156" customFormat="1" ht="20.25" customHeight="1" x14ac:dyDescent="0.2">
      <c r="A9" s="508"/>
      <c r="B9" s="509"/>
      <c r="C9" s="510" t="e">
        <f>'Anexo VI Estimativa de custo'!#REF!</f>
        <v>#REF!</v>
      </c>
      <c r="D9" s="510"/>
      <c r="E9" s="510"/>
      <c r="F9" s="510"/>
      <c r="G9" s="510"/>
    </row>
    <row r="10" spans="1:16" s="148" customFormat="1" ht="23.25" customHeight="1" x14ac:dyDescent="0.2">
      <c r="A10" s="511"/>
      <c r="B10" s="511"/>
      <c r="C10" s="511"/>
      <c r="D10" s="511"/>
      <c r="E10" s="149"/>
    </row>
    <row r="11" spans="1:16" s="148" customFormat="1" ht="15" hidden="1" customHeight="1" x14ac:dyDescent="0.2">
      <c r="A11" s="155" t="s">
        <v>37</v>
      </c>
      <c r="B11" s="511" t="e">
        <f>'Anexo VI Estimativa de custo'!#REF!</f>
        <v>#REF!</v>
      </c>
      <c r="C11" s="511"/>
      <c r="D11" s="511"/>
      <c r="E11" s="511"/>
      <c r="F11" s="511"/>
      <c r="G11" s="511"/>
    </row>
    <row r="12" spans="1:16" s="83" customFormat="1" ht="15" customHeight="1" x14ac:dyDescent="0.25">
      <c r="A12" s="159" t="s">
        <v>45</v>
      </c>
      <c r="B12" s="512" t="s">
        <v>39</v>
      </c>
      <c r="C12" s="512"/>
      <c r="D12" s="160" t="s">
        <v>38</v>
      </c>
      <c r="E12" s="163" t="s">
        <v>40</v>
      </c>
      <c r="F12" s="163" t="s">
        <v>43</v>
      </c>
      <c r="G12" s="157"/>
      <c r="H12" s="158"/>
      <c r="I12" s="104"/>
      <c r="J12" s="81"/>
      <c r="K12" s="81"/>
      <c r="L12" s="82"/>
      <c r="M12" s="81"/>
      <c r="N12" s="129"/>
      <c r="O12" s="81"/>
      <c r="P12" s="81"/>
    </row>
    <row r="13" spans="1:16" x14ac:dyDescent="0.2">
      <c r="B13" s="502">
        <v>1</v>
      </c>
      <c r="C13" s="502"/>
      <c r="D13" s="161">
        <f>'Anexo VI Estimativa de custo'!D4</f>
        <v>0</v>
      </c>
      <c r="E13" s="218">
        <f>'Anexo VI Estimativa de custo'!N144</f>
        <v>124763.73000000001</v>
      </c>
      <c r="F13" s="164">
        <v>1</v>
      </c>
    </row>
    <row r="14" spans="1:16" x14ac:dyDescent="0.2">
      <c r="B14" s="503"/>
      <c r="C14" s="503"/>
      <c r="D14" s="162"/>
      <c r="E14" s="162"/>
      <c r="F14" s="162"/>
    </row>
    <row r="15" spans="1:16" x14ac:dyDescent="0.2">
      <c r="B15" s="501"/>
      <c r="C15" s="501"/>
    </row>
    <row r="16" spans="1:16" x14ac:dyDescent="0.2">
      <c r="B16" s="501"/>
      <c r="C16" s="501"/>
    </row>
    <row r="20" spans="4:4" x14ac:dyDescent="0.2">
      <c r="D20" s="165"/>
    </row>
    <row r="21" spans="4:4" ht="15.75" x14ac:dyDescent="0.25">
      <c r="D21" s="166" t="str">
        <f>'Anexo VI Estimativa de custo'!F150</f>
        <v>Eng. Civil</v>
      </c>
    </row>
    <row r="22" spans="4:4" x14ac:dyDescent="0.2">
      <c r="D22" s="134"/>
    </row>
    <row r="27" spans="4:4" x14ac:dyDescent="0.2">
      <c r="D27" s="165"/>
    </row>
    <row r="28" spans="4:4" ht="15.75" x14ac:dyDescent="0.25">
      <c r="D28" s="166" t="str">
        <f>'Anexo VI Estimativa de custo'!F156</f>
        <v>Eng. Eletricista</v>
      </c>
    </row>
    <row r="29" spans="4:4" x14ac:dyDescent="0.2">
      <c r="D29" s="134"/>
    </row>
    <row r="34" spans="4:4" x14ac:dyDescent="0.2">
      <c r="D34" s="165"/>
    </row>
    <row r="35" spans="4:4" ht="15.75" x14ac:dyDescent="0.25">
      <c r="D35" s="166" t="str">
        <f>'Anexo VI Estimativa de custo'!F162</f>
        <v>Eng. Mecânico</v>
      </c>
    </row>
    <row r="36" spans="4:4" x14ac:dyDescent="0.2">
      <c r="D36" s="134"/>
    </row>
  </sheetData>
  <mergeCells count="18">
    <mergeCell ref="B16:C16"/>
    <mergeCell ref="B13:C13"/>
    <mergeCell ref="B14:C14"/>
    <mergeCell ref="B15:C15"/>
    <mergeCell ref="A7:B9"/>
    <mergeCell ref="C8:G8"/>
    <mergeCell ref="C9:G9"/>
    <mergeCell ref="B11:G11"/>
    <mergeCell ref="B12:C12"/>
    <mergeCell ref="A10:D10"/>
    <mergeCell ref="C7:G7"/>
    <mergeCell ref="A1:G1"/>
    <mergeCell ref="A2:G2"/>
    <mergeCell ref="A3:G3"/>
    <mergeCell ref="C5:G5"/>
    <mergeCell ref="C6:G6"/>
    <mergeCell ref="A4:B4"/>
    <mergeCell ref="C4:G4"/>
  </mergeCells>
  <phoneticPr fontId="4" type="noConversion"/>
  <pageMargins left="0.78740157499999996" right="0.78740157499999996" top="0.984251969" bottom="0.984251969" header="0.49212598499999999" footer="0.49212598499999999"/>
  <pageSetup paperSize="9" scale="54" orientation="portrait" horizontalDpi="4294967293" r:id="rId1"/>
  <headerFooter alignWithMargins="0"/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zoomScaleNormal="100" zoomScaleSheetLayoutView="100" workbookViewId="0">
      <selection activeCell="A12" sqref="A12"/>
    </sheetView>
  </sheetViews>
  <sheetFormatPr defaultRowHeight="12.75" x14ac:dyDescent="0.2"/>
  <cols>
    <col min="1" max="1" width="18.7109375" style="148" customWidth="1"/>
    <col min="2" max="2" width="64" style="148" customWidth="1"/>
    <col min="3" max="3" width="17.7109375" style="148" customWidth="1"/>
    <col min="4" max="4" width="12" style="149" customWidth="1"/>
    <col min="5" max="5" width="4.28515625" style="149" customWidth="1"/>
    <col min="6" max="16384" width="9.140625" style="148"/>
  </cols>
  <sheetData>
    <row r="1" spans="1:5" s="356" customFormat="1" ht="15.75" x14ac:dyDescent="0.25">
      <c r="A1" s="357" t="s">
        <v>391</v>
      </c>
      <c r="B1" s="358"/>
      <c r="C1" s="358"/>
      <c r="D1" s="359"/>
    </row>
    <row r="2" spans="1:5" s="356" customFormat="1" ht="15.75" x14ac:dyDescent="0.25">
      <c r="A2" s="360" t="s">
        <v>346</v>
      </c>
      <c r="B2" s="361"/>
      <c r="C2" s="361"/>
      <c r="D2" s="362"/>
    </row>
    <row r="3" spans="1:5" s="356" customFormat="1" ht="15.75" x14ac:dyDescent="0.25">
      <c r="A3" s="360" t="s">
        <v>347</v>
      </c>
      <c r="B3" s="361"/>
      <c r="C3" s="361"/>
      <c r="D3" s="362"/>
    </row>
    <row r="4" spans="1:5" s="356" customFormat="1" ht="16.5" thickBot="1" x14ac:dyDescent="0.3">
      <c r="A4" s="363" t="s">
        <v>261</v>
      </c>
      <c r="B4" s="364"/>
      <c r="C4" s="364"/>
      <c r="D4" s="365"/>
    </row>
    <row r="5" spans="1:5" s="136" customFormat="1" ht="24" customHeight="1" thickBot="1" x14ac:dyDescent="0.25">
      <c r="A5" s="516" t="s">
        <v>33</v>
      </c>
      <c r="B5" s="517"/>
      <c r="C5" s="517"/>
      <c r="D5" s="518"/>
      <c r="E5" s="135"/>
    </row>
    <row r="6" spans="1:5" s="138" customFormat="1" ht="24" customHeight="1" x14ac:dyDescent="0.2">
      <c r="A6" s="473" t="s">
        <v>45</v>
      </c>
      <c r="B6" s="139" t="s">
        <v>34</v>
      </c>
      <c r="C6" s="140" t="s">
        <v>42</v>
      </c>
      <c r="D6" s="474" t="s">
        <v>43</v>
      </c>
      <c r="E6" s="137"/>
    </row>
    <row r="7" spans="1:5" s="138" customFormat="1" x14ac:dyDescent="0.2">
      <c r="A7" s="475">
        <f>'Anexo VI Estimativa de custo'!C9</f>
        <v>1</v>
      </c>
      <c r="B7" s="141" t="str">
        <f>'Anexo VI Estimativa de custo'!D9</f>
        <v>SERVIÇOS PRELIMINARES</v>
      </c>
      <c r="C7" s="153">
        <f>'Anexo VI Estimativa de custo'!N15</f>
        <v>13185.500000000002</v>
      </c>
      <c r="D7" s="476">
        <f t="shared" ref="D7:D18" si="0">C7/$C$20</f>
        <v>0.10568375921431654</v>
      </c>
      <c r="E7" s="137"/>
    </row>
    <row r="8" spans="1:5" s="138" customFormat="1" x14ac:dyDescent="0.2">
      <c r="A8" s="475">
        <f>'Anexo VI Estimativa de custo'!C16</f>
        <v>2</v>
      </c>
      <c r="B8" s="141" t="str">
        <f>'Anexo VI Estimativa de custo'!D16</f>
        <v>ADMINISTRAÇÃO DA OBRA</v>
      </c>
      <c r="C8" s="153">
        <f>'Anexo VI Estimativa de custo'!N18</f>
        <v>17882.72</v>
      </c>
      <c r="D8" s="476">
        <f t="shared" si="0"/>
        <v>0.14333268170164518</v>
      </c>
      <c r="E8" s="137"/>
    </row>
    <row r="9" spans="1:5" s="143" customFormat="1" x14ac:dyDescent="0.2">
      <c r="A9" s="475">
        <f>'Anexo VI Estimativa de custo'!C19</f>
        <v>3</v>
      </c>
      <c r="B9" s="142" t="str">
        <f>'Anexo VI Estimativa de custo'!D19</f>
        <v>DEMOLIÇÕES E RETIRADAS</v>
      </c>
      <c r="C9" s="153">
        <f>'Anexo VI Estimativa de custo'!N28</f>
        <v>6246.15</v>
      </c>
      <c r="D9" s="476">
        <f t="shared" si="0"/>
        <v>5.0063828646354183E-2</v>
      </c>
      <c r="E9" s="137"/>
    </row>
    <row r="10" spans="1:5" s="144" customFormat="1" x14ac:dyDescent="0.2">
      <c r="A10" s="475">
        <f>'Anexo VI Estimativa de custo'!C29</f>
        <v>3</v>
      </c>
      <c r="B10" s="142" t="str">
        <f>'Anexo VI Estimativa de custo'!D29</f>
        <v>ESTRUTURA</v>
      </c>
      <c r="C10" s="153">
        <f>'Anexo VI Estimativa de custo'!N33</f>
        <v>6694.16</v>
      </c>
      <c r="D10" s="476">
        <f t="shared" si="0"/>
        <v>5.3654695960115968E-2</v>
      </c>
      <c r="E10" s="137"/>
    </row>
    <row r="11" spans="1:5" s="144" customFormat="1" x14ac:dyDescent="0.2">
      <c r="A11" s="475">
        <f>'Anexo VI Estimativa de custo'!C34</f>
        <v>4</v>
      </c>
      <c r="B11" s="142" t="str">
        <f>'Anexo VI Estimativa de custo'!D34</f>
        <v>PAREDES E PAINEIS</v>
      </c>
      <c r="C11" s="154">
        <f>'Anexo VI Estimativa de custo'!N36</f>
        <v>143.85</v>
      </c>
      <c r="D11" s="476">
        <f t="shared" si="0"/>
        <v>1.1529793153827637E-3</v>
      </c>
      <c r="E11" s="137"/>
    </row>
    <row r="12" spans="1:5" s="145" customFormat="1" x14ac:dyDescent="0.2">
      <c r="A12" s="475" t="str">
        <f>'Anexo VI Estimativa de custo'!C37</f>
        <v>4.1</v>
      </c>
      <c r="B12" s="142" t="str">
        <f>'Anexo VI Estimativa de custo'!D37</f>
        <v>REVESTIMENTOS</v>
      </c>
      <c r="C12" s="154">
        <f>'Anexo VI Estimativa de custo'!N40</f>
        <v>463.3</v>
      </c>
      <c r="D12" s="476">
        <f t="shared" si="0"/>
        <v>3.7134189559738231E-3</v>
      </c>
      <c r="E12" s="137"/>
    </row>
    <row r="13" spans="1:5" s="145" customFormat="1" x14ac:dyDescent="0.2">
      <c r="A13" s="475">
        <f>'Anexo VI Estimativa de custo'!C41</f>
        <v>5</v>
      </c>
      <c r="B13" s="142" t="str">
        <f>'Anexo VI Estimativa de custo'!D41</f>
        <v>PISOS</v>
      </c>
      <c r="C13" s="154">
        <f>'Anexo VI Estimativa de custo'!N44</f>
        <v>1137.8600000000001</v>
      </c>
      <c r="D13" s="476">
        <f t="shared" si="0"/>
        <v>9.1201184831521155E-3</v>
      </c>
      <c r="E13" s="137"/>
    </row>
    <row r="14" spans="1:5" s="146" customFormat="1" ht="13.5" customHeight="1" x14ac:dyDescent="0.2">
      <c r="A14" s="475">
        <f>'Anexo VI Estimativa de custo'!C45</f>
        <v>6</v>
      </c>
      <c r="B14" s="142" t="str">
        <f>'Anexo VI Estimativa de custo'!D45</f>
        <v>FORRO</v>
      </c>
      <c r="C14" s="154">
        <f>'Anexo VI Estimativa de custo'!N47</f>
        <v>253.37</v>
      </c>
      <c r="D14" s="476">
        <f t="shared" si="0"/>
        <v>2.0307985341573229E-3</v>
      </c>
      <c r="E14" s="137"/>
    </row>
    <row r="15" spans="1:5" s="146" customFormat="1" ht="13.5" customHeight="1" x14ac:dyDescent="0.2">
      <c r="A15" s="475">
        <f>'Anexo VI Estimativa de custo'!C48</f>
        <v>7</v>
      </c>
      <c r="B15" s="142" t="str">
        <f>'Anexo VI Estimativa de custo'!D48</f>
        <v>PINTURA</v>
      </c>
      <c r="C15" s="154">
        <f>'Anexo VI Estimativa de custo'!N55</f>
        <v>28650.989999999998</v>
      </c>
      <c r="D15" s="476">
        <f t="shared" si="0"/>
        <v>0.22964198008507758</v>
      </c>
      <c r="E15" s="137"/>
    </row>
    <row r="16" spans="1:5" s="146" customFormat="1" ht="13.5" customHeight="1" x14ac:dyDescent="0.2">
      <c r="A16" s="475">
        <f>'Anexo VI Estimativa de custo'!C56</f>
        <v>10</v>
      </c>
      <c r="B16" s="142" t="str">
        <f>'Anexo VI Estimativa de custo'!D56</f>
        <v>INSTALAÇÕES ELÉTRICAS</v>
      </c>
      <c r="C16" s="154">
        <f>'Anexo VI Estimativa de custo'!N130</f>
        <v>31660.530000000002</v>
      </c>
      <c r="D16" s="476">
        <f t="shared" si="0"/>
        <v>0.25376389436256835</v>
      </c>
      <c r="E16" s="137"/>
    </row>
    <row r="17" spans="1:5" s="146" customFormat="1" ht="13.5" customHeight="1" x14ac:dyDescent="0.2">
      <c r="A17" s="475">
        <f>'Anexo VI Estimativa de custo'!C131</f>
        <v>11</v>
      </c>
      <c r="B17" s="142" t="str">
        <f>'Anexo VI Estimativa de custo'!D131</f>
        <v>INSTALAÇÕES DE AR CONDICIONADO</v>
      </c>
      <c r="C17" s="154">
        <f>'Anexo VI Estimativa de custo'!N140</f>
        <v>16503.68</v>
      </c>
      <c r="D17" s="476">
        <f t="shared" si="0"/>
        <v>0.1322794693618089</v>
      </c>
      <c r="E17" s="137"/>
    </row>
    <row r="18" spans="1:5" s="143" customFormat="1" x14ac:dyDescent="0.2">
      <c r="A18" s="475">
        <f>'Anexo VI Estimativa de custo'!C141</f>
        <v>12</v>
      </c>
      <c r="B18" s="142" t="str">
        <f>'Anexo VI Estimativa de custo'!D141</f>
        <v>LIMPEZA FINAL</v>
      </c>
      <c r="C18" s="154">
        <f>'Anexo VI Estimativa de custo'!N143</f>
        <v>1941.62</v>
      </c>
      <c r="D18" s="476">
        <f t="shared" si="0"/>
        <v>1.5562375379447213E-2</v>
      </c>
      <c r="E18" s="137"/>
    </row>
    <row r="19" spans="1:5" s="146" customFormat="1" x14ac:dyDescent="0.2">
      <c r="A19" s="477"/>
      <c r="B19" s="150"/>
      <c r="C19" s="151"/>
      <c r="D19" s="478"/>
      <c r="E19" s="137"/>
    </row>
    <row r="20" spans="1:5" s="147" customFormat="1" ht="20.100000000000001" customHeight="1" thickBot="1" x14ac:dyDescent="0.25">
      <c r="A20" s="519" t="s">
        <v>35</v>
      </c>
      <c r="B20" s="520"/>
      <c r="C20" s="479">
        <f>'Anexo VI Estimativa de custo'!N144</f>
        <v>124763.73000000001</v>
      </c>
      <c r="D20" s="480">
        <v>1</v>
      </c>
      <c r="E20" s="137"/>
    </row>
    <row r="22" spans="1:5" x14ac:dyDescent="0.2">
      <c r="E22" s="152"/>
    </row>
    <row r="23" spans="1:5" x14ac:dyDescent="0.2">
      <c r="E23" s="152"/>
    </row>
    <row r="24" spans="1:5" x14ac:dyDescent="0.2">
      <c r="B24" s="513"/>
      <c r="C24" s="513"/>
      <c r="E24" s="152"/>
    </row>
    <row r="25" spans="1:5" ht="15" x14ac:dyDescent="0.25">
      <c r="B25" s="514" t="s">
        <v>198</v>
      </c>
      <c r="C25" s="514"/>
      <c r="E25" s="152"/>
    </row>
    <row r="26" spans="1:5" x14ac:dyDescent="0.2">
      <c r="B26" s="515"/>
      <c r="C26" s="515"/>
      <c r="E26" s="152"/>
    </row>
    <row r="27" spans="1:5" x14ac:dyDescent="0.2">
      <c r="E27" s="152"/>
    </row>
    <row r="28" spans="1:5" x14ac:dyDescent="0.2">
      <c r="E28" s="152"/>
    </row>
    <row r="29" spans="1:5" x14ac:dyDescent="0.2">
      <c r="B29" s="513"/>
      <c r="C29" s="513"/>
      <c r="E29" s="152"/>
    </row>
    <row r="30" spans="1:5" ht="15" x14ac:dyDescent="0.25">
      <c r="B30" s="514" t="s">
        <v>199</v>
      </c>
      <c r="C30" s="514"/>
      <c r="E30" s="152"/>
    </row>
    <row r="31" spans="1:5" x14ac:dyDescent="0.2">
      <c r="B31" s="515"/>
      <c r="C31" s="515"/>
      <c r="E31" s="152"/>
    </row>
    <row r="32" spans="1:5" x14ac:dyDescent="0.2">
      <c r="E32" s="152"/>
    </row>
    <row r="33" spans="2:5" x14ac:dyDescent="0.2">
      <c r="E33" s="152"/>
    </row>
    <row r="34" spans="2:5" x14ac:dyDescent="0.2">
      <c r="B34" s="513"/>
      <c r="C34" s="513"/>
      <c r="E34" s="152"/>
    </row>
    <row r="35" spans="2:5" ht="15" x14ac:dyDescent="0.25">
      <c r="B35" s="514" t="s">
        <v>180</v>
      </c>
      <c r="C35" s="514"/>
      <c r="E35" s="152"/>
    </row>
    <row r="36" spans="2:5" x14ac:dyDescent="0.2">
      <c r="B36" s="515"/>
      <c r="C36" s="515"/>
      <c r="E36" s="152"/>
    </row>
    <row r="37" spans="2:5" x14ac:dyDescent="0.2">
      <c r="E37" s="152"/>
    </row>
  </sheetData>
  <mergeCells count="11">
    <mergeCell ref="B24:C24"/>
    <mergeCell ref="B25:C25"/>
    <mergeCell ref="B26:C26"/>
    <mergeCell ref="B29:C29"/>
    <mergeCell ref="A5:D5"/>
    <mergeCell ref="A20:B20"/>
    <mergeCell ref="B34:C34"/>
    <mergeCell ref="B35:C35"/>
    <mergeCell ref="B36:C36"/>
    <mergeCell ref="B30:C30"/>
    <mergeCell ref="B31:C31"/>
  </mergeCells>
  <phoneticPr fontId="4" type="noConversion"/>
  <pageMargins left="0.39370078740157483" right="0.39370078740157483" top="0.98425196850393704" bottom="0.98425196850393704" header="0.51181102362204722" footer="0.51181102362204722"/>
  <pageSetup paperSize="9" scale="125" orientation="landscape" r:id="rId1"/>
  <headerFooter alignWithMargins="0"/>
  <colBreaks count="1" manualBreakCount="1">
    <brk id="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62"/>
  <sheetViews>
    <sheetView tabSelected="1" view="pageBreakPreview" zoomScale="70" zoomScaleNormal="70" zoomScaleSheetLayoutView="70" workbookViewId="0">
      <selection activeCell="D88" sqref="D88"/>
    </sheetView>
  </sheetViews>
  <sheetFormatPr defaultRowHeight="13.5" x14ac:dyDescent="0.25"/>
  <cols>
    <col min="1" max="1" width="13.85546875" style="1" bestFit="1" customWidth="1"/>
    <col min="2" max="2" width="11.28515625" style="1" bestFit="1" customWidth="1"/>
    <col min="3" max="3" width="9.5703125" style="1" bestFit="1" customWidth="1"/>
    <col min="4" max="4" width="67.7109375" style="1" customWidth="1"/>
    <col min="5" max="5" width="12.5703125" style="1" customWidth="1"/>
    <col min="6" max="6" width="11.7109375" style="1" customWidth="1"/>
    <col min="7" max="7" width="19.7109375" style="1" customWidth="1"/>
    <col min="8" max="8" width="12.5703125" style="1" customWidth="1"/>
    <col min="9" max="9" width="11.7109375" style="1" customWidth="1"/>
    <col min="10" max="10" width="15.85546875" style="1" customWidth="1"/>
    <col min="11" max="11" width="15.7109375" style="1" customWidth="1"/>
    <col min="12" max="12" width="13.7109375" style="1" customWidth="1"/>
    <col min="13" max="13" width="17" style="1" customWidth="1"/>
    <col min="14" max="14" width="18.28515625" style="1" bestFit="1" customWidth="1"/>
    <col min="15" max="15" width="13.140625" style="110" customWidth="1"/>
    <col min="16" max="16" width="9" style="104" customWidth="1"/>
    <col min="17" max="17" width="10.28515625" style="65" hidden="1" customWidth="1"/>
    <col min="18" max="18" width="9.85546875" style="65" hidden="1" customWidth="1"/>
    <col min="19" max="19" width="13.7109375" style="66" hidden="1" customWidth="1"/>
    <col min="20" max="20" width="15.5703125" style="65" hidden="1" customWidth="1"/>
    <col min="21" max="21" width="7" style="122" hidden="1" customWidth="1"/>
    <col min="22" max="22" width="4.42578125" style="65" hidden="1" customWidth="1"/>
    <col min="23" max="23" width="16.42578125" style="65" hidden="1" customWidth="1"/>
    <col min="24" max="24" width="9.140625" style="1" hidden="1" customWidth="1"/>
    <col min="25" max="26" width="9.140625" style="1" customWidth="1"/>
    <col min="27" max="27" width="12.140625" style="1" bestFit="1" customWidth="1"/>
    <col min="28" max="28" width="14.28515625" style="1" bestFit="1" customWidth="1"/>
    <col min="29" max="16384" width="9.140625" style="1"/>
  </cols>
  <sheetData>
    <row r="1" spans="1:25" ht="39" customHeight="1" thickBot="1" x14ac:dyDescent="0.3"/>
    <row r="2" spans="1:25" s="422" customFormat="1" ht="18.75" x14ac:dyDescent="0.3">
      <c r="A2" s="419" t="s">
        <v>391</v>
      </c>
      <c r="B2" s="420"/>
      <c r="C2" s="420"/>
      <c r="D2" s="421"/>
      <c r="E2" s="420"/>
      <c r="F2" s="420"/>
      <c r="G2" s="420"/>
      <c r="H2" s="420"/>
      <c r="I2" s="420"/>
      <c r="J2" s="420"/>
      <c r="K2" s="420"/>
      <c r="L2" s="420"/>
      <c r="M2" s="469"/>
      <c r="N2" s="465"/>
      <c r="O2" s="421"/>
    </row>
    <row r="3" spans="1:25" s="422" customFormat="1" ht="18.75" x14ac:dyDescent="0.3">
      <c r="A3" s="423" t="s">
        <v>346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70"/>
      <c r="N3" s="466"/>
      <c r="O3" s="425"/>
    </row>
    <row r="4" spans="1:25" s="422" customFormat="1" ht="18.75" x14ac:dyDescent="0.3">
      <c r="A4" s="423" t="s">
        <v>347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70"/>
      <c r="N4" s="466"/>
      <c r="O4" s="425"/>
    </row>
    <row r="5" spans="1:25" s="422" customFormat="1" ht="19.5" thickBot="1" x14ac:dyDescent="0.35">
      <c r="A5" s="426" t="s">
        <v>261</v>
      </c>
      <c r="B5" s="427"/>
      <c r="C5" s="427"/>
      <c r="D5" s="428"/>
      <c r="E5" s="427"/>
      <c r="F5" s="427"/>
      <c r="G5" s="427"/>
      <c r="H5" s="427"/>
      <c r="I5" s="427"/>
      <c r="J5" s="427"/>
      <c r="K5" s="427"/>
      <c r="L5" s="427"/>
      <c r="M5" s="471"/>
      <c r="N5" s="468"/>
      <c r="O5" s="428"/>
    </row>
    <row r="6" spans="1:25" ht="20.25" x14ac:dyDescent="0.3">
      <c r="A6" s="548" t="s">
        <v>250</v>
      </c>
      <c r="B6" s="549"/>
      <c r="C6" s="549"/>
      <c r="D6" s="549"/>
      <c r="E6" s="549"/>
      <c r="F6" s="549"/>
      <c r="G6" s="549"/>
      <c r="H6" s="549"/>
      <c r="I6" s="549"/>
      <c r="J6" s="549"/>
      <c r="K6" s="549"/>
      <c r="L6" s="549"/>
      <c r="M6" s="550"/>
      <c r="N6" s="550"/>
      <c r="O6" s="551"/>
    </row>
    <row r="7" spans="1:25" ht="14.25" thickBot="1" x14ac:dyDescent="0.3">
      <c r="A7" s="467"/>
      <c r="B7" s="552"/>
      <c r="C7" s="552"/>
      <c r="D7" s="552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3"/>
    </row>
    <row r="8" spans="1:25" s="83" customFormat="1" ht="48" customHeight="1" x14ac:dyDescent="0.25">
      <c r="A8" s="488" t="s">
        <v>392</v>
      </c>
      <c r="B8" s="489" t="s">
        <v>263</v>
      </c>
      <c r="C8" s="482" t="s">
        <v>39</v>
      </c>
      <c r="D8" s="482" t="s">
        <v>393</v>
      </c>
      <c r="E8" s="483" t="s">
        <v>222</v>
      </c>
      <c r="F8" s="484" t="s">
        <v>394</v>
      </c>
      <c r="G8" s="485" t="s">
        <v>395</v>
      </c>
      <c r="H8" s="484" t="s">
        <v>214</v>
      </c>
      <c r="I8" s="485" t="s">
        <v>212</v>
      </c>
      <c r="J8" s="485" t="s">
        <v>396</v>
      </c>
      <c r="K8" s="486" t="s">
        <v>397</v>
      </c>
      <c r="L8" s="486" t="s">
        <v>398</v>
      </c>
      <c r="M8" s="486" t="s">
        <v>399</v>
      </c>
      <c r="N8" s="487" t="s">
        <v>400</v>
      </c>
      <c r="O8" s="490" t="s">
        <v>401</v>
      </c>
      <c r="P8" s="104"/>
      <c r="Q8" s="81"/>
      <c r="R8" s="81"/>
      <c r="S8" s="82"/>
      <c r="T8" s="81"/>
      <c r="U8" s="129"/>
      <c r="V8" s="81"/>
      <c r="W8" s="82"/>
    </row>
    <row r="9" spans="1:25" ht="15" x14ac:dyDescent="0.25">
      <c r="A9" s="193"/>
      <c r="B9" s="193"/>
      <c r="C9" s="168">
        <f>SUM(P9:Q9)</f>
        <v>1</v>
      </c>
      <c r="D9" s="531" t="s">
        <v>47</v>
      </c>
      <c r="E9" s="532"/>
      <c r="F9" s="532"/>
      <c r="G9" s="532"/>
      <c r="H9" s="532"/>
      <c r="I9" s="532"/>
      <c r="J9" s="532"/>
      <c r="K9" s="532"/>
      <c r="L9" s="532"/>
      <c r="M9" s="532"/>
      <c r="N9" s="532"/>
      <c r="O9" s="533"/>
      <c r="P9" s="104">
        <f>P15</f>
        <v>1</v>
      </c>
      <c r="U9" s="123" t="str">
        <f>CONCATENATE(C9,".")</f>
        <v>1.</v>
      </c>
    </row>
    <row r="10" spans="1:25" s="221" customFormat="1" ht="15" x14ac:dyDescent="0.25">
      <c r="A10" s="293" t="s">
        <v>200</v>
      </c>
      <c r="B10" s="282">
        <v>10786</v>
      </c>
      <c r="C10" s="169" t="str">
        <f>CONCATENATE($U$9,SUM($P$10:P10))</f>
        <v>1.1</v>
      </c>
      <c r="D10" s="224" t="s">
        <v>84</v>
      </c>
      <c r="E10" s="40" t="s">
        <v>85</v>
      </c>
      <c r="F10" s="43">
        <v>32.04</v>
      </c>
      <c r="G10" s="43">
        <v>12.5</v>
      </c>
      <c r="H10" s="43">
        <v>0</v>
      </c>
      <c r="I10" s="43">
        <v>0</v>
      </c>
      <c r="J10" s="43">
        <f>I10*'Anexo VIComposição Leis Sociais'!$C$49</f>
        <v>0</v>
      </c>
      <c r="K10" s="301">
        <f>SUM(G10:J10)</f>
        <v>12.5</v>
      </c>
      <c r="L10" s="301">
        <f>ROUND(K10*30.5%,2)</f>
        <v>3.81</v>
      </c>
      <c r="M10" s="302">
        <f>K10+L10</f>
        <v>16.309999999999999</v>
      </c>
      <c r="N10" s="384">
        <f>ROUND(M10*F10,2)</f>
        <v>522.57000000000005</v>
      </c>
      <c r="O10" s="249">
        <f>N10/$N$144</f>
        <v>4.1884768914812022E-3</v>
      </c>
      <c r="P10" s="104">
        <f>IF(F10&gt;0.01,1,0)</f>
        <v>1</v>
      </c>
      <c r="S10" s="222"/>
      <c r="U10" s="223"/>
      <c r="W10" s="221">
        <f t="shared" ref="W10:W39" si="0">F10*K10</f>
        <v>400.5</v>
      </c>
      <c r="Y10" s="352"/>
    </row>
    <row r="11" spans="1:25" s="221" customFormat="1" ht="15" x14ac:dyDescent="0.25">
      <c r="A11" s="293" t="s">
        <v>200</v>
      </c>
      <c r="B11" s="283">
        <v>10767</v>
      </c>
      <c r="C11" s="169" t="str">
        <f>CONCATENATE($U$9,SUM($P$10:P11))</f>
        <v>1.2</v>
      </c>
      <c r="D11" s="7" t="s">
        <v>149</v>
      </c>
      <c r="E11" s="8" t="s">
        <v>48</v>
      </c>
      <c r="F11" s="43">
        <v>10</v>
      </c>
      <c r="G11" s="43">
        <v>0</v>
      </c>
      <c r="H11" s="43">
        <v>267.13</v>
      </c>
      <c r="I11" s="43">
        <v>47.49</v>
      </c>
      <c r="J11" s="43">
        <f>I11*'Anexo VIComposição Leis Sociais'!$C$49</f>
        <v>78.525664800000001</v>
      </c>
      <c r="K11" s="301">
        <f>SUM(G11:J11)</f>
        <v>393.14566480000002</v>
      </c>
      <c r="L11" s="301">
        <f>ROUND(K11*30.5%,2)</f>
        <v>119.91</v>
      </c>
      <c r="M11" s="302">
        <f>K11+L11</f>
        <v>513.05566480000005</v>
      </c>
      <c r="N11" s="384">
        <f>ROUND(M11*F11,2)</f>
        <v>5130.5600000000004</v>
      </c>
      <c r="O11" s="249">
        <f>N11/$N$144</f>
        <v>4.1122207551826162E-2</v>
      </c>
      <c r="P11" s="104">
        <f>IF(F11&gt;0.01,1,0)</f>
        <v>1</v>
      </c>
      <c r="S11" s="222"/>
      <c r="U11" s="223"/>
      <c r="W11" s="221">
        <f t="shared" si="0"/>
        <v>3931.4566480000003</v>
      </c>
      <c r="Y11" s="352"/>
    </row>
    <row r="12" spans="1:25" s="221" customFormat="1" ht="15" x14ac:dyDescent="0.25">
      <c r="A12" s="293" t="s">
        <v>200</v>
      </c>
      <c r="B12" s="283">
        <v>11170</v>
      </c>
      <c r="C12" s="169" t="str">
        <f>CONCATENATE($U$9,SUM($P$10:P12))</f>
        <v>1.3</v>
      </c>
      <c r="D12" s="225" t="s">
        <v>86</v>
      </c>
      <c r="E12" s="8" t="s">
        <v>89</v>
      </c>
      <c r="F12" s="43">
        <v>1</v>
      </c>
      <c r="G12" s="43">
        <v>2422.33</v>
      </c>
      <c r="H12" s="43">
        <v>0</v>
      </c>
      <c r="I12" s="43">
        <v>0</v>
      </c>
      <c r="J12" s="43">
        <f>I12*'Anexo VIComposição Leis Sociais'!$C$49</f>
        <v>0</v>
      </c>
      <c r="K12" s="301">
        <f>SUM(G12:J12)</f>
        <v>2422.33</v>
      </c>
      <c r="L12" s="301">
        <f>ROUND(K12*30.5%,2)</f>
        <v>738.81</v>
      </c>
      <c r="M12" s="302">
        <f>K12+L12</f>
        <v>3161.14</v>
      </c>
      <c r="N12" s="384">
        <f>ROUND(M12*F12,2)</f>
        <v>3161.14</v>
      </c>
      <c r="O12" s="249">
        <f>N12/$N$144</f>
        <v>2.5337011004720678E-2</v>
      </c>
      <c r="P12" s="104">
        <f>IF(F12&gt;0.01,1,0)</f>
        <v>1</v>
      </c>
      <c r="S12" s="222"/>
      <c r="U12" s="223"/>
      <c r="W12" s="221">
        <f t="shared" si="0"/>
        <v>2422.33</v>
      </c>
      <c r="Y12" s="352"/>
    </row>
    <row r="13" spans="1:25" s="221" customFormat="1" ht="15" x14ac:dyDescent="0.25">
      <c r="A13" s="293" t="s">
        <v>202</v>
      </c>
      <c r="B13" s="284">
        <v>2</v>
      </c>
      <c r="C13" s="169" t="str">
        <f>CONCATENATE($U$9,SUM($P$10:P13))</f>
        <v>1.4</v>
      </c>
      <c r="D13" s="225" t="s">
        <v>87</v>
      </c>
      <c r="E13" s="296" t="s">
        <v>91</v>
      </c>
      <c r="F13" s="43">
        <v>1</v>
      </c>
      <c r="G13" s="43">
        <v>3236.76</v>
      </c>
      <c r="H13" s="43">
        <v>0</v>
      </c>
      <c r="I13" s="43">
        <v>0</v>
      </c>
      <c r="J13" s="43">
        <f>I13*'Anexo VIComposição Leis Sociais'!$C$49</f>
        <v>0</v>
      </c>
      <c r="K13" s="301">
        <f>SUM(G13:J13)</f>
        <v>3236.76</v>
      </c>
      <c r="L13" s="301">
        <f>ROUND(K13*30.5%,2)</f>
        <v>987.21</v>
      </c>
      <c r="M13" s="302">
        <f>K13+L13</f>
        <v>4223.97</v>
      </c>
      <c r="N13" s="384">
        <f>ROUND(M13*F13,2)</f>
        <v>4223.97</v>
      </c>
      <c r="O13" s="249">
        <f>N13/$N$144</f>
        <v>3.3855752789692967E-2</v>
      </c>
      <c r="P13" s="104">
        <f>IF(F13&gt;0.01,1,0)</f>
        <v>1</v>
      </c>
      <c r="S13" s="222"/>
      <c r="U13" s="223"/>
      <c r="W13" s="221">
        <f t="shared" si="0"/>
        <v>3236.76</v>
      </c>
      <c r="Y13" s="352"/>
    </row>
    <row r="14" spans="1:25" s="221" customFormat="1" ht="15" x14ac:dyDescent="0.25">
      <c r="A14" s="293" t="s">
        <v>200</v>
      </c>
      <c r="B14" s="283">
        <v>11340</v>
      </c>
      <c r="C14" s="169" t="str">
        <f>CONCATENATE($U$9,SUM($P$10:P14))</f>
        <v>1.5</v>
      </c>
      <c r="D14" s="225" t="s">
        <v>88</v>
      </c>
      <c r="E14" s="8" t="s">
        <v>48</v>
      </c>
      <c r="F14" s="43">
        <v>0.72</v>
      </c>
      <c r="G14" s="43">
        <v>0</v>
      </c>
      <c r="H14" s="43">
        <v>144.9</v>
      </c>
      <c r="I14" s="43">
        <v>4.46</v>
      </c>
      <c r="J14" s="43">
        <f>I14*'Anexo VIComposição Leis Sociais'!$C$49</f>
        <v>7.3746991999999993</v>
      </c>
      <c r="K14" s="301">
        <f>SUM(G14:J14)</f>
        <v>156.73469920000002</v>
      </c>
      <c r="L14" s="301">
        <f>ROUND(K14*30.5%,2)</f>
        <v>47.8</v>
      </c>
      <c r="M14" s="302">
        <f>K14+L14</f>
        <v>204.53469920000003</v>
      </c>
      <c r="N14" s="384">
        <f>ROUND(M14*F14,2)</f>
        <v>147.26</v>
      </c>
      <c r="O14" s="249">
        <f>N14/$N$144</f>
        <v>1.1803109765955216E-3</v>
      </c>
      <c r="P14" s="104">
        <f>IF(F14&gt;0.01,1,0)</f>
        <v>1</v>
      </c>
      <c r="S14" s="222"/>
      <c r="U14" s="223"/>
      <c r="W14" s="221">
        <f t="shared" si="0"/>
        <v>112.84898342400001</v>
      </c>
      <c r="Y14" s="352"/>
    </row>
    <row r="15" spans="1:25" ht="15" x14ac:dyDescent="0.25">
      <c r="A15" s="554" t="s">
        <v>188</v>
      </c>
      <c r="B15" s="554"/>
      <c r="C15" s="554"/>
      <c r="D15" s="554"/>
      <c r="E15" s="554"/>
      <c r="F15" s="554"/>
      <c r="G15" s="554"/>
      <c r="H15" s="554"/>
      <c r="I15" s="554"/>
      <c r="J15" s="554"/>
      <c r="K15" s="554"/>
      <c r="L15" s="554"/>
      <c r="M15" s="555"/>
      <c r="N15" s="61">
        <f>SUM(N10:N14)</f>
        <v>13185.500000000002</v>
      </c>
      <c r="O15" s="195">
        <f>N15/N144</f>
        <v>0.10568375921431654</v>
      </c>
      <c r="P15" s="104">
        <f>IF(N15&gt;0.01,1,0)</f>
        <v>1</v>
      </c>
      <c r="W15" s="221">
        <f t="shared" si="0"/>
        <v>0</v>
      </c>
    </row>
    <row r="16" spans="1:25" ht="15" x14ac:dyDescent="0.25">
      <c r="A16" s="285"/>
      <c r="B16" s="285"/>
      <c r="C16" s="168">
        <f>SUM(P16:Q16)</f>
        <v>2</v>
      </c>
      <c r="D16" s="531" t="s">
        <v>150</v>
      </c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3"/>
      <c r="P16" s="104">
        <f>IF(P18&gt;0.01,1,0)</f>
        <v>1</v>
      </c>
      <c r="Q16" s="65">
        <f>C9</f>
        <v>1</v>
      </c>
      <c r="U16" s="123" t="str">
        <f>CONCATENATE(C16,".")</f>
        <v>2.</v>
      </c>
      <c r="W16" s="221">
        <f t="shared" si="0"/>
        <v>0</v>
      </c>
    </row>
    <row r="17" spans="1:25" ht="15" x14ac:dyDescent="0.25">
      <c r="A17" s="293" t="s">
        <v>202</v>
      </c>
      <c r="B17" s="286">
        <v>1</v>
      </c>
      <c r="C17" s="251" t="str">
        <f>CONCATENATE($U$16,SUM($P$17:P17))</f>
        <v>2.1</v>
      </c>
      <c r="D17" s="227" t="s">
        <v>151</v>
      </c>
      <c r="E17" s="228" t="s">
        <v>152</v>
      </c>
      <c r="F17" s="230">
        <v>2</v>
      </c>
      <c r="G17" s="43">
        <v>0</v>
      </c>
      <c r="H17" s="43">
        <v>0</v>
      </c>
      <c r="I17" s="43">
        <v>4054.5</v>
      </c>
      <c r="J17" s="43">
        <f>I17*'Anexo VIComposição Leis Sociais'!$D$49</f>
        <v>2797.1176490999997</v>
      </c>
      <c r="K17" s="301">
        <f>SUM(G17:J17)</f>
        <v>6851.6176490999997</v>
      </c>
      <c r="L17" s="301">
        <f>ROUND(K17*30.5%,2)</f>
        <v>2089.7399999999998</v>
      </c>
      <c r="M17" s="302">
        <f>K17+L17</f>
        <v>8941.3576490999985</v>
      </c>
      <c r="N17" s="384">
        <f>ROUND(M17*F17,2)</f>
        <v>17882.72</v>
      </c>
      <c r="O17" s="249">
        <f>N17/$N$144</f>
        <v>0.14333268170164518</v>
      </c>
      <c r="P17" s="104">
        <f>IF(F17&gt;0.01,1,0)</f>
        <v>1</v>
      </c>
      <c r="W17" s="221">
        <f t="shared" si="0"/>
        <v>13703.235298199999</v>
      </c>
      <c r="Y17" s="353"/>
    </row>
    <row r="18" spans="1:25" ht="15" x14ac:dyDescent="0.25">
      <c r="A18" s="554" t="s">
        <v>188</v>
      </c>
      <c r="B18" s="554"/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5"/>
      <c r="N18" s="61">
        <f>N17</f>
        <v>17882.72</v>
      </c>
      <c r="O18" s="195">
        <f>N18/N144</f>
        <v>0.14333268170164518</v>
      </c>
      <c r="P18" s="104">
        <f>IF(N18&gt;0.01,1,0)</f>
        <v>1</v>
      </c>
      <c r="W18" s="221">
        <f t="shared" si="0"/>
        <v>0</v>
      </c>
    </row>
    <row r="19" spans="1:25" ht="15" x14ac:dyDescent="0.25">
      <c r="A19" s="285"/>
      <c r="B19" s="285"/>
      <c r="C19" s="168">
        <f>SUM(P19:Q19)</f>
        <v>3</v>
      </c>
      <c r="D19" s="531" t="s">
        <v>49</v>
      </c>
      <c r="E19" s="532"/>
      <c r="F19" s="532"/>
      <c r="G19" s="532"/>
      <c r="H19" s="532"/>
      <c r="I19" s="532"/>
      <c r="J19" s="532"/>
      <c r="K19" s="532"/>
      <c r="L19" s="532"/>
      <c r="M19" s="532"/>
      <c r="N19" s="532"/>
      <c r="O19" s="533"/>
      <c r="P19" s="104">
        <f>P28</f>
        <v>1</v>
      </c>
      <c r="Q19" s="65">
        <f>C16</f>
        <v>2</v>
      </c>
      <c r="U19" s="123" t="str">
        <f>CONCATENATE(C19,".")</f>
        <v>3.</v>
      </c>
      <c r="W19" s="221">
        <f t="shared" si="0"/>
        <v>0</v>
      </c>
    </row>
    <row r="20" spans="1:25" ht="15" x14ac:dyDescent="0.25">
      <c r="A20" s="293" t="s">
        <v>200</v>
      </c>
      <c r="B20" s="287">
        <v>21524</v>
      </c>
      <c r="C20" s="169" t="str">
        <f>CONCATENATE($U$19,SUM($P$20:P20))</f>
        <v>3.1</v>
      </c>
      <c r="D20" s="227" t="s">
        <v>92</v>
      </c>
      <c r="E20" s="228" t="s">
        <v>51</v>
      </c>
      <c r="F20" s="230">
        <v>8</v>
      </c>
      <c r="G20" s="43">
        <v>366.55</v>
      </c>
      <c r="H20" s="43">
        <v>0</v>
      </c>
      <c r="I20" s="43">
        <v>9.7100000000000009</v>
      </c>
      <c r="J20" s="43">
        <f>I20*'Anexo VIComposição Leis Sociais'!$C$49</f>
        <v>16.0556792</v>
      </c>
      <c r="K20" s="301">
        <f t="shared" ref="K20:K27" si="1">SUM(G20:J20)</f>
        <v>392.31567919999998</v>
      </c>
      <c r="L20" s="301">
        <f t="shared" ref="L20:L27" si="2">ROUND(K20*30.5%,2)</f>
        <v>119.66</v>
      </c>
      <c r="M20" s="302">
        <f t="shared" ref="M20:M27" si="3">K20+L20</f>
        <v>511.97567919999995</v>
      </c>
      <c r="N20" s="384">
        <f t="shared" ref="N20:N27" si="4">ROUND(M20*F20,2)</f>
        <v>4095.81</v>
      </c>
      <c r="O20" s="249">
        <f>N20/$N$144</f>
        <v>3.2828531176488547E-2</v>
      </c>
      <c r="P20" s="104">
        <f t="shared" ref="P20:P27" si="5">IF(F20&gt;0.01,1,0)</f>
        <v>1</v>
      </c>
      <c r="W20" s="221">
        <f t="shared" si="0"/>
        <v>3138.5254335999998</v>
      </c>
      <c r="Y20" s="353"/>
    </row>
    <row r="21" spans="1:25" ht="15" x14ac:dyDescent="0.25">
      <c r="A21" s="293" t="s">
        <v>200</v>
      </c>
      <c r="B21" s="287">
        <v>20628</v>
      </c>
      <c r="C21" s="169" t="str">
        <f>CONCATENATE($U$19,SUM($P$20:P21))</f>
        <v>3.2</v>
      </c>
      <c r="D21" s="227" t="s">
        <v>52</v>
      </c>
      <c r="E21" s="228" t="s">
        <v>48</v>
      </c>
      <c r="F21" s="230">
        <v>7</v>
      </c>
      <c r="G21" s="230">
        <v>0</v>
      </c>
      <c r="H21" s="230">
        <v>0</v>
      </c>
      <c r="I21" s="230">
        <v>2.33</v>
      </c>
      <c r="J21" s="43">
        <f>I21*'Anexo VIComposição Leis Sociais'!$C$49</f>
        <v>3.8527015999999996</v>
      </c>
      <c r="K21" s="301">
        <f t="shared" si="1"/>
        <v>6.1827015999999997</v>
      </c>
      <c r="L21" s="301">
        <f t="shared" si="2"/>
        <v>1.89</v>
      </c>
      <c r="M21" s="302">
        <f t="shared" si="3"/>
        <v>8.0727016000000003</v>
      </c>
      <c r="N21" s="384">
        <f t="shared" si="4"/>
        <v>56.51</v>
      </c>
      <c r="O21" s="4">
        <f t="shared" ref="O21:O27" si="6">M21/$N$144</f>
        <v>6.470391354923422E-5</v>
      </c>
      <c r="P21" s="104">
        <f t="shared" si="5"/>
        <v>1</v>
      </c>
      <c r="W21" s="221">
        <f t="shared" si="0"/>
        <v>43.278911199999996</v>
      </c>
      <c r="Y21" s="353"/>
    </row>
    <row r="22" spans="1:25" ht="15" x14ac:dyDescent="0.25">
      <c r="A22" s="293" t="s">
        <v>200</v>
      </c>
      <c r="B22" s="287">
        <v>20016</v>
      </c>
      <c r="C22" s="169" t="str">
        <f>CONCATENATE($U$19,SUM($P$20:P22))</f>
        <v>3.3</v>
      </c>
      <c r="D22" s="227" t="s">
        <v>50</v>
      </c>
      <c r="E22" s="228" t="s">
        <v>51</v>
      </c>
      <c r="F22" s="230">
        <v>2</v>
      </c>
      <c r="G22" s="230">
        <v>0</v>
      </c>
      <c r="H22" s="230">
        <v>0</v>
      </c>
      <c r="I22" s="230">
        <v>15.99</v>
      </c>
      <c r="J22" s="43">
        <f>I22*'Anexo VIComposição Leis Sociais'!$C$49</f>
        <v>26.439784799999998</v>
      </c>
      <c r="K22" s="301">
        <f t="shared" si="1"/>
        <v>42.4297848</v>
      </c>
      <c r="L22" s="301">
        <f t="shared" si="2"/>
        <v>12.94</v>
      </c>
      <c r="M22" s="302">
        <f t="shared" si="3"/>
        <v>55.369784799999998</v>
      </c>
      <c r="N22" s="384">
        <f t="shared" si="4"/>
        <v>110.74</v>
      </c>
      <c r="O22" s="4">
        <f t="shared" si="6"/>
        <v>4.4379712597563407E-4</v>
      </c>
      <c r="P22" s="104">
        <f t="shared" si="5"/>
        <v>1</v>
      </c>
      <c r="W22" s="221">
        <f t="shared" si="0"/>
        <v>84.8595696</v>
      </c>
      <c r="Y22" s="353"/>
    </row>
    <row r="23" spans="1:25" ht="15" x14ac:dyDescent="0.25">
      <c r="A23" s="293" t="s">
        <v>200</v>
      </c>
      <c r="B23" s="287">
        <v>20847</v>
      </c>
      <c r="C23" s="169" t="str">
        <f>CONCATENATE($U$19,SUM($P$20:P23))</f>
        <v>3.4</v>
      </c>
      <c r="D23" s="227" t="s">
        <v>93</v>
      </c>
      <c r="E23" s="228" t="s">
        <v>91</v>
      </c>
      <c r="F23" s="230">
        <v>10</v>
      </c>
      <c r="G23" s="230">
        <v>0</v>
      </c>
      <c r="H23" s="230">
        <v>0</v>
      </c>
      <c r="I23" s="230">
        <v>6.67</v>
      </c>
      <c r="J23" s="43">
        <f>I23*'Anexo VIComposição Leis Sociais'!$C$49</f>
        <v>11.0289784</v>
      </c>
      <c r="K23" s="301">
        <f t="shared" si="1"/>
        <v>17.698978400000001</v>
      </c>
      <c r="L23" s="301">
        <f t="shared" si="2"/>
        <v>5.4</v>
      </c>
      <c r="M23" s="302">
        <f t="shared" si="3"/>
        <v>23.0989784</v>
      </c>
      <c r="N23" s="384">
        <f t="shared" si="4"/>
        <v>230.99</v>
      </c>
      <c r="O23" s="4">
        <f t="shared" si="6"/>
        <v>1.8514177477701251E-4</v>
      </c>
      <c r="P23" s="104">
        <f t="shared" si="5"/>
        <v>1</v>
      </c>
      <c r="W23" s="221">
        <f t="shared" si="0"/>
        <v>176.98978400000001</v>
      </c>
      <c r="Y23" s="353"/>
    </row>
    <row r="24" spans="1:25" ht="15" x14ac:dyDescent="0.25">
      <c r="A24" s="293" t="s">
        <v>200</v>
      </c>
      <c r="B24" s="287">
        <v>20174</v>
      </c>
      <c r="C24" s="169" t="str">
        <f>CONCATENATE($U$19,SUM($P$20:P24))</f>
        <v>3.5</v>
      </c>
      <c r="D24" s="227" t="s">
        <v>94</v>
      </c>
      <c r="E24" s="228" t="s">
        <v>51</v>
      </c>
      <c r="F24" s="230">
        <v>11</v>
      </c>
      <c r="G24" s="230">
        <v>70</v>
      </c>
      <c r="H24" s="230">
        <v>0</v>
      </c>
      <c r="I24" s="230">
        <v>4.68</v>
      </c>
      <c r="J24" s="43">
        <f>I24*'Anexo VIComposição Leis Sociais'!$C$49</f>
        <v>7.738473599999999</v>
      </c>
      <c r="K24" s="301">
        <f t="shared" si="1"/>
        <v>82.418473599999999</v>
      </c>
      <c r="L24" s="301">
        <f t="shared" si="2"/>
        <v>25.14</v>
      </c>
      <c r="M24" s="302">
        <f t="shared" si="3"/>
        <v>107.5584736</v>
      </c>
      <c r="N24" s="384">
        <f t="shared" si="4"/>
        <v>1183.1400000000001</v>
      </c>
      <c r="O24" s="4">
        <f t="shared" si="6"/>
        <v>8.6209729061482846E-4</v>
      </c>
      <c r="P24" s="104">
        <f t="shared" si="5"/>
        <v>1</v>
      </c>
      <c r="W24" s="221">
        <f t="shared" si="0"/>
        <v>906.60320960000001</v>
      </c>
      <c r="Y24" s="353"/>
    </row>
    <row r="25" spans="1:25" ht="15" x14ac:dyDescent="0.25">
      <c r="A25" s="293" t="s">
        <v>200</v>
      </c>
      <c r="B25" s="287">
        <v>20861</v>
      </c>
      <c r="C25" s="169" t="str">
        <f>CONCATENATE($U$19,SUM($P$20:P25))</f>
        <v>3.6</v>
      </c>
      <c r="D25" s="227" t="s">
        <v>95</v>
      </c>
      <c r="E25" s="228" t="s">
        <v>48</v>
      </c>
      <c r="F25" s="230">
        <v>5</v>
      </c>
      <c r="G25" s="230">
        <v>0</v>
      </c>
      <c r="H25" s="230">
        <v>0</v>
      </c>
      <c r="I25" s="230">
        <v>1.64</v>
      </c>
      <c r="J25" s="43">
        <f>I25*'Anexo VIComposição Leis Sociais'!$C$49</f>
        <v>2.7117727999999994</v>
      </c>
      <c r="K25" s="301">
        <f t="shared" si="1"/>
        <v>4.3517727999999991</v>
      </c>
      <c r="L25" s="301">
        <f t="shared" si="2"/>
        <v>1.33</v>
      </c>
      <c r="M25" s="302">
        <f t="shared" si="3"/>
        <v>5.6817727999999992</v>
      </c>
      <c r="N25" s="384">
        <f t="shared" si="4"/>
        <v>28.41</v>
      </c>
      <c r="O25" s="4">
        <f t="shared" si="6"/>
        <v>4.554026077931462E-5</v>
      </c>
      <c r="P25" s="104">
        <f t="shared" si="5"/>
        <v>1</v>
      </c>
      <c r="W25" s="221">
        <f t="shared" si="0"/>
        <v>21.758863999999996</v>
      </c>
      <c r="Y25" s="353"/>
    </row>
    <row r="26" spans="1:25" ht="15" x14ac:dyDescent="0.25">
      <c r="A26" s="293" t="s">
        <v>200</v>
      </c>
      <c r="B26" s="287">
        <v>20855</v>
      </c>
      <c r="C26" s="169" t="str">
        <f>CONCATENATE($U$19,SUM($P$20:P26))</f>
        <v>3.7</v>
      </c>
      <c r="D26" s="227" t="s">
        <v>96</v>
      </c>
      <c r="E26" s="228" t="s">
        <v>91</v>
      </c>
      <c r="F26" s="230">
        <v>20</v>
      </c>
      <c r="G26" s="230">
        <v>0</v>
      </c>
      <c r="H26" s="230">
        <v>0</v>
      </c>
      <c r="I26" s="230">
        <v>4.46</v>
      </c>
      <c r="J26" s="43">
        <f>I26*'Anexo VIComposição Leis Sociais'!$C$49</f>
        <v>7.3746991999999993</v>
      </c>
      <c r="K26" s="301">
        <f t="shared" si="1"/>
        <v>11.834699199999999</v>
      </c>
      <c r="L26" s="301">
        <f t="shared" si="2"/>
        <v>3.61</v>
      </c>
      <c r="M26" s="302">
        <f t="shared" si="3"/>
        <v>15.444699199999999</v>
      </c>
      <c r="N26" s="384">
        <f t="shared" si="4"/>
        <v>308.89</v>
      </c>
      <c r="O26" s="4">
        <f t="shared" si="6"/>
        <v>1.2379157949189237E-4</v>
      </c>
      <c r="P26" s="104">
        <f t="shared" si="5"/>
        <v>1</v>
      </c>
      <c r="W26" s="221">
        <f t="shared" si="0"/>
        <v>236.693984</v>
      </c>
      <c r="Y26" s="353"/>
    </row>
    <row r="27" spans="1:25" ht="15" x14ac:dyDescent="0.25">
      <c r="A27" s="293" t="s">
        <v>202</v>
      </c>
      <c r="B27" s="284">
        <v>4</v>
      </c>
      <c r="C27" s="169" t="str">
        <f>CONCATENATE($U$19,SUM($P$20:P27))</f>
        <v>3.8</v>
      </c>
      <c r="D27" s="297" t="s">
        <v>248</v>
      </c>
      <c r="E27" s="228" t="s">
        <v>91</v>
      </c>
      <c r="F27" s="230">
        <v>2</v>
      </c>
      <c r="G27" s="230">
        <v>0</v>
      </c>
      <c r="H27" s="230">
        <v>0</v>
      </c>
      <c r="I27" s="230">
        <v>33.450000000000003</v>
      </c>
      <c r="J27" s="43">
        <f>I27*'Anexo VIComposição Leis Sociais'!$C$49</f>
        <v>55.310243999999997</v>
      </c>
      <c r="K27" s="301">
        <f t="shared" si="1"/>
        <v>88.760244</v>
      </c>
      <c r="L27" s="301">
        <f t="shared" si="2"/>
        <v>27.07</v>
      </c>
      <c r="M27" s="302">
        <f t="shared" si="3"/>
        <v>115.83024399999999</v>
      </c>
      <c r="N27" s="384">
        <f t="shared" si="4"/>
        <v>231.66</v>
      </c>
      <c r="O27" s="4">
        <f t="shared" si="6"/>
        <v>9.2839677043961397E-4</v>
      </c>
      <c r="P27" s="104">
        <f t="shared" si="5"/>
        <v>1</v>
      </c>
      <c r="W27" s="221">
        <f t="shared" si="0"/>
        <v>177.520488</v>
      </c>
      <c r="Y27" s="353"/>
    </row>
    <row r="28" spans="1:25" ht="15" x14ac:dyDescent="0.25">
      <c r="A28" s="554" t="s">
        <v>188</v>
      </c>
      <c r="B28" s="554"/>
      <c r="C28" s="554"/>
      <c r="D28" s="554"/>
      <c r="E28" s="554"/>
      <c r="F28" s="554"/>
      <c r="G28" s="554"/>
      <c r="H28" s="554"/>
      <c r="I28" s="554"/>
      <c r="J28" s="554"/>
      <c r="K28" s="554"/>
      <c r="L28" s="554"/>
      <c r="M28" s="555"/>
      <c r="N28" s="61">
        <f>SUM(N20:N27)</f>
        <v>6246.15</v>
      </c>
      <c r="O28" s="195">
        <f>N28/N144</f>
        <v>5.0063828646354183E-2</v>
      </c>
      <c r="P28" s="104">
        <f>IF(N28&gt;0.001,1,0)</f>
        <v>1</v>
      </c>
      <c r="W28" s="221">
        <f t="shared" si="0"/>
        <v>0</v>
      </c>
    </row>
    <row r="29" spans="1:25" ht="15" x14ac:dyDescent="0.25">
      <c r="A29" s="285"/>
      <c r="B29" s="285"/>
      <c r="C29" s="168">
        <v>3</v>
      </c>
      <c r="D29" s="531" t="s">
        <v>55</v>
      </c>
      <c r="E29" s="532"/>
      <c r="F29" s="532"/>
      <c r="G29" s="532"/>
      <c r="H29" s="532"/>
      <c r="I29" s="532"/>
      <c r="J29" s="532"/>
      <c r="K29" s="532"/>
      <c r="L29" s="532"/>
      <c r="M29" s="532"/>
      <c r="N29" s="532"/>
      <c r="O29" s="533"/>
      <c r="P29" s="104">
        <f>P33</f>
        <v>1</v>
      </c>
      <c r="Q29" s="65" t="e">
        <f>#REF!</f>
        <v>#REF!</v>
      </c>
      <c r="U29" s="132"/>
      <c r="W29" s="221">
        <f t="shared" si="0"/>
        <v>0</v>
      </c>
    </row>
    <row r="30" spans="1:25" ht="15" x14ac:dyDescent="0.25">
      <c r="A30" s="170"/>
      <c r="B30" s="170"/>
      <c r="C30" s="170" t="s">
        <v>342</v>
      </c>
      <c r="D30" s="524" t="s">
        <v>57</v>
      </c>
      <c r="E30" s="525"/>
      <c r="F30" s="525"/>
      <c r="G30" s="525"/>
      <c r="H30" s="525"/>
      <c r="I30" s="525"/>
      <c r="J30" s="525"/>
      <c r="K30" s="525"/>
      <c r="L30" s="525"/>
      <c r="M30" s="525"/>
      <c r="N30" s="525"/>
      <c r="O30" s="526"/>
      <c r="P30" s="104">
        <f>P32</f>
        <v>1</v>
      </c>
      <c r="R30" s="116" t="e">
        <f>CONCATENATE(".",SUM(#REF!,P30))</f>
        <v>#REF!</v>
      </c>
      <c r="U30" s="123" t="str">
        <f>CONCATENATE(C30,".")</f>
        <v>3.1.</v>
      </c>
      <c r="W30" s="221">
        <f t="shared" si="0"/>
        <v>0</v>
      </c>
    </row>
    <row r="31" spans="1:25" ht="15" x14ac:dyDescent="0.25">
      <c r="A31" s="293" t="s">
        <v>200</v>
      </c>
      <c r="B31" s="283">
        <v>11217</v>
      </c>
      <c r="C31" s="169" t="str">
        <f>CONCATENATE($U$30,SUM($P$31:P31))</f>
        <v>3.1.1</v>
      </c>
      <c r="D31" s="7" t="s">
        <v>97</v>
      </c>
      <c r="E31" s="8" t="s">
        <v>85</v>
      </c>
      <c r="F31" s="43">
        <v>23.62</v>
      </c>
      <c r="G31" s="43">
        <v>33.6</v>
      </c>
      <c r="H31" s="43">
        <v>175</v>
      </c>
      <c r="I31" s="43">
        <v>3.23</v>
      </c>
      <c r="J31" s="43">
        <f>I31*'Anexo VIComposição Leis Sociais'!$C$49</f>
        <v>5.3408695999999996</v>
      </c>
      <c r="K31" s="301">
        <f>SUM(G31:J31)</f>
        <v>217.17086959999997</v>
      </c>
      <c r="L31" s="301">
        <f>ROUND(K31*30.5%,2)</f>
        <v>66.239999999999995</v>
      </c>
      <c r="M31" s="302">
        <f>K31+L31</f>
        <v>283.41086959999996</v>
      </c>
      <c r="N31" s="384">
        <f>ROUND(M31*F31,2)</f>
        <v>6694.16</v>
      </c>
      <c r="O31" s="4">
        <f>M31/$N$144</f>
        <v>2.2715806076012632E-3</v>
      </c>
      <c r="P31" s="104">
        <f>IF(F31&gt;0.001,1,0)</f>
        <v>1</v>
      </c>
      <c r="W31" s="221">
        <f t="shared" si="0"/>
        <v>5129.5759399519993</v>
      </c>
      <c r="Y31" s="353"/>
    </row>
    <row r="32" spans="1:25" x14ac:dyDescent="0.25">
      <c r="A32" s="293"/>
      <c r="B32" s="197"/>
      <c r="C32" s="197"/>
      <c r="D32" s="116"/>
      <c r="E32" s="545" t="s">
        <v>189</v>
      </c>
      <c r="F32" s="546"/>
      <c r="G32" s="546"/>
      <c r="H32" s="546"/>
      <c r="I32" s="546"/>
      <c r="J32" s="546"/>
      <c r="K32" s="546"/>
      <c r="L32" s="546"/>
      <c r="M32" s="547"/>
      <c r="N32" s="112">
        <f>N31</f>
        <v>6694.16</v>
      </c>
      <c r="O32" s="111">
        <f>N32/N144</f>
        <v>5.3654695960115968E-2</v>
      </c>
      <c r="P32" s="104">
        <f>IF(N32&gt;0.001,1,0)</f>
        <v>1</v>
      </c>
      <c r="W32" s="221">
        <f t="shared" si="0"/>
        <v>0</v>
      </c>
    </row>
    <row r="33" spans="1:25" ht="15" x14ac:dyDescent="0.25">
      <c r="A33" s="543" t="s">
        <v>188</v>
      </c>
      <c r="B33" s="543"/>
      <c r="C33" s="543"/>
      <c r="D33" s="543"/>
      <c r="E33" s="543"/>
      <c r="F33" s="543"/>
      <c r="G33" s="543"/>
      <c r="H33" s="543"/>
      <c r="I33" s="543"/>
      <c r="J33" s="543"/>
      <c r="K33" s="543"/>
      <c r="L33" s="543"/>
      <c r="M33" s="544"/>
      <c r="N33" s="41">
        <f>N32</f>
        <v>6694.16</v>
      </c>
      <c r="O33" s="42">
        <f>N33/N144</f>
        <v>5.3654695960115968E-2</v>
      </c>
      <c r="P33" s="104">
        <f>IF(N33&gt;0.001,1,0)</f>
        <v>1</v>
      </c>
      <c r="W33" s="221">
        <f t="shared" si="0"/>
        <v>0</v>
      </c>
    </row>
    <row r="34" spans="1:25" s="18" customFormat="1" ht="15" x14ac:dyDescent="0.25">
      <c r="A34" s="171"/>
      <c r="B34" s="171"/>
      <c r="C34" s="171">
        <f>SUM(P34:Q34)</f>
        <v>4</v>
      </c>
      <c r="D34" s="521" t="s">
        <v>59</v>
      </c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3"/>
      <c r="P34" s="106">
        <f>P36</f>
        <v>1</v>
      </c>
      <c r="Q34" s="15">
        <f>C29</f>
        <v>3</v>
      </c>
      <c r="R34" s="15"/>
      <c r="S34" s="68"/>
      <c r="T34" s="16"/>
      <c r="U34" s="127" t="str">
        <f>CONCATENATE(C34,".")</f>
        <v>4.</v>
      </c>
      <c r="W34" s="221">
        <f t="shared" si="0"/>
        <v>0</v>
      </c>
    </row>
    <row r="35" spans="1:25" s="18" customFormat="1" ht="15" x14ac:dyDescent="0.25">
      <c r="A35" s="293" t="s">
        <v>200</v>
      </c>
      <c r="B35" s="288">
        <v>60046</v>
      </c>
      <c r="C35" s="172" t="str">
        <f>CONCATENATE($U$34,SUM($P$35:P35))</f>
        <v>4.1</v>
      </c>
      <c r="D35" s="7" t="s">
        <v>82</v>
      </c>
      <c r="E35" s="21" t="s">
        <v>48</v>
      </c>
      <c r="F35" s="46">
        <v>2.4</v>
      </c>
      <c r="G35" s="43">
        <v>0</v>
      </c>
      <c r="H35" s="43">
        <v>22.55</v>
      </c>
      <c r="I35" s="43">
        <v>8.81</v>
      </c>
      <c r="J35" s="43">
        <f>I35*'Anexo VIComposição Leis Sociais'!$C$49</f>
        <v>14.5675112</v>
      </c>
      <c r="K35" s="301">
        <f>SUM(G35:J35)</f>
        <v>45.927511199999998</v>
      </c>
      <c r="L35" s="301">
        <f>ROUND(K35*30.5%,2)</f>
        <v>14.01</v>
      </c>
      <c r="M35" s="302">
        <f>K35+L35</f>
        <v>59.937511199999996</v>
      </c>
      <c r="N35" s="384">
        <f>ROUND(M35*F35,2)</f>
        <v>143.85</v>
      </c>
      <c r="O35" s="19">
        <f>M35/$N$144</f>
        <v>4.804081378458306E-4</v>
      </c>
      <c r="P35" s="106">
        <f>IF(F35&gt;0.001,1,0)</f>
        <v>1</v>
      </c>
      <c r="Q35" s="20"/>
      <c r="R35" s="20"/>
      <c r="S35" s="68"/>
      <c r="T35" s="16"/>
      <c r="U35" s="120"/>
      <c r="W35" s="221">
        <f t="shared" si="0"/>
        <v>110.22602687999999</v>
      </c>
      <c r="Y35" s="351"/>
    </row>
    <row r="36" spans="1:25" s="18" customFormat="1" ht="15" x14ac:dyDescent="0.25">
      <c r="A36" s="534" t="s">
        <v>190</v>
      </c>
      <c r="B36" s="534"/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5"/>
      <c r="N36" s="61">
        <f>N35</f>
        <v>143.85</v>
      </c>
      <c r="O36" s="196">
        <f>N36/N144</f>
        <v>1.1529793153827637E-3</v>
      </c>
      <c r="P36" s="106">
        <f>IF(N36&gt;0.001,1,0)</f>
        <v>1</v>
      </c>
      <c r="Q36" s="22"/>
      <c r="R36" s="22"/>
      <c r="S36" s="68"/>
      <c r="T36" s="16"/>
      <c r="U36" s="120"/>
      <c r="W36" s="221">
        <f t="shared" si="0"/>
        <v>0</v>
      </c>
    </row>
    <row r="37" spans="1:25" s="60" customFormat="1" ht="15" x14ac:dyDescent="0.25">
      <c r="A37" s="171"/>
      <c r="B37" s="171"/>
      <c r="C37" s="171" t="s">
        <v>343</v>
      </c>
      <c r="D37" s="531" t="s">
        <v>78</v>
      </c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3"/>
      <c r="P37" s="106">
        <f>P40</f>
        <v>1</v>
      </c>
      <c r="Q37" s="52" t="e">
        <f>#REF!</f>
        <v>#REF!</v>
      </c>
      <c r="R37" s="52"/>
      <c r="S37" s="69"/>
      <c r="T37" s="54"/>
      <c r="U37" s="128" t="str">
        <f>CONCATENATE(C37,".")</f>
        <v>4.1.</v>
      </c>
      <c r="W37" s="221">
        <f t="shared" si="0"/>
        <v>0</v>
      </c>
    </row>
    <row r="38" spans="1:25" s="26" customFormat="1" ht="15" x14ac:dyDescent="0.25">
      <c r="A38" s="293" t="s">
        <v>200</v>
      </c>
      <c r="B38" s="289">
        <v>110143</v>
      </c>
      <c r="C38" s="172" t="str">
        <f>CONCATENATE($U$37,SUM($P$38:P38))</f>
        <v>4.1.1</v>
      </c>
      <c r="D38" s="7" t="s">
        <v>16</v>
      </c>
      <c r="E38" s="8" t="s">
        <v>48</v>
      </c>
      <c r="F38" s="46">
        <v>9.8000000000000007</v>
      </c>
      <c r="G38" s="43">
        <v>0</v>
      </c>
      <c r="H38" s="43">
        <v>1.29</v>
      </c>
      <c r="I38" s="43">
        <v>2.57</v>
      </c>
      <c r="J38" s="43">
        <f>I38*'Anexo VIComposição Leis Sociais'!$C$49</f>
        <v>4.2495463999999998</v>
      </c>
      <c r="K38" s="301">
        <f>SUM(G38:J38)</f>
        <v>8.1095463999999993</v>
      </c>
      <c r="L38" s="301">
        <f>ROUND(K38*30.5%,2)</f>
        <v>2.4700000000000002</v>
      </c>
      <c r="M38" s="302">
        <f>K38+L38</f>
        <v>10.5795464</v>
      </c>
      <c r="N38" s="384">
        <f>ROUND(M38*F38,2)</f>
        <v>103.68</v>
      </c>
      <c r="O38" s="19">
        <f>M38/$N$144</f>
        <v>8.4796650436789599E-5</v>
      </c>
      <c r="P38" s="106">
        <f>IF(F38&gt;0.001,1,0)</f>
        <v>1</v>
      </c>
      <c r="Q38" s="20"/>
      <c r="R38" s="20"/>
      <c r="S38" s="68"/>
      <c r="T38" s="16"/>
      <c r="U38" s="120"/>
      <c r="W38" s="221">
        <f t="shared" si="0"/>
        <v>79.473554719999996</v>
      </c>
      <c r="Y38" s="354"/>
    </row>
    <row r="39" spans="1:25" s="26" customFormat="1" ht="15" x14ac:dyDescent="0.25">
      <c r="A39" s="293" t="s">
        <v>200</v>
      </c>
      <c r="B39" s="289">
        <v>110763</v>
      </c>
      <c r="C39" s="172" t="str">
        <f>CONCATENATE($U$37,SUM($P$38:P39))</f>
        <v>4.1.2</v>
      </c>
      <c r="D39" s="7" t="s">
        <v>100</v>
      </c>
      <c r="E39" s="8" t="s">
        <v>48</v>
      </c>
      <c r="F39" s="46">
        <v>9.8000000000000007</v>
      </c>
      <c r="G39" s="43">
        <v>0</v>
      </c>
      <c r="H39" s="43">
        <v>9.6999999999999993</v>
      </c>
      <c r="I39" s="43">
        <v>6.94</v>
      </c>
      <c r="J39" s="43">
        <f>I39*'Anexo VIComposição Leis Sociais'!$C$49</f>
        <v>11.4754288</v>
      </c>
      <c r="K39" s="301">
        <f>SUM(G39:J39)</f>
        <v>28.1154288</v>
      </c>
      <c r="L39" s="301">
        <f>ROUND(K39*30.5%,2)</f>
        <v>8.58</v>
      </c>
      <c r="M39" s="302">
        <f>K39+L39</f>
        <v>36.695428800000002</v>
      </c>
      <c r="N39" s="384">
        <f>ROUND(M39*F39,2)</f>
        <v>359.62</v>
      </c>
      <c r="O39" s="19">
        <f>M39/$N$144</f>
        <v>2.9411936305527255E-4</v>
      </c>
      <c r="P39" s="106">
        <f>IF(F39&gt;0.001,1,0)</f>
        <v>1</v>
      </c>
      <c r="Q39" s="20"/>
      <c r="R39" s="20"/>
      <c r="S39" s="68"/>
      <c r="T39" s="16"/>
      <c r="U39" s="120"/>
      <c r="W39" s="221">
        <f t="shared" si="0"/>
        <v>275.53120224000003</v>
      </c>
      <c r="Y39" s="354"/>
    </row>
    <row r="40" spans="1:25" s="60" customFormat="1" ht="15" x14ac:dyDescent="0.25">
      <c r="A40" s="182"/>
      <c r="B40" s="182"/>
      <c r="C40" s="182"/>
      <c r="D40" s="47"/>
      <c r="E40" s="48"/>
      <c r="F40" s="49"/>
      <c r="G40" s="49"/>
      <c r="H40" s="49"/>
      <c r="I40" s="49"/>
      <c r="J40" s="49"/>
      <c r="K40" s="529" t="s">
        <v>190</v>
      </c>
      <c r="L40" s="530"/>
      <c r="M40" s="530"/>
      <c r="N40" s="50">
        <f>N38+N39</f>
        <v>463.3</v>
      </c>
      <c r="O40" s="51">
        <f>N40/N144</f>
        <v>3.7134189559738231E-3</v>
      </c>
      <c r="P40" s="106">
        <f>IF(N40&gt;0.001,1,0)</f>
        <v>1</v>
      </c>
      <c r="Q40" s="62"/>
      <c r="R40" s="62"/>
      <c r="S40" s="69"/>
      <c r="T40" s="54"/>
      <c r="U40" s="121"/>
      <c r="W40" s="221"/>
    </row>
    <row r="41" spans="1:25" s="60" customFormat="1" ht="15" x14ac:dyDescent="0.25">
      <c r="A41" s="171"/>
      <c r="B41" s="171"/>
      <c r="C41" s="171">
        <v>5</v>
      </c>
      <c r="D41" s="531" t="s">
        <v>18</v>
      </c>
      <c r="E41" s="532"/>
      <c r="F41" s="532"/>
      <c r="G41" s="532"/>
      <c r="H41" s="532"/>
      <c r="I41" s="532"/>
      <c r="J41" s="532"/>
      <c r="K41" s="532"/>
      <c r="L41" s="532"/>
      <c r="M41" s="532"/>
      <c r="N41" s="532"/>
      <c r="O41" s="533"/>
      <c r="P41" s="106">
        <f>P44</f>
        <v>1</v>
      </c>
      <c r="Q41" s="52" t="e">
        <f>#REF!</f>
        <v>#REF!</v>
      </c>
      <c r="R41" s="52"/>
      <c r="S41" s="69"/>
      <c r="T41" s="54"/>
      <c r="U41" s="128" t="str">
        <f>CONCATENATE(C41,".")</f>
        <v>5.</v>
      </c>
      <c r="W41" s="221">
        <f>F41*K41</f>
        <v>0</v>
      </c>
    </row>
    <row r="42" spans="1:25" s="26" customFormat="1" ht="15" x14ac:dyDescent="0.25">
      <c r="A42" s="293" t="s">
        <v>200</v>
      </c>
      <c r="B42" s="289">
        <v>130113</v>
      </c>
      <c r="C42" s="172" t="str">
        <f>CONCATENATE($U$41,SUM($P$42:P42))</f>
        <v>5.1</v>
      </c>
      <c r="D42" s="7" t="s">
        <v>19</v>
      </c>
      <c r="E42" s="8" t="s">
        <v>48</v>
      </c>
      <c r="F42" s="46">
        <v>7</v>
      </c>
      <c r="G42" s="43">
        <v>0</v>
      </c>
      <c r="H42" s="43">
        <v>6.61</v>
      </c>
      <c r="I42" s="43">
        <v>11.15</v>
      </c>
      <c r="J42" s="43">
        <f>I42*'Anexo VIComposição Leis Sociais'!$C$49</f>
        <v>18.436747999999998</v>
      </c>
      <c r="K42" s="301">
        <f>SUM(G42:J42)</f>
        <v>36.196747999999999</v>
      </c>
      <c r="L42" s="301">
        <f>ROUND(K42*30.5%,2)</f>
        <v>11.04</v>
      </c>
      <c r="M42" s="302">
        <f>K42+L42</f>
        <v>47.236747999999999</v>
      </c>
      <c r="N42" s="384">
        <f>ROUND(M42*F42,2)</f>
        <v>330.66</v>
      </c>
      <c r="O42" s="19">
        <f>M42/$N$144</f>
        <v>3.7860961675320219E-4</v>
      </c>
      <c r="P42" s="106">
        <f>IF(F42&gt;0.001,1,0)</f>
        <v>1</v>
      </c>
      <c r="Q42" s="20"/>
      <c r="R42" s="20"/>
      <c r="S42" s="68"/>
      <c r="T42" s="16"/>
      <c r="U42" s="120"/>
      <c r="W42" s="221">
        <f>F42*K42</f>
        <v>253.37723599999998</v>
      </c>
      <c r="Y42" s="354"/>
    </row>
    <row r="43" spans="1:25" s="26" customFormat="1" ht="15" x14ac:dyDescent="0.25">
      <c r="A43" s="293" t="s">
        <v>202</v>
      </c>
      <c r="B43" s="284">
        <v>3</v>
      </c>
      <c r="C43" s="172" t="str">
        <f>CONCATENATE($U$41,SUM($P$42:P43))</f>
        <v>5.2</v>
      </c>
      <c r="D43" s="299" t="s">
        <v>209</v>
      </c>
      <c r="E43" s="8" t="s">
        <v>48</v>
      </c>
      <c r="F43" s="46">
        <v>8.8000000000000007</v>
      </c>
      <c r="G43" s="46">
        <v>0</v>
      </c>
      <c r="H43" s="46">
        <v>40.700000000000003</v>
      </c>
      <c r="I43" s="46">
        <v>11.15</v>
      </c>
      <c r="J43" s="43">
        <f>I43*'Anexo VIComposição Leis Sociais'!$C$49</f>
        <v>18.436747999999998</v>
      </c>
      <c r="K43" s="301">
        <f>SUM(G43:J43)</f>
        <v>70.286748000000003</v>
      </c>
      <c r="L43" s="301">
        <f>ROUND(K43*30.5%,2)</f>
        <v>21.44</v>
      </c>
      <c r="M43" s="302">
        <f>K43+L43</f>
        <v>91.726748000000001</v>
      </c>
      <c r="N43" s="384">
        <f>ROUND(M43*F43,2)</f>
        <v>807.2</v>
      </c>
      <c r="O43" s="19">
        <f>M43/$N$144</f>
        <v>7.3520363650557733E-4</v>
      </c>
      <c r="P43" s="106">
        <f>IF(F43&gt;0.001,1,0)</f>
        <v>1</v>
      </c>
      <c r="Q43" s="20"/>
      <c r="R43" s="20"/>
      <c r="S43" s="68"/>
      <c r="T43" s="16"/>
      <c r="U43" s="120"/>
      <c r="V43" s="542"/>
      <c r="W43" s="221">
        <f>F43*K43</f>
        <v>618.52338240000006</v>
      </c>
      <c r="Y43" s="354"/>
    </row>
    <row r="44" spans="1:25" s="60" customFormat="1" ht="15" x14ac:dyDescent="0.25">
      <c r="A44" s="182"/>
      <c r="B44" s="182"/>
      <c r="C44" s="182"/>
      <c r="D44" s="71"/>
      <c r="E44" s="48"/>
      <c r="F44" s="49"/>
      <c r="G44" s="49"/>
      <c r="H44" s="49"/>
      <c r="I44" s="49"/>
      <c r="J44" s="49"/>
      <c r="K44" s="529" t="s">
        <v>190</v>
      </c>
      <c r="L44" s="530"/>
      <c r="M44" s="530"/>
      <c r="N44" s="50">
        <f>N42+N43</f>
        <v>1137.8600000000001</v>
      </c>
      <c r="O44" s="51">
        <f>N44/N144</f>
        <v>9.1201184831521155E-3</v>
      </c>
      <c r="P44" s="106">
        <f>IF(N44&gt;0.001,1,0)</f>
        <v>1</v>
      </c>
      <c r="Q44" s="62"/>
      <c r="R44" s="62"/>
      <c r="S44" s="69"/>
      <c r="T44" s="54"/>
      <c r="U44" s="121"/>
      <c r="V44" s="64"/>
      <c r="W44" s="221"/>
    </row>
    <row r="45" spans="1:25" s="60" customFormat="1" ht="15" x14ac:dyDescent="0.25">
      <c r="A45" s="171"/>
      <c r="B45" s="171"/>
      <c r="C45" s="171">
        <f>SUM(P45:Q45)</f>
        <v>6</v>
      </c>
      <c r="D45" s="531" t="s">
        <v>20</v>
      </c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3"/>
      <c r="P45" s="106">
        <f>P47</f>
        <v>1</v>
      </c>
      <c r="Q45" s="52">
        <f>C41</f>
        <v>5</v>
      </c>
      <c r="R45" s="52"/>
      <c r="S45" s="69"/>
      <c r="T45" s="54"/>
      <c r="U45" s="128" t="str">
        <f>CONCATENATE(C45,".")</f>
        <v>6.</v>
      </c>
      <c r="V45" s="64"/>
      <c r="W45" s="221">
        <f>F45*K45</f>
        <v>0</v>
      </c>
    </row>
    <row r="46" spans="1:25" s="26" customFormat="1" ht="15" x14ac:dyDescent="0.25">
      <c r="A46" s="293" t="s">
        <v>200</v>
      </c>
      <c r="B46" s="289">
        <v>141334</v>
      </c>
      <c r="C46" s="172" t="str">
        <f>CONCATENATE($U$45,SUM($P$46:P46))</f>
        <v>6.1</v>
      </c>
      <c r="D46" s="31" t="s">
        <v>101</v>
      </c>
      <c r="E46" s="8" t="s">
        <v>48</v>
      </c>
      <c r="F46" s="46">
        <v>5</v>
      </c>
      <c r="G46" s="43">
        <v>0</v>
      </c>
      <c r="H46" s="43">
        <v>27</v>
      </c>
      <c r="I46" s="43">
        <v>4.46</v>
      </c>
      <c r="J46" s="43">
        <f>I46*'Anexo VIComposição Leis Sociais'!$C$49</f>
        <v>7.3746991999999993</v>
      </c>
      <c r="K46" s="301">
        <f>SUM(G46:J46)</f>
        <v>38.834699200000003</v>
      </c>
      <c r="L46" s="301">
        <f>ROUND(K46*30.5%,2)</f>
        <v>11.84</v>
      </c>
      <c r="M46" s="302">
        <f>K46+L46</f>
        <v>50.674699200000006</v>
      </c>
      <c r="N46" s="384">
        <f>ROUND(M46*F46,2)</f>
        <v>253.37</v>
      </c>
      <c r="O46" s="19">
        <f>M46/$N$144</f>
        <v>4.061653110242857E-4</v>
      </c>
      <c r="P46" s="106">
        <f>IF(F46&gt;0.001,1,0)</f>
        <v>1</v>
      </c>
      <c r="Q46" s="20"/>
      <c r="R46" s="20"/>
      <c r="S46" s="68"/>
      <c r="T46" s="16"/>
      <c r="U46" s="120"/>
      <c r="V46" s="35"/>
      <c r="W46" s="221">
        <f>F46*K46</f>
        <v>194.173496</v>
      </c>
      <c r="Y46" s="354"/>
    </row>
    <row r="47" spans="1:25" s="60" customFormat="1" ht="15" x14ac:dyDescent="0.25">
      <c r="A47" s="173"/>
      <c r="B47" s="173"/>
      <c r="C47" s="173"/>
      <c r="D47" s="71"/>
      <c r="E47" s="48"/>
      <c r="F47" s="49"/>
      <c r="G47" s="49"/>
      <c r="H47" s="49"/>
      <c r="I47" s="49"/>
      <c r="J47" s="49"/>
      <c r="K47" s="529" t="s">
        <v>190</v>
      </c>
      <c r="L47" s="530"/>
      <c r="M47" s="530"/>
      <c r="N47" s="50">
        <f>N46</f>
        <v>253.37</v>
      </c>
      <c r="O47" s="51">
        <f>N47/N144</f>
        <v>2.0307985341573229E-3</v>
      </c>
      <c r="P47" s="106">
        <f>IF(N47&gt;0.001,1,0)</f>
        <v>1</v>
      </c>
      <c r="Q47" s="62"/>
      <c r="R47" s="62"/>
      <c r="S47" s="69"/>
      <c r="T47" s="54"/>
      <c r="U47" s="121"/>
      <c r="V47" s="64"/>
      <c r="W47" s="221"/>
    </row>
    <row r="48" spans="1:25" s="60" customFormat="1" ht="15" x14ac:dyDescent="0.25">
      <c r="A48" s="174"/>
      <c r="B48" s="174"/>
      <c r="C48" s="174">
        <f>SUM(P48:Q48)</f>
        <v>7</v>
      </c>
      <c r="D48" s="531" t="s">
        <v>21</v>
      </c>
      <c r="E48" s="532"/>
      <c r="F48" s="532"/>
      <c r="G48" s="532"/>
      <c r="H48" s="532"/>
      <c r="I48" s="532"/>
      <c r="J48" s="532"/>
      <c r="K48" s="532"/>
      <c r="L48" s="532"/>
      <c r="M48" s="532"/>
      <c r="N48" s="532"/>
      <c r="O48" s="533"/>
      <c r="P48" s="106">
        <f>P55</f>
        <v>1</v>
      </c>
      <c r="Q48" s="52">
        <f>C45</f>
        <v>6</v>
      </c>
      <c r="R48" s="52"/>
      <c r="S48" s="69"/>
      <c r="T48" s="54"/>
      <c r="U48" s="121"/>
      <c r="V48" s="64"/>
      <c r="W48" s="221">
        <f>F48*K48</f>
        <v>0</v>
      </c>
    </row>
    <row r="49" spans="1:26" s="60" customFormat="1" ht="15" x14ac:dyDescent="0.25">
      <c r="A49" s="184"/>
      <c r="B49" s="184"/>
      <c r="C49" s="184">
        <v>8</v>
      </c>
      <c r="D49" s="524" t="s">
        <v>26</v>
      </c>
      <c r="E49" s="525"/>
      <c r="F49" s="525"/>
      <c r="G49" s="525"/>
      <c r="H49" s="525"/>
      <c r="I49" s="525"/>
      <c r="J49" s="525"/>
      <c r="K49" s="525"/>
      <c r="L49" s="525"/>
      <c r="M49" s="525"/>
      <c r="N49" s="525"/>
      <c r="O49" s="526"/>
      <c r="P49" s="106">
        <f>P51</f>
        <v>1</v>
      </c>
      <c r="Q49" s="59"/>
      <c r="R49" s="118" t="e">
        <f>CONCATENATE(".",SUM(#REF!,#REF!,#REF!,#REF!,P49))</f>
        <v>#REF!</v>
      </c>
      <c r="S49" s="69"/>
      <c r="T49" s="54"/>
      <c r="U49" s="128" t="str">
        <f>CONCATENATE(C49,".")</f>
        <v>8.</v>
      </c>
      <c r="V49" s="64"/>
      <c r="W49" s="221">
        <f>F49*K49</f>
        <v>0</v>
      </c>
    </row>
    <row r="50" spans="1:26" s="26" customFormat="1" ht="15" x14ac:dyDescent="0.25">
      <c r="A50" s="293" t="s">
        <v>200</v>
      </c>
      <c r="B50" s="289">
        <v>150253</v>
      </c>
      <c r="C50" s="172" t="str">
        <f>CONCATENATE($U$49,SUM($P$50:P50))</f>
        <v>8.1</v>
      </c>
      <c r="D50" s="34" t="s">
        <v>102</v>
      </c>
      <c r="E50" s="10" t="s">
        <v>48</v>
      </c>
      <c r="F50" s="46">
        <v>714.73</v>
      </c>
      <c r="G50" s="43">
        <v>0</v>
      </c>
      <c r="H50" s="43">
        <v>11.74</v>
      </c>
      <c r="I50" s="43">
        <v>7.1</v>
      </c>
      <c r="J50" s="43">
        <f>I50*'Anexo VIComposição Leis Sociais'!$C$49</f>
        <v>11.739991999999999</v>
      </c>
      <c r="K50" s="301">
        <f>SUM(G50:J50)</f>
        <v>30.579991999999997</v>
      </c>
      <c r="L50" s="301">
        <f>ROUND(K50*30.5%,2)</f>
        <v>9.33</v>
      </c>
      <c r="M50" s="302">
        <f>K50+L50</f>
        <v>39.909991999999995</v>
      </c>
      <c r="N50" s="384">
        <f>ROUND(M50*F50,2)</f>
        <v>28524.87</v>
      </c>
      <c r="O50" s="19">
        <f>M50/$N$144</f>
        <v>3.1988456901697307E-4</v>
      </c>
      <c r="P50" s="106">
        <f>IF(F50&gt;0.001,1,0)</f>
        <v>1</v>
      </c>
      <c r="Q50" s="20"/>
      <c r="R50" s="20"/>
      <c r="S50" s="68"/>
      <c r="T50" s="16"/>
      <c r="U50" s="120"/>
      <c r="V50" s="35"/>
      <c r="W50" s="221">
        <f>F50*K50</f>
        <v>21856.437682159998</v>
      </c>
      <c r="Y50" s="354"/>
    </row>
    <row r="51" spans="1:26" s="26" customFormat="1" x14ac:dyDescent="0.2">
      <c r="A51" s="293"/>
      <c r="B51" s="205"/>
      <c r="C51" s="205"/>
      <c r="D51" s="204"/>
      <c r="E51" s="199"/>
      <c r="F51" s="203"/>
      <c r="G51" s="203"/>
      <c r="H51" s="203"/>
      <c r="I51" s="203"/>
      <c r="J51" s="203"/>
      <c r="K51" s="527" t="s">
        <v>191</v>
      </c>
      <c r="L51" s="528"/>
      <c r="M51" s="528"/>
      <c r="N51" s="39">
        <f>N50</f>
        <v>28524.87</v>
      </c>
      <c r="O51" s="38">
        <f>N51/N144</f>
        <v>0.22863110937770134</v>
      </c>
      <c r="P51" s="106">
        <f>IF(N51&gt;0.001,1,0)</f>
        <v>1</v>
      </c>
      <c r="Q51" s="22"/>
      <c r="R51" s="22"/>
      <c r="S51" s="68"/>
      <c r="T51" s="16"/>
      <c r="U51" s="120"/>
      <c r="V51" s="35"/>
      <c r="W51" s="221"/>
    </row>
    <row r="52" spans="1:26" s="60" customFormat="1" ht="15" x14ac:dyDescent="0.25">
      <c r="A52" s="185"/>
      <c r="B52" s="185"/>
      <c r="C52" s="185">
        <v>9</v>
      </c>
      <c r="D52" s="524" t="s">
        <v>28</v>
      </c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526"/>
      <c r="P52" s="106">
        <f>P54</f>
        <v>1</v>
      </c>
      <c r="Q52" s="59"/>
      <c r="R52" s="118" t="e">
        <f>CONCATENATE(".",SUM(#REF!,#REF!,#REF!,#REF!,P49,#REF!,P52))</f>
        <v>#REF!</v>
      </c>
      <c r="S52" s="69"/>
      <c r="T52" s="54"/>
      <c r="U52" s="128" t="str">
        <f>CONCATENATE(C52,".")</f>
        <v>9.</v>
      </c>
      <c r="V52" s="64"/>
      <c r="W52" s="221">
        <f>F52*K52</f>
        <v>0</v>
      </c>
    </row>
    <row r="53" spans="1:26" s="26" customFormat="1" ht="15" x14ac:dyDescent="0.25">
      <c r="A53" s="293" t="s">
        <v>200</v>
      </c>
      <c r="B53" s="289">
        <v>150207</v>
      </c>
      <c r="C53" s="172" t="str">
        <f>CONCATENATE($U$52,SUM($P$53:P53))</f>
        <v>9.1</v>
      </c>
      <c r="D53" s="298" t="s">
        <v>201</v>
      </c>
      <c r="E53" s="6" t="s">
        <v>48</v>
      </c>
      <c r="F53" s="46">
        <v>7</v>
      </c>
      <c r="G53" s="43">
        <v>0</v>
      </c>
      <c r="H53" s="43">
        <v>3.22</v>
      </c>
      <c r="I53" s="43">
        <v>3.99</v>
      </c>
      <c r="J53" s="43">
        <f>I53*'Anexo VIComposição Leis Sociais'!$C$49</f>
        <v>6.5975447999999997</v>
      </c>
      <c r="K53" s="301">
        <f>SUM(G53:J53)</f>
        <v>13.807544800000001</v>
      </c>
      <c r="L53" s="301">
        <f>ROUND(K53*30.5%,2)</f>
        <v>4.21</v>
      </c>
      <c r="M53" s="302">
        <f>K53+L53</f>
        <v>18.0175448</v>
      </c>
      <c r="N53" s="384">
        <f>ROUND(M53*F53,2)</f>
        <v>126.12</v>
      </c>
      <c r="O53" s="19">
        <f>M53/$N$144</f>
        <v>1.4441332268600818E-4</v>
      </c>
      <c r="P53" s="106">
        <f>IF(F53&gt;0.001,1,0)</f>
        <v>1</v>
      </c>
      <c r="Q53" s="20"/>
      <c r="R53" s="20"/>
      <c r="S53" s="68"/>
      <c r="T53" s="16"/>
      <c r="U53" s="120"/>
      <c r="V53" s="35"/>
      <c r="W53" s="221">
        <f>F53*K53</f>
        <v>96.652813600000002</v>
      </c>
      <c r="Y53" s="354"/>
    </row>
    <row r="54" spans="1:26" s="26" customFormat="1" x14ac:dyDescent="0.2">
      <c r="A54" s="293"/>
      <c r="B54" s="198"/>
      <c r="C54" s="198"/>
      <c r="D54" s="204"/>
      <c r="E54" s="199"/>
      <c r="F54" s="203"/>
      <c r="G54" s="203"/>
      <c r="H54" s="203"/>
      <c r="I54" s="203"/>
      <c r="J54" s="203"/>
      <c r="K54" s="527" t="s">
        <v>191</v>
      </c>
      <c r="L54" s="528"/>
      <c r="M54" s="528"/>
      <c r="N54" s="39">
        <f>N53</f>
        <v>126.12</v>
      </c>
      <c r="O54" s="38">
        <f>N54/N144</f>
        <v>1.0108707073762542E-3</v>
      </c>
      <c r="P54" s="106">
        <f>IF(N54&gt;0.001,1,0)</f>
        <v>1</v>
      </c>
      <c r="Q54" s="22"/>
      <c r="R54" s="22"/>
      <c r="S54" s="68"/>
      <c r="T54" s="16"/>
      <c r="U54" s="120"/>
      <c r="V54" s="35"/>
      <c r="W54" s="221"/>
    </row>
    <row r="55" spans="1:26" s="60" customFormat="1" ht="15" x14ac:dyDescent="0.25">
      <c r="A55" s="176"/>
      <c r="B55" s="176"/>
      <c r="C55" s="177"/>
      <c r="D55" s="71"/>
      <c r="E55" s="48"/>
      <c r="F55" s="49"/>
      <c r="G55" s="49"/>
      <c r="H55" s="49"/>
      <c r="I55" s="49"/>
      <c r="J55" s="49"/>
      <c r="K55" s="529" t="s">
        <v>190</v>
      </c>
      <c r="L55" s="530"/>
      <c r="M55" s="530"/>
      <c r="N55" s="61">
        <f>N51+N54</f>
        <v>28650.989999999998</v>
      </c>
      <c r="O55" s="51">
        <f>N55/N144</f>
        <v>0.22964198008507758</v>
      </c>
      <c r="P55" s="106">
        <f>IF(N55&gt;0.001,1,0)</f>
        <v>1</v>
      </c>
      <c r="Q55" s="62"/>
      <c r="R55" s="62"/>
      <c r="S55" s="69"/>
      <c r="T55" s="54"/>
      <c r="U55" s="121"/>
      <c r="V55" s="64"/>
      <c r="W55" s="221"/>
    </row>
    <row r="56" spans="1:26" s="63" customFormat="1" ht="15" x14ac:dyDescent="0.25">
      <c r="A56" s="174"/>
      <c r="B56" s="174"/>
      <c r="C56" s="174">
        <v>10</v>
      </c>
      <c r="D56" s="531" t="s">
        <v>160</v>
      </c>
      <c r="E56" s="532"/>
      <c r="F56" s="532"/>
      <c r="G56" s="532"/>
      <c r="H56" s="532"/>
      <c r="I56" s="532"/>
      <c r="J56" s="532"/>
      <c r="K56" s="532"/>
      <c r="L56" s="532"/>
      <c r="M56" s="532"/>
      <c r="N56" s="532"/>
      <c r="O56" s="533"/>
      <c r="P56" s="106">
        <f>P130</f>
        <v>1</v>
      </c>
      <c r="Q56" s="52" t="e">
        <f>#REF!</f>
        <v>#REF!</v>
      </c>
      <c r="R56" s="53"/>
      <c r="S56" s="54"/>
      <c r="T56" s="55"/>
      <c r="U56" s="131" t="str">
        <f>CONCATENATE(C56,".")</f>
        <v>10.</v>
      </c>
      <c r="W56" s="221">
        <f t="shared" ref="W56:W64" si="7">F56*K56</f>
        <v>0</v>
      </c>
    </row>
    <row r="57" spans="1:26" s="29" customFormat="1" ht="15" x14ac:dyDescent="0.25">
      <c r="A57" s="183"/>
      <c r="B57" s="183"/>
      <c r="C57" s="183" t="str">
        <f>CONCATENATE(C56,".1")</f>
        <v>10.1</v>
      </c>
      <c r="D57" s="524" t="s">
        <v>153</v>
      </c>
      <c r="E57" s="525"/>
      <c r="F57" s="525"/>
      <c r="G57" s="525"/>
      <c r="H57" s="525"/>
      <c r="I57" s="525"/>
      <c r="J57" s="525"/>
      <c r="K57" s="525"/>
      <c r="L57" s="525"/>
      <c r="M57" s="525"/>
      <c r="N57" s="525"/>
      <c r="O57" s="526"/>
      <c r="P57" s="106">
        <f>P65</f>
        <v>1</v>
      </c>
      <c r="Q57" s="23"/>
      <c r="R57" s="23"/>
      <c r="S57" s="68"/>
      <c r="T57" s="16"/>
      <c r="U57" s="127" t="str">
        <f>CONCATENATE(C57,".")</f>
        <v>10.1.</v>
      </c>
      <c r="V57" s="37"/>
      <c r="W57" s="221">
        <f t="shared" si="7"/>
        <v>0</v>
      </c>
    </row>
    <row r="58" spans="1:26" s="26" customFormat="1" ht="15" x14ac:dyDescent="0.25">
      <c r="A58" s="293" t="s">
        <v>200</v>
      </c>
      <c r="B58" s="289">
        <v>170325</v>
      </c>
      <c r="C58" s="172" t="str">
        <f>CONCATENATE($U$57,SUM($P$58:P58))</f>
        <v>10.1.1</v>
      </c>
      <c r="D58" s="31" t="s">
        <v>103</v>
      </c>
      <c r="E58" s="8" t="s">
        <v>46</v>
      </c>
      <c r="F58" s="80">
        <v>9</v>
      </c>
      <c r="G58" s="43">
        <v>0</v>
      </c>
      <c r="H58" s="43">
        <v>35</v>
      </c>
      <c r="I58" s="43">
        <v>13.94</v>
      </c>
      <c r="J58" s="43">
        <f>I58*'Anexo VIComposição Leis Sociais'!$C$49</f>
        <v>23.050068799999998</v>
      </c>
      <c r="K58" s="301">
        <f>SUM(G58:J58)</f>
        <v>71.990068799999989</v>
      </c>
      <c r="L58" s="301">
        <f>ROUND(K58*30.5%,2)</f>
        <v>21.96</v>
      </c>
      <c r="M58" s="302">
        <f>K58+L58</f>
        <v>93.950068799999997</v>
      </c>
      <c r="N58" s="384">
        <f>ROUND(M58*F58,2)</f>
        <v>845.55</v>
      </c>
      <c r="O58" s="19">
        <f t="shared" ref="O58:O64" si="8">M58/$N$144</f>
        <v>7.5302388602841537E-4</v>
      </c>
      <c r="P58" s="106">
        <f t="shared" ref="P58:P64" si="9">IF(F58&gt;0.001,1,0)</f>
        <v>1</v>
      </c>
      <c r="Q58" s="76"/>
      <c r="R58" s="76"/>
      <c r="S58" s="30"/>
      <c r="U58" s="124"/>
      <c r="W58" s="221">
        <f t="shared" si="7"/>
        <v>647.91061919999993</v>
      </c>
      <c r="Y58" s="354"/>
      <c r="Z58" s="29"/>
    </row>
    <row r="59" spans="1:26" s="26" customFormat="1" ht="15" x14ac:dyDescent="0.25">
      <c r="A59" s="293" t="s">
        <v>200</v>
      </c>
      <c r="B59" s="289">
        <v>171416</v>
      </c>
      <c r="C59" s="172" t="str">
        <f>CONCATENATE($U$57,SUM($P$58:P59))</f>
        <v>10.1.2</v>
      </c>
      <c r="D59" s="31" t="s">
        <v>104</v>
      </c>
      <c r="E59" s="8" t="s">
        <v>46</v>
      </c>
      <c r="F59" s="80">
        <v>10</v>
      </c>
      <c r="G59" s="43">
        <v>0</v>
      </c>
      <c r="H59" s="43">
        <v>2.35</v>
      </c>
      <c r="I59" s="43">
        <v>0.35</v>
      </c>
      <c r="J59" s="43">
        <f>I59*'Anexo VIComposição Leis Sociais'!$C$49</f>
        <v>0.57873199999999991</v>
      </c>
      <c r="K59" s="301">
        <f>SUM(G59:J59)</f>
        <v>3.2787320000000002</v>
      </c>
      <c r="L59" s="301">
        <f>ROUND(K59*30.5%,2)</f>
        <v>1</v>
      </c>
      <c r="M59" s="302">
        <f>K59+L59</f>
        <v>4.2787319999999998</v>
      </c>
      <c r="N59" s="384">
        <f>ROUND(M59*F59,2)</f>
        <v>42.79</v>
      </c>
      <c r="O59" s="19">
        <f t="shared" si="8"/>
        <v>3.4294678429380071E-5</v>
      </c>
      <c r="P59" s="106">
        <f t="shared" si="9"/>
        <v>1</v>
      </c>
      <c r="Q59" s="76"/>
      <c r="R59" s="76"/>
      <c r="S59" s="30"/>
      <c r="U59" s="124"/>
      <c r="W59" s="221">
        <f t="shared" si="7"/>
        <v>32.787320000000001</v>
      </c>
      <c r="Y59" s="354"/>
      <c r="Z59" s="29"/>
    </row>
    <row r="60" spans="1:26" s="26" customFormat="1" ht="15" x14ac:dyDescent="0.25">
      <c r="A60" s="293" t="s">
        <v>200</v>
      </c>
      <c r="B60" s="289">
        <v>170882</v>
      </c>
      <c r="C60" s="172" t="str">
        <f>CONCATENATE($U$57,SUM($P$58:P60))</f>
        <v>10.1.3</v>
      </c>
      <c r="D60" s="7" t="s">
        <v>105</v>
      </c>
      <c r="E60" s="8" t="s">
        <v>46</v>
      </c>
      <c r="F60" s="80">
        <v>1</v>
      </c>
      <c r="G60" s="43">
        <v>0</v>
      </c>
      <c r="H60" s="43">
        <v>132</v>
      </c>
      <c r="I60" s="43">
        <v>12.34</v>
      </c>
      <c r="J60" s="43">
        <f>I60*'Anexo VIComposição Leis Sociais'!$C$49</f>
        <v>20.404436799999999</v>
      </c>
      <c r="K60" s="301">
        <f t="shared" ref="K60:K61" si="10">SUM(G60:J60)</f>
        <v>164.74443680000002</v>
      </c>
      <c r="L60" s="301">
        <f t="shared" ref="L60:L61" si="11">ROUND(K60*30.5%,2)</f>
        <v>50.25</v>
      </c>
      <c r="M60" s="302">
        <f t="shared" ref="M60:M61" si="12">K60+L60</f>
        <v>214.99443680000002</v>
      </c>
      <c r="N60" s="384">
        <f t="shared" ref="N60:N61" si="13">ROUND(M60*F60,2)</f>
        <v>214.99</v>
      </c>
      <c r="O60" s="19">
        <f t="shared" si="8"/>
        <v>1.7232126420074166E-3</v>
      </c>
      <c r="P60" s="106">
        <f t="shared" si="9"/>
        <v>1</v>
      </c>
      <c r="Q60" s="76"/>
      <c r="R60" s="76"/>
      <c r="S60" s="30"/>
      <c r="U60" s="124"/>
      <c r="W60" s="221">
        <f t="shared" si="7"/>
        <v>164.74443680000002</v>
      </c>
      <c r="Y60" s="354"/>
      <c r="Z60" s="29"/>
    </row>
    <row r="61" spans="1:26" s="26" customFormat="1" ht="15" x14ac:dyDescent="0.25">
      <c r="A61" s="293" t="s">
        <v>200</v>
      </c>
      <c r="B61" s="289">
        <v>171470</v>
      </c>
      <c r="C61" s="172" t="str">
        <f>CONCATENATE($U$57,SUM($P$58:P61))</f>
        <v>10.1.4</v>
      </c>
      <c r="D61" s="7" t="s">
        <v>106</v>
      </c>
      <c r="E61" s="8" t="s">
        <v>46</v>
      </c>
      <c r="F61" s="80">
        <v>1</v>
      </c>
      <c r="G61" s="43">
        <v>0</v>
      </c>
      <c r="H61" s="43">
        <v>73.099999999999994</v>
      </c>
      <c r="I61" s="43">
        <v>3.9</v>
      </c>
      <c r="J61" s="43">
        <f>I61*'Anexo VIComposição Leis Sociais'!$C$49</f>
        <v>6.4487279999999991</v>
      </c>
      <c r="K61" s="301">
        <f t="shared" si="10"/>
        <v>83.448728000000003</v>
      </c>
      <c r="L61" s="301">
        <f t="shared" si="11"/>
        <v>25.45</v>
      </c>
      <c r="M61" s="302">
        <f t="shared" si="12"/>
        <v>108.89872800000001</v>
      </c>
      <c r="N61" s="384">
        <f t="shared" si="13"/>
        <v>108.9</v>
      </c>
      <c r="O61" s="19">
        <f t="shared" si="8"/>
        <v>8.7283963055609186E-4</v>
      </c>
      <c r="P61" s="106">
        <f t="shared" si="9"/>
        <v>1</v>
      </c>
      <c r="Q61" s="76"/>
      <c r="R61" s="76"/>
      <c r="S61" s="30"/>
      <c r="U61" s="124"/>
      <c r="W61" s="221">
        <f t="shared" si="7"/>
        <v>83.448728000000003</v>
      </c>
      <c r="Y61" s="354"/>
      <c r="Z61" s="29"/>
    </row>
    <row r="62" spans="1:26" s="26" customFormat="1" ht="15" x14ac:dyDescent="0.25">
      <c r="A62" s="293" t="s">
        <v>200</v>
      </c>
      <c r="B62" s="289">
        <v>170321</v>
      </c>
      <c r="C62" s="172" t="str">
        <f>CONCATENATE($U$57,SUM($P$58:P62))</f>
        <v>10.1.5</v>
      </c>
      <c r="D62" s="7" t="s">
        <v>107</v>
      </c>
      <c r="E62" s="8" t="s">
        <v>46</v>
      </c>
      <c r="F62" s="80">
        <v>1</v>
      </c>
      <c r="G62" s="43">
        <v>0</v>
      </c>
      <c r="H62" s="43">
        <v>319.89999999999998</v>
      </c>
      <c r="I62" s="43">
        <v>22.3</v>
      </c>
      <c r="J62" s="43">
        <f>I62*'Anexo VIComposição Leis Sociais'!$C$49</f>
        <v>36.873495999999996</v>
      </c>
      <c r="K62" s="301">
        <f t="shared" ref="K62:K63" si="14">SUM(G62:J62)</f>
        <v>379.07349599999998</v>
      </c>
      <c r="L62" s="301">
        <f t="shared" ref="L62:L63" si="15">ROUND(K62*30.5%,2)</f>
        <v>115.62</v>
      </c>
      <c r="M62" s="302">
        <f t="shared" ref="M62:M63" si="16">K62+L62</f>
        <v>494.69349599999998</v>
      </c>
      <c r="N62" s="384">
        <f t="shared" ref="N62:N63" si="17">ROUND(M62*F62,2)</f>
        <v>494.69</v>
      </c>
      <c r="O62" s="19">
        <f t="shared" si="8"/>
        <v>3.965042532793785E-3</v>
      </c>
      <c r="P62" s="106">
        <f t="shared" si="9"/>
        <v>1</v>
      </c>
      <c r="Q62" s="76"/>
      <c r="R62" s="76"/>
      <c r="S62" s="30"/>
      <c r="U62" s="124"/>
      <c r="W62" s="221">
        <f t="shared" si="7"/>
        <v>379.07349599999998</v>
      </c>
      <c r="Y62" s="354"/>
      <c r="Z62" s="29"/>
    </row>
    <row r="63" spans="1:26" s="26" customFormat="1" ht="15" x14ac:dyDescent="0.25">
      <c r="A63" s="293" t="s">
        <v>200</v>
      </c>
      <c r="B63" s="289">
        <v>170887</v>
      </c>
      <c r="C63" s="172" t="str">
        <f>CONCATENATE($U$57,SUM($P$58:P63))</f>
        <v>10.1.6</v>
      </c>
      <c r="D63" s="7" t="s">
        <v>108</v>
      </c>
      <c r="E63" s="8" t="s">
        <v>46</v>
      </c>
      <c r="F63" s="80">
        <v>1</v>
      </c>
      <c r="G63" s="43">
        <v>0</v>
      </c>
      <c r="H63" s="43">
        <v>294.51</v>
      </c>
      <c r="I63" s="43">
        <v>35.24</v>
      </c>
      <c r="J63" s="43">
        <f>I63*'Anexo VIComposição Leis Sociais'!$C$49</f>
        <v>58.270044800000001</v>
      </c>
      <c r="K63" s="301">
        <f t="shared" si="14"/>
        <v>388.02004479999999</v>
      </c>
      <c r="L63" s="301">
        <f t="shared" si="15"/>
        <v>118.35</v>
      </c>
      <c r="M63" s="302">
        <f t="shared" si="16"/>
        <v>506.37004479999996</v>
      </c>
      <c r="N63" s="384">
        <f t="shared" si="17"/>
        <v>506.37</v>
      </c>
      <c r="O63" s="19">
        <f t="shared" si="8"/>
        <v>4.0586318219245285E-3</v>
      </c>
      <c r="P63" s="106">
        <f t="shared" si="9"/>
        <v>1</v>
      </c>
      <c r="Q63" s="76"/>
      <c r="R63" s="76"/>
      <c r="S63" s="30"/>
      <c r="U63" s="124"/>
      <c r="W63" s="221">
        <f t="shared" si="7"/>
        <v>388.02004479999999</v>
      </c>
      <c r="Y63" s="354"/>
      <c r="Z63" s="29"/>
    </row>
    <row r="64" spans="1:26" s="26" customFormat="1" ht="15" x14ac:dyDescent="0.25">
      <c r="A64" s="293" t="s">
        <v>200</v>
      </c>
      <c r="B64" s="289">
        <v>170386</v>
      </c>
      <c r="C64" s="172" t="str">
        <f>CONCATENATE($U$57,SUM($P$58:P64))</f>
        <v>10.1.7</v>
      </c>
      <c r="D64" s="31" t="s">
        <v>109</v>
      </c>
      <c r="E64" s="8" t="s">
        <v>46</v>
      </c>
      <c r="F64" s="80">
        <v>1</v>
      </c>
      <c r="G64" s="43">
        <v>0</v>
      </c>
      <c r="H64" s="43">
        <v>437.28</v>
      </c>
      <c r="I64" s="43">
        <v>44.6</v>
      </c>
      <c r="J64" s="43">
        <f>I64*'Anexo VIComposição Leis Sociais'!$C$49</f>
        <v>73.746991999999992</v>
      </c>
      <c r="K64" s="301">
        <f>SUM(G64:J64)</f>
        <v>555.62699199999997</v>
      </c>
      <c r="L64" s="301">
        <f>ROUND(K64*30.5%,2)</f>
        <v>169.47</v>
      </c>
      <c r="M64" s="302">
        <f>K64+L64</f>
        <v>725.096992</v>
      </c>
      <c r="N64" s="384">
        <f t="shared" ref="N64" si="18">ROUND(M64*F64,2)</f>
        <v>725.1</v>
      </c>
      <c r="O64" s="19">
        <f t="shared" si="8"/>
        <v>5.8117610943500967E-3</v>
      </c>
      <c r="P64" s="106">
        <f t="shared" si="9"/>
        <v>1</v>
      </c>
      <c r="Q64" s="76"/>
      <c r="R64" s="76"/>
      <c r="S64" s="30"/>
      <c r="U64" s="124"/>
      <c r="W64" s="221">
        <f t="shared" si="7"/>
        <v>555.62699199999997</v>
      </c>
      <c r="Y64" s="354"/>
      <c r="Z64" s="29"/>
    </row>
    <row r="65" spans="1:26" s="26" customFormat="1" x14ac:dyDescent="0.2">
      <c r="A65" s="293"/>
      <c r="B65" s="198"/>
      <c r="C65" s="198"/>
      <c r="D65" s="204"/>
      <c r="E65" s="199"/>
      <c r="F65" s="203"/>
      <c r="G65" s="203"/>
      <c r="H65" s="203"/>
      <c r="I65" s="203"/>
      <c r="J65" s="203"/>
      <c r="K65" s="527" t="s">
        <v>191</v>
      </c>
      <c r="L65" s="528"/>
      <c r="M65" s="528"/>
      <c r="N65" s="39">
        <f>SUM(N58:N64)</f>
        <v>2938.39</v>
      </c>
      <c r="O65" s="38">
        <f>N65/N144</f>
        <v>2.3551636360984073E-2</v>
      </c>
      <c r="P65" s="106">
        <f>IF(N65&gt;0.001,1,0)</f>
        <v>1</v>
      </c>
      <c r="Q65" s="22"/>
      <c r="R65" s="22"/>
      <c r="S65" s="68"/>
      <c r="T65" s="16"/>
      <c r="U65" s="120"/>
      <c r="V65" s="35"/>
      <c r="W65" s="221"/>
    </row>
    <row r="66" spans="1:26" s="60" customFormat="1" ht="15" x14ac:dyDescent="0.25">
      <c r="A66" s="175"/>
      <c r="B66" s="175"/>
      <c r="C66" s="175" t="str">
        <f>CONCATENATE(C56,R66)</f>
        <v>10.2</v>
      </c>
      <c r="D66" s="524" t="s">
        <v>168</v>
      </c>
      <c r="E66" s="525"/>
      <c r="F66" s="525"/>
      <c r="G66" s="525"/>
      <c r="H66" s="525"/>
      <c r="I66" s="525"/>
      <c r="J66" s="525"/>
      <c r="K66" s="525"/>
      <c r="L66" s="525"/>
      <c r="M66" s="525"/>
      <c r="N66" s="525"/>
      <c r="O66" s="526"/>
      <c r="P66" s="106">
        <f>P75</f>
        <v>1</v>
      </c>
      <c r="Q66" s="59"/>
      <c r="R66" s="118" t="str">
        <f>CONCATENATE(".",SUM(P57,P66))</f>
        <v>.2</v>
      </c>
      <c r="S66" s="69"/>
      <c r="T66" s="54"/>
      <c r="U66" s="128" t="str">
        <f>CONCATENATE(C66,".")</f>
        <v>10.2.</v>
      </c>
      <c r="V66" s="64"/>
      <c r="W66" s="221">
        <f t="shared" ref="W66:W74" si="19">F66*K66</f>
        <v>0</v>
      </c>
    </row>
    <row r="67" spans="1:26" s="26" customFormat="1" ht="15" x14ac:dyDescent="0.25">
      <c r="A67" s="293" t="s">
        <v>200</v>
      </c>
      <c r="B67" s="289">
        <v>170326</v>
      </c>
      <c r="C67" s="172" t="str">
        <f>CONCATENATE($U$66,SUM($P$67:P67))</f>
        <v>10.2.1</v>
      </c>
      <c r="D67" s="300" t="s">
        <v>215</v>
      </c>
      <c r="E67" s="8" t="s">
        <v>46</v>
      </c>
      <c r="F67" s="80">
        <v>11</v>
      </c>
      <c r="G67" s="43">
        <v>0</v>
      </c>
      <c r="H67" s="43">
        <v>6.54</v>
      </c>
      <c r="I67" s="43">
        <v>3.34</v>
      </c>
      <c r="J67" s="43">
        <f>I67*'Anexo VIComposição Leis Sociais'!$C$49</f>
        <v>5.5227567999999998</v>
      </c>
      <c r="K67" s="301">
        <f>SUM(G67:J67)</f>
        <v>15.402756799999999</v>
      </c>
      <c r="L67" s="301">
        <f>ROUND(K67*30.5%,2)</f>
        <v>4.7</v>
      </c>
      <c r="M67" s="302">
        <f>K67+L67</f>
        <v>20.102756799999998</v>
      </c>
      <c r="N67" s="384">
        <f t="shared" ref="N67" si="20">ROUND(M67*F67,2)</f>
        <v>221.13</v>
      </c>
      <c r="O67" s="19">
        <f t="shared" ref="O67:O74" si="21">M67/$N$144</f>
        <v>1.6112660947215988E-4</v>
      </c>
      <c r="P67" s="106">
        <f t="shared" ref="P67:P74" si="22">IF(F67&gt;0.001,1,0)</f>
        <v>1</v>
      </c>
      <c r="Q67" s="76"/>
      <c r="R67" s="76"/>
      <c r="S67" s="30"/>
      <c r="U67" s="124"/>
      <c r="W67" s="221">
        <f t="shared" si="19"/>
        <v>169.43032479999999</v>
      </c>
      <c r="Y67" s="354"/>
      <c r="Z67" s="29"/>
    </row>
    <row r="68" spans="1:26" s="26" customFormat="1" ht="15" x14ac:dyDescent="0.25">
      <c r="A68" s="293" t="s">
        <v>200</v>
      </c>
      <c r="B68" s="289">
        <v>170362</v>
      </c>
      <c r="C68" s="172" t="str">
        <f>CONCATENATE($U$66,SUM($P$67:P68))</f>
        <v>10.2.2</v>
      </c>
      <c r="D68" s="300" t="s">
        <v>206</v>
      </c>
      <c r="E68" s="8" t="s">
        <v>46</v>
      </c>
      <c r="F68" s="80">
        <v>4</v>
      </c>
      <c r="G68" s="43">
        <v>0</v>
      </c>
      <c r="H68" s="43">
        <v>33.729999999999997</v>
      </c>
      <c r="I68" s="43">
        <v>6.69</v>
      </c>
      <c r="J68" s="43">
        <f>I68*'Anexo VIComposição Leis Sociais'!$C$49</f>
        <v>11.062048799999999</v>
      </c>
      <c r="K68" s="301">
        <f t="shared" ref="K68:K71" si="23">SUM(G68:J68)</f>
        <v>51.482048799999994</v>
      </c>
      <c r="L68" s="301">
        <f t="shared" ref="L68:L71" si="24">ROUND(K68*30.5%,2)</f>
        <v>15.7</v>
      </c>
      <c r="M68" s="302">
        <f t="shared" ref="M68:M71" si="25">K68+L68</f>
        <v>67.18204879999999</v>
      </c>
      <c r="N68" s="384">
        <f t="shared" ref="N68:N71" si="26">ROUND(M68*F68,2)</f>
        <v>268.73</v>
      </c>
      <c r="O68" s="19">
        <f t="shared" si="21"/>
        <v>5.3847419278022532E-4</v>
      </c>
      <c r="P68" s="106">
        <f t="shared" si="22"/>
        <v>1</v>
      </c>
      <c r="Q68" s="76"/>
      <c r="R68" s="76"/>
      <c r="S68" s="30"/>
      <c r="U68" s="124"/>
      <c r="W68" s="221">
        <f t="shared" si="19"/>
        <v>205.92819519999998</v>
      </c>
      <c r="Y68" s="354"/>
      <c r="Z68" s="29"/>
    </row>
    <row r="69" spans="1:26" s="26" customFormat="1" ht="15" x14ac:dyDescent="0.25">
      <c r="A69" s="293" t="s">
        <v>200</v>
      </c>
      <c r="B69" s="289">
        <v>170388</v>
      </c>
      <c r="C69" s="172" t="str">
        <f>CONCATENATE($U$66,SUM($P$67:P69))</f>
        <v>10.2.3</v>
      </c>
      <c r="D69" s="300" t="s">
        <v>203</v>
      </c>
      <c r="E69" s="8" t="s">
        <v>46</v>
      </c>
      <c r="F69" s="80">
        <v>1</v>
      </c>
      <c r="G69" s="43">
        <v>0</v>
      </c>
      <c r="H69" s="43">
        <v>46.68</v>
      </c>
      <c r="I69" s="43">
        <v>10.029999999999999</v>
      </c>
      <c r="J69" s="43">
        <f>I69*'Anexo VIComposição Leis Sociais'!$C$49</f>
        <v>16.584805599999999</v>
      </c>
      <c r="K69" s="301">
        <f t="shared" si="23"/>
        <v>73.294805600000004</v>
      </c>
      <c r="L69" s="301">
        <f t="shared" si="24"/>
        <v>22.35</v>
      </c>
      <c r="M69" s="302">
        <f t="shared" si="25"/>
        <v>95.644805600000012</v>
      </c>
      <c r="N69" s="384">
        <f t="shared" si="26"/>
        <v>95.64</v>
      </c>
      <c r="O69" s="19">
        <f t="shared" si="21"/>
        <v>7.6660745554817903E-4</v>
      </c>
      <c r="P69" s="106">
        <f t="shared" si="22"/>
        <v>1</v>
      </c>
      <c r="Q69" s="76"/>
      <c r="R69" s="76"/>
      <c r="S69" s="30"/>
      <c r="U69" s="124"/>
      <c r="W69" s="221">
        <f t="shared" si="19"/>
        <v>73.294805600000004</v>
      </c>
      <c r="Y69" s="354"/>
      <c r="Z69" s="29"/>
    </row>
    <row r="70" spans="1:26" s="26" customFormat="1" ht="15" x14ac:dyDescent="0.25">
      <c r="A70" s="293" t="s">
        <v>200</v>
      </c>
      <c r="B70" s="289">
        <v>170362</v>
      </c>
      <c r="C70" s="172" t="str">
        <f>CONCATENATE($U$66,SUM($P$67:P70))</f>
        <v>10.2.4</v>
      </c>
      <c r="D70" s="300" t="s">
        <v>208</v>
      </c>
      <c r="E70" s="8" t="s">
        <v>46</v>
      </c>
      <c r="F70" s="80">
        <v>2</v>
      </c>
      <c r="G70" s="43">
        <v>0</v>
      </c>
      <c r="H70" s="43">
        <v>33.729999999999997</v>
      </c>
      <c r="I70" s="43">
        <v>6.69</v>
      </c>
      <c r="J70" s="43">
        <f>I70*'Anexo VIComposição Leis Sociais'!$C$49</f>
        <v>11.062048799999999</v>
      </c>
      <c r="K70" s="301">
        <f t="shared" si="23"/>
        <v>51.482048799999994</v>
      </c>
      <c r="L70" s="301">
        <f t="shared" si="24"/>
        <v>15.7</v>
      </c>
      <c r="M70" s="302">
        <f t="shared" si="25"/>
        <v>67.18204879999999</v>
      </c>
      <c r="N70" s="384">
        <f t="shared" si="26"/>
        <v>134.36000000000001</v>
      </c>
      <c r="O70" s="19">
        <f t="shared" si="21"/>
        <v>5.3847419278022532E-4</v>
      </c>
      <c r="P70" s="106">
        <f t="shared" si="22"/>
        <v>1</v>
      </c>
      <c r="Q70" s="76"/>
      <c r="R70" s="76"/>
      <c r="S70" s="30"/>
      <c r="U70" s="124"/>
      <c r="W70" s="221">
        <f t="shared" si="19"/>
        <v>102.96409759999999</v>
      </c>
      <c r="Y70" s="354"/>
      <c r="Z70" s="29"/>
    </row>
    <row r="71" spans="1:26" s="26" customFormat="1" ht="15" x14ac:dyDescent="0.25">
      <c r="A71" s="293" t="s">
        <v>200</v>
      </c>
      <c r="B71" s="289">
        <v>170388</v>
      </c>
      <c r="C71" s="172" t="str">
        <f>CONCATENATE($U$66,SUM($P$67:P71))</f>
        <v>10.2.5</v>
      </c>
      <c r="D71" s="300" t="s">
        <v>207</v>
      </c>
      <c r="E71" s="8" t="s">
        <v>46</v>
      </c>
      <c r="F71" s="80">
        <v>4</v>
      </c>
      <c r="G71" s="43">
        <v>0</v>
      </c>
      <c r="H71" s="43">
        <v>46.68</v>
      </c>
      <c r="I71" s="43">
        <v>10.029999999999999</v>
      </c>
      <c r="J71" s="43">
        <f>I71*'Anexo VIComposição Leis Sociais'!$C$49</f>
        <v>16.584805599999999</v>
      </c>
      <c r="K71" s="301">
        <f t="shared" si="23"/>
        <v>73.294805600000004</v>
      </c>
      <c r="L71" s="301">
        <f t="shared" si="24"/>
        <v>22.35</v>
      </c>
      <c r="M71" s="302">
        <f t="shared" si="25"/>
        <v>95.644805600000012</v>
      </c>
      <c r="N71" s="384">
        <f t="shared" si="26"/>
        <v>382.58</v>
      </c>
      <c r="O71" s="19">
        <f t="shared" si="21"/>
        <v>7.6660745554817903E-4</v>
      </c>
      <c r="P71" s="106">
        <f t="shared" si="22"/>
        <v>1</v>
      </c>
      <c r="Q71" s="76"/>
      <c r="R71" s="76"/>
      <c r="S71" s="30"/>
      <c r="U71" s="124"/>
      <c r="W71" s="221">
        <f t="shared" si="19"/>
        <v>293.17922240000001</v>
      </c>
      <c r="Y71" s="354"/>
      <c r="Z71" s="29"/>
    </row>
    <row r="72" spans="1:26" s="26" customFormat="1" ht="15" x14ac:dyDescent="0.25">
      <c r="A72" s="293" t="s">
        <v>200</v>
      </c>
      <c r="B72" s="289">
        <v>170393</v>
      </c>
      <c r="C72" s="172" t="str">
        <f>CONCATENATE($U$66,SUM($P$67:P72))</f>
        <v>10.2.6</v>
      </c>
      <c r="D72" s="300" t="s">
        <v>204</v>
      </c>
      <c r="E72" s="8" t="s">
        <v>46</v>
      </c>
      <c r="F72" s="80">
        <v>2</v>
      </c>
      <c r="G72" s="43">
        <v>0</v>
      </c>
      <c r="H72" s="43">
        <v>137</v>
      </c>
      <c r="I72" s="43">
        <v>10.029999999999999</v>
      </c>
      <c r="J72" s="43">
        <f>I72*'Anexo VIComposição Leis Sociais'!$C$49</f>
        <v>16.584805599999999</v>
      </c>
      <c r="K72" s="301">
        <f t="shared" ref="K72:K74" si="27">SUM(G72:J72)</f>
        <v>163.61480560000001</v>
      </c>
      <c r="L72" s="301">
        <f t="shared" ref="L72:L74" si="28">ROUND(K72*30.5%,2)</f>
        <v>49.9</v>
      </c>
      <c r="M72" s="302">
        <f t="shared" ref="M72:M74" si="29">K72+L72</f>
        <v>213.51480560000002</v>
      </c>
      <c r="N72" s="384">
        <f t="shared" ref="N72:N74" si="30">ROUND(M72*F72,2)</f>
        <v>427.03</v>
      </c>
      <c r="O72" s="19">
        <f t="shared" si="21"/>
        <v>1.7113531761193737E-3</v>
      </c>
      <c r="P72" s="106">
        <f t="shared" si="22"/>
        <v>1</v>
      </c>
      <c r="Q72" s="76"/>
      <c r="R72" s="76"/>
      <c r="S72" s="30"/>
      <c r="U72" s="124"/>
      <c r="W72" s="221">
        <f t="shared" si="19"/>
        <v>327.22961120000002</v>
      </c>
      <c r="Y72" s="354"/>
      <c r="Z72" s="29"/>
    </row>
    <row r="73" spans="1:26" s="26" customFormat="1" ht="15" x14ac:dyDescent="0.25">
      <c r="A73" s="293" t="s">
        <v>200</v>
      </c>
      <c r="B73" s="289">
        <v>170393</v>
      </c>
      <c r="C73" s="172" t="str">
        <f>CONCATENATE($U$66,SUM($P$67:P73))</f>
        <v>10.2.7</v>
      </c>
      <c r="D73" s="300" t="s">
        <v>205</v>
      </c>
      <c r="E73" s="8" t="s">
        <v>46</v>
      </c>
      <c r="F73" s="80">
        <v>2</v>
      </c>
      <c r="G73" s="43">
        <v>0</v>
      </c>
      <c r="H73" s="43">
        <v>137</v>
      </c>
      <c r="I73" s="43">
        <v>10.029999999999999</v>
      </c>
      <c r="J73" s="43">
        <f>I73*'Anexo VIComposição Leis Sociais'!$C$49</f>
        <v>16.584805599999999</v>
      </c>
      <c r="K73" s="301">
        <f t="shared" si="27"/>
        <v>163.61480560000001</v>
      </c>
      <c r="L73" s="301">
        <f t="shared" si="28"/>
        <v>49.9</v>
      </c>
      <c r="M73" s="302">
        <f t="shared" si="29"/>
        <v>213.51480560000002</v>
      </c>
      <c r="N73" s="384">
        <f t="shared" si="30"/>
        <v>427.03</v>
      </c>
      <c r="O73" s="19">
        <f t="shared" si="21"/>
        <v>1.7113531761193737E-3</v>
      </c>
      <c r="P73" s="106">
        <f t="shared" si="22"/>
        <v>1</v>
      </c>
      <c r="Q73" s="76"/>
      <c r="R73" s="76"/>
      <c r="S73" s="30"/>
      <c r="U73" s="124"/>
      <c r="W73" s="221">
        <f t="shared" si="19"/>
        <v>327.22961120000002</v>
      </c>
      <c r="Y73" s="354"/>
      <c r="Z73" s="29"/>
    </row>
    <row r="74" spans="1:26" s="340" customFormat="1" ht="15" x14ac:dyDescent="0.25">
      <c r="A74" s="344" t="s">
        <v>200</v>
      </c>
      <c r="B74" s="289">
        <v>170900</v>
      </c>
      <c r="C74" s="172" t="str">
        <f>CONCATENATE($U$66,SUM($P$67:P74))</f>
        <v>10.2.8</v>
      </c>
      <c r="D74" s="300" t="s">
        <v>216</v>
      </c>
      <c r="E74" s="8" t="s">
        <v>46</v>
      </c>
      <c r="F74" s="80">
        <v>2</v>
      </c>
      <c r="G74" s="43">
        <v>0</v>
      </c>
      <c r="H74" s="43">
        <v>264.95999999999998</v>
      </c>
      <c r="I74" s="43">
        <v>8.81</v>
      </c>
      <c r="J74" s="43">
        <f>I74*'Anexo VIComposição Leis Sociais'!$C$49</f>
        <v>14.5675112</v>
      </c>
      <c r="K74" s="301">
        <f t="shared" si="27"/>
        <v>288.33751119999999</v>
      </c>
      <c r="L74" s="301">
        <f t="shared" si="28"/>
        <v>87.94</v>
      </c>
      <c r="M74" s="302">
        <f t="shared" si="29"/>
        <v>376.27751119999999</v>
      </c>
      <c r="N74" s="384">
        <f t="shared" si="30"/>
        <v>752.56</v>
      </c>
      <c r="O74" s="19">
        <f t="shared" si="21"/>
        <v>3.0159206621988613E-3</v>
      </c>
      <c r="P74" s="276">
        <f t="shared" si="22"/>
        <v>1</v>
      </c>
      <c r="Q74" s="76"/>
      <c r="R74" s="76"/>
      <c r="S74" s="30"/>
      <c r="T74" s="26"/>
      <c r="U74" s="124"/>
      <c r="V74" s="26"/>
      <c r="W74" s="221">
        <f t="shared" si="19"/>
        <v>576.67502239999999</v>
      </c>
      <c r="X74" s="26"/>
      <c r="Y74" s="355"/>
      <c r="Z74" s="341"/>
    </row>
    <row r="75" spans="1:26" s="26" customFormat="1" x14ac:dyDescent="0.2">
      <c r="A75" s="293"/>
      <c r="B75" s="198"/>
      <c r="C75" s="198"/>
      <c r="D75" s="204"/>
      <c r="E75" s="199"/>
      <c r="F75" s="203"/>
      <c r="G75" s="203"/>
      <c r="H75" s="203"/>
      <c r="I75" s="203"/>
      <c r="J75" s="203"/>
      <c r="K75" s="527" t="s">
        <v>191</v>
      </c>
      <c r="L75" s="528"/>
      <c r="M75" s="528"/>
      <c r="N75" s="39">
        <f>SUM(N67:N74)</f>
        <v>2709.06</v>
      </c>
      <c r="O75" s="38">
        <f>N75/N144</f>
        <v>2.1713522030801739E-2</v>
      </c>
      <c r="P75" s="106">
        <f>IF(N75&gt;0.001,1,0)</f>
        <v>1</v>
      </c>
      <c r="Q75" s="22"/>
      <c r="R75" s="22"/>
      <c r="S75" s="68"/>
      <c r="T75" s="16"/>
      <c r="U75" s="120"/>
      <c r="V75" s="35"/>
      <c r="W75" s="221"/>
    </row>
    <row r="76" spans="1:26" s="60" customFormat="1" ht="15" x14ac:dyDescent="0.25">
      <c r="A76" s="175"/>
      <c r="B76" s="175"/>
      <c r="C76" s="175" t="str">
        <f>CONCATENATE(C56,R76)</f>
        <v>10.3</v>
      </c>
      <c r="D76" s="524" t="s">
        <v>154</v>
      </c>
      <c r="E76" s="525"/>
      <c r="F76" s="525"/>
      <c r="G76" s="525"/>
      <c r="H76" s="525"/>
      <c r="I76" s="525"/>
      <c r="J76" s="525"/>
      <c r="K76" s="525"/>
      <c r="L76" s="525"/>
      <c r="M76" s="525"/>
      <c r="N76" s="525"/>
      <c r="O76" s="526"/>
      <c r="P76" s="106">
        <f>P83</f>
        <v>1</v>
      </c>
      <c r="Q76" s="59"/>
      <c r="R76" s="118" t="str">
        <f>CONCATENATE(".",SUM(P66,P76,P57))</f>
        <v>.3</v>
      </c>
      <c r="S76" s="69"/>
      <c r="T76" s="54"/>
      <c r="U76" s="128" t="str">
        <f>CONCATENATE(C76,".")</f>
        <v>10.3.</v>
      </c>
      <c r="V76" s="64"/>
      <c r="W76" s="221">
        <f t="shared" ref="W76:W82" si="31">F76*K76</f>
        <v>0</v>
      </c>
    </row>
    <row r="77" spans="1:26" s="26" customFormat="1" ht="15" x14ac:dyDescent="0.25">
      <c r="A77" s="293" t="s">
        <v>200</v>
      </c>
      <c r="B77" s="289">
        <v>170631</v>
      </c>
      <c r="C77" s="172" t="str">
        <f>CONCATENATE($U$76,SUM($P$77:P77))</f>
        <v>10.3.1</v>
      </c>
      <c r="D77" s="79" t="s">
        <v>110</v>
      </c>
      <c r="E77" s="296" t="s">
        <v>98</v>
      </c>
      <c r="F77" s="80">
        <v>39</v>
      </c>
      <c r="G77" s="43">
        <v>0</v>
      </c>
      <c r="H77" s="43">
        <v>8.26</v>
      </c>
      <c r="I77" s="43">
        <v>2.64</v>
      </c>
      <c r="J77" s="43">
        <f>I77*'Anexo VIComposição Leis Sociais'!$C$49</f>
        <v>4.3652927999999998</v>
      </c>
      <c r="K77" s="301">
        <f t="shared" ref="K77" si="32">SUM(G77:J77)</f>
        <v>15.265292800000001</v>
      </c>
      <c r="L77" s="301">
        <f t="shared" ref="L77:L79" si="33">ROUND(K77*30.5%,2)</f>
        <v>4.66</v>
      </c>
      <c r="M77" s="302">
        <f t="shared" ref="M77" si="34">K77+L77</f>
        <v>19.925292800000001</v>
      </c>
      <c r="N77" s="384">
        <f t="shared" ref="N77" si="35">ROUND(M77*F77,2)</f>
        <v>777.09</v>
      </c>
      <c r="O77" s="19">
        <f t="shared" ref="O77:O82" si="36">M77/$N$144</f>
        <v>1.597042089075086E-4</v>
      </c>
      <c r="P77" s="106">
        <f t="shared" ref="P77:P82" si="37">IF(F77&gt;0.001,1,0)</f>
        <v>1</v>
      </c>
      <c r="Q77" s="76"/>
      <c r="R77" s="76"/>
      <c r="S77" s="30"/>
      <c r="U77" s="124"/>
      <c r="W77" s="221">
        <f t="shared" si="31"/>
        <v>595.34641920000001</v>
      </c>
      <c r="Y77" s="354"/>
    </row>
    <row r="78" spans="1:26" s="26" customFormat="1" ht="15" x14ac:dyDescent="0.25">
      <c r="A78" s="293" t="s">
        <v>200</v>
      </c>
      <c r="B78" s="289">
        <v>170632</v>
      </c>
      <c r="C78" s="172" t="str">
        <f>CONCATENATE($U$76,SUM($P$77:P78))</f>
        <v>10.3.2</v>
      </c>
      <c r="D78" s="79" t="s">
        <v>111</v>
      </c>
      <c r="E78" s="296" t="s">
        <v>98</v>
      </c>
      <c r="F78" s="80">
        <v>39</v>
      </c>
      <c r="G78" s="43">
        <v>0</v>
      </c>
      <c r="H78" s="43">
        <v>7.65</v>
      </c>
      <c r="I78" s="43">
        <v>2.29</v>
      </c>
      <c r="J78" s="43">
        <f>I78*'Anexo VIComposição Leis Sociais'!$C$49</f>
        <v>3.7865607999999997</v>
      </c>
      <c r="K78" s="301">
        <f t="shared" ref="K78:K79" si="38">SUM(G78:J78)</f>
        <v>13.726560800000001</v>
      </c>
      <c r="L78" s="301">
        <f t="shared" si="33"/>
        <v>4.1900000000000004</v>
      </c>
      <c r="M78" s="302">
        <f t="shared" ref="M78:M79" si="39">K78+L78</f>
        <v>17.916560800000003</v>
      </c>
      <c r="N78" s="384">
        <f t="shared" ref="N78:N79" si="40">ROUND(M78*F78,2)</f>
        <v>698.75</v>
      </c>
      <c r="O78" s="19">
        <f t="shared" si="36"/>
        <v>1.4360392078691461E-4</v>
      </c>
      <c r="P78" s="106">
        <f t="shared" si="37"/>
        <v>1</v>
      </c>
      <c r="Q78" s="76"/>
      <c r="R78" s="76"/>
      <c r="S78" s="30"/>
      <c r="U78" s="124"/>
      <c r="W78" s="221">
        <f t="shared" si="31"/>
        <v>535.33587120000004</v>
      </c>
      <c r="Y78" s="354"/>
    </row>
    <row r="79" spans="1:26" s="26" customFormat="1" ht="15" x14ac:dyDescent="0.25">
      <c r="A79" s="293" t="s">
        <v>200</v>
      </c>
      <c r="B79" s="289">
        <v>170078</v>
      </c>
      <c r="C79" s="172" t="str">
        <f>CONCATENATE($U$76,SUM($P$77:P79))</f>
        <v>10.3.3</v>
      </c>
      <c r="D79" s="79" t="s">
        <v>112</v>
      </c>
      <c r="E79" s="296" t="s">
        <v>98</v>
      </c>
      <c r="F79" s="80">
        <v>15</v>
      </c>
      <c r="G79" s="43">
        <v>0</v>
      </c>
      <c r="H79" s="43">
        <v>3.2</v>
      </c>
      <c r="I79" s="43">
        <v>1.93</v>
      </c>
      <c r="J79" s="43">
        <f>I79*'Anexo VIComposição Leis Sociais'!$C$49</f>
        <v>3.1912935999999998</v>
      </c>
      <c r="K79" s="301">
        <f t="shared" si="38"/>
        <v>8.3212936000000006</v>
      </c>
      <c r="L79" s="301">
        <f t="shared" si="33"/>
        <v>2.54</v>
      </c>
      <c r="M79" s="302">
        <f t="shared" si="39"/>
        <v>10.8612936</v>
      </c>
      <c r="N79" s="384">
        <f t="shared" si="40"/>
        <v>162.91999999999999</v>
      </c>
      <c r="O79" s="19">
        <f t="shared" si="36"/>
        <v>8.7054896483136556E-5</v>
      </c>
      <c r="P79" s="106">
        <f t="shared" si="37"/>
        <v>1</v>
      </c>
      <c r="Q79" s="76"/>
      <c r="R79" s="76"/>
      <c r="S79" s="30"/>
      <c r="U79" s="124"/>
      <c r="W79" s="221">
        <f t="shared" si="31"/>
        <v>124.81940400000001</v>
      </c>
      <c r="Y79" s="354"/>
    </row>
    <row r="80" spans="1:26" s="26" customFormat="1" ht="15" x14ac:dyDescent="0.25">
      <c r="A80" s="293" t="s">
        <v>200</v>
      </c>
      <c r="B80" s="289">
        <v>170077</v>
      </c>
      <c r="C80" s="172" t="str">
        <f>CONCATENATE($U$76,SUM($P$77:P80))</f>
        <v>10.3.4</v>
      </c>
      <c r="D80" s="79" t="s">
        <v>113</v>
      </c>
      <c r="E80" s="296" t="s">
        <v>98</v>
      </c>
      <c r="F80" s="80">
        <v>20</v>
      </c>
      <c r="G80" s="43">
        <v>0</v>
      </c>
      <c r="H80" s="43">
        <v>19.16</v>
      </c>
      <c r="I80" s="43">
        <v>5.28</v>
      </c>
      <c r="J80" s="43">
        <f>I80*'Anexo VIComposição Leis Sociais'!$C$49</f>
        <v>8.7305855999999995</v>
      </c>
      <c r="K80" s="301">
        <f t="shared" ref="K80:K82" si="41">SUM(G80:J80)</f>
        <v>33.170585600000003</v>
      </c>
      <c r="L80" s="301">
        <f t="shared" ref="L80:L82" si="42">ROUND(K80*30.5%,2)</f>
        <v>10.119999999999999</v>
      </c>
      <c r="M80" s="302">
        <f t="shared" ref="M80:M82" si="43">K80+L80</f>
        <v>43.2905856</v>
      </c>
      <c r="N80" s="384">
        <f t="shared" ref="N80:N82" si="44">ROUND(M80*F80,2)</f>
        <v>865.81</v>
      </c>
      <c r="O80" s="19">
        <f t="shared" si="36"/>
        <v>3.4698053352524806E-4</v>
      </c>
      <c r="P80" s="106">
        <f t="shared" si="37"/>
        <v>1</v>
      </c>
      <c r="Q80" s="76"/>
      <c r="R80" s="76"/>
      <c r="S80" s="30"/>
      <c r="U80" s="124"/>
      <c r="W80" s="221">
        <f t="shared" si="31"/>
        <v>663.41171200000008</v>
      </c>
      <c r="Y80" s="354"/>
    </row>
    <row r="81" spans="1:28" s="26" customFormat="1" ht="15" x14ac:dyDescent="0.25">
      <c r="A81" s="293" t="s">
        <v>200</v>
      </c>
      <c r="B81" s="289">
        <v>170076</v>
      </c>
      <c r="C81" s="172" t="str">
        <f>CONCATENATE($U$76,SUM($P$77:P81))</f>
        <v>10.3.5</v>
      </c>
      <c r="D81" s="79" t="s">
        <v>114</v>
      </c>
      <c r="E81" s="296" t="s">
        <v>98</v>
      </c>
      <c r="F81" s="80">
        <v>54</v>
      </c>
      <c r="G81" s="43">
        <v>0</v>
      </c>
      <c r="H81" s="43">
        <v>2.19</v>
      </c>
      <c r="I81" s="43">
        <v>1.76</v>
      </c>
      <c r="J81" s="43">
        <f>I81*'Anexo VIComposição Leis Sociais'!$C$49</f>
        <v>2.9101952</v>
      </c>
      <c r="K81" s="301">
        <f t="shared" si="41"/>
        <v>6.8601951999999997</v>
      </c>
      <c r="L81" s="301">
        <f t="shared" si="42"/>
        <v>2.09</v>
      </c>
      <c r="M81" s="302">
        <f t="shared" si="43"/>
        <v>8.9501951999999996</v>
      </c>
      <c r="N81" s="384">
        <f t="shared" si="44"/>
        <v>483.31</v>
      </c>
      <c r="O81" s="19">
        <f t="shared" si="36"/>
        <v>7.1737156303358353E-5</v>
      </c>
      <c r="P81" s="106">
        <f t="shared" si="37"/>
        <v>1</v>
      </c>
      <c r="Q81" s="76"/>
      <c r="R81" s="76"/>
      <c r="S81" s="30"/>
      <c r="U81" s="124"/>
      <c r="W81" s="221">
        <f t="shared" si="31"/>
        <v>370.4505408</v>
      </c>
      <c r="Y81" s="354"/>
    </row>
    <row r="82" spans="1:28" s="26" customFormat="1" ht="15" x14ac:dyDescent="0.25">
      <c r="A82" s="293" t="s">
        <v>202</v>
      </c>
      <c r="B82" s="284">
        <v>6</v>
      </c>
      <c r="C82" s="172" t="str">
        <f>CONCATENATE($U$76,SUM($P$77:P82))</f>
        <v>10.3.6</v>
      </c>
      <c r="D82" s="339" t="s">
        <v>249</v>
      </c>
      <c r="E82" s="296" t="s">
        <v>98</v>
      </c>
      <c r="F82" s="80">
        <v>9</v>
      </c>
      <c r="G82" s="43">
        <v>0</v>
      </c>
      <c r="H82" s="43">
        <v>7.95</v>
      </c>
      <c r="I82" s="43">
        <v>11.15</v>
      </c>
      <c r="J82" s="43">
        <f>I82*'Anexo VIComposição Leis Sociais'!$C$49</f>
        <v>18.436747999999998</v>
      </c>
      <c r="K82" s="301">
        <f t="shared" si="41"/>
        <v>37.536748000000003</v>
      </c>
      <c r="L82" s="301">
        <f t="shared" si="42"/>
        <v>11.45</v>
      </c>
      <c r="M82" s="302">
        <f t="shared" si="43"/>
        <v>48.986748000000006</v>
      </c>
      <c r="N82" s="384">
        <f t="shared" si="44"/>
        <v>440.88</v>
      </c>
      <c r="O82" s="19">
        <f t="shared" si="36"/>
        <v>3.9263612910579059E-4</v>
      </c>
      <c r="P82" s="106">
        <f t="shared" si="37"/>
        <v>1</v>
      </c>
      <c r="Q82" s="76"/>
      <c r="R82" s="76"/>
      <c r="S82" s="30"/>
      <c r="U82" s="124"/>
      <c r="W82" s="221">
        <f t="shared" si="31"/>
        <v>337.83073200000001</v>
      </c>
      <c r="Y82" s="354"/>
      <c r="Z82" s="346">
        <f>34.14*1.305</f>
        <v>44.552700000000002</v>
      </c>
      <c r="AA82" s="346">
        <f>F82*Z82</f>
        <v>400.97430000000003</v>
      </c>
      <c r="AB82" s="347">
        <f>AA82-M82</f>
        <v>351.98755200000005</v>
      </c>
    </row>
    <row r="83" spans="1:28" s="26" customFormat="1" x14ac:dyDescent="0.2">
      <c r="A83" s="293"/>
      <c r="B83" s="198"/>
      <c r="C83" s="198"/>
      <c r="D83" s="204"/>
      <c r="E83" s="199"/>
      <c r="F83" s="203"/>
      <c r="G83" s="203"/>
      <c r="H83" s="203"/>
      <c r="I83" s="203"/>
      <c r="J83" s="203"/>
      <c r="K83" s="527" t="s">
        <v>191</v>
      </c>
      <c r="L83" s="528"/>
      <c r="M83" s="528"/>
      <c r="N83" s="39">
        <f>SUM(N77:N82)</f>
        <v>3428.76</v>
      </c>
      <c r="O83" s="38">
        <f>N83/N144</f>
        <v>2.7482025425177654E-2</v>
      </c>
      <c r="P83" s="106">
        <f>IF(N83&gt;0.001,1,0)</f>
        <v>1</v>
      </c>
      <c r="Q83" s="22"/>
      <c r="R83" s="22"/>
      <c r="S83" s="68"/>
      <c r="T83" s="16"/>
      <c r="U83" s="120"/>
      <c r="V83" s="35"/>
      <c r="W83" s="221"/>
    </row>
    <row r="84" spans="1:28" s="60" customFormat="1" ht="15" x14ac:dyDescent="0.25">
      <c r="A84" s="175"/>
      <c r="B84" s="175"/>
      <c r="C84" s="175" t="str">
        <f>CONCATENATE(C56,R84)</f>
        <v>10.4</v>
      </c>
      <c r="D84" s="524" t="s">
        <v>155</v>
      </c>
      <c r="E84" s="525"/>
      <c r="F84" s="525"/>
      <c r="G84" s="525"/>
      <c r="H84" s="525"/>
      <c r="I84" s="525"/>
      <c r="J84" s="525"/>
      <c r="K84" s="525"/>
      <c r="L84" s="525"/>
      <c r="M84" s="525"/>
      <c r="N84" s="525"/>
      <c r="O84" s="526"/>
      <c r="P84" s="106">
        <f>P92</f>
        <v>1</v>
      </c>
      <c r="Q84" s="59"/>
      <c r="R84" s="118" t="str">
        <f>CONCATENATE(".",SUM(P66,P76,P84,P57))</f>
        <v>.4</v>
      </c>
      <c r="S84" s="69"/>
      <c r="T84" s="54"/>
      <c r="U84" s="128" t="str">
        <f>CONCATENATE(C84,".")</f>
        <v>10.4.</v>
      </c>
      <c r="V84" s="64"/>
      <c r="W84" s="221">
        <f t="shared" ref="W84:W91" si="45">F84*K84</f>
        <v>0</v>
      </c>
    </row>
    <row r="85" spans="1:28" s="26" customFormat="1" ht="15" x14ac:dyDescent="0.25">
      <c r="A85" s="293" t="s">
        <v>200</v>
      </c>
      <c r="B85" s="289">
        <v>170317</v>
      </c>
      <c r="C85" s="172" t="str">
        <f>CONCATENATE($U$84,SUM($P$85:P85))</f>
        <v>10.4.1</v>
      </c>
      <c r="D85" s="31" t="s">
        <v>115</v>
      </c>
      <c r="E85" s="296" t="s">
        <v>98</v>
      </c>
      <c r="F85" s="80">
        <v>658</v>
      </c>
      <c r="G85" s="43">
        <v>0</v>
      </c>
      <c r="H85" s="43">
        <v>1.91</v>
      </c>
      <c r="I85" s="43">
        <v>1.34</v>
      </c>
      <c r="J85" s="43">
        <f>I85*'Anexo VIComposição Leis Sociais'!$C$49</f>
        <v>2.2157168</v>
      </c>
      <c r="K85" s="301">
        <f t="shared" ref="K85" si="46">SUM(G85:J85)</f>
        <v>5.4657168</v>
      </c>
      <c r="L85" s="301">
        <f t="shared" ref="L85:L86" si="47">ROUND(K85*30.5%,2)</f>
        <v>1.67</v>
      </c>
      <c r="M85" s="302">
        <f t="shared" ref="M85" si="48">K85+L85</f>
        <v>7.1357168</v>
      </c>
      <c r="N85" s="384">
        <f t="shared" ref="N85:N86" si="49">ROUND(M85*F85,2)</f>
        <v>4695.3</v>
      </c>
      <c r="O85" s="19">
        <f t="shared" ref="O85:O91" si="50">M85/$N$144</f>
        <v>5.7193839908441333E-5</v>
      </c>
      <c r="P85" s="106">
        <f t="shared" ref="P85:P91" si="51">IF(F85&gt;0.001,1,0)</f>
        <v>1</v>
      </c>
      <c r="Q85" s="76"/>
      <c r="R85" s="76"/>
      <c r="S85" s="30"/>
      <c r="U85" s="124"/>
      <c r="W85" s="221">
        <f t="shared" si="45"/>
        <v>3596.4416544000001</v>
      </c>
      <c r="Y85" s="354"/>
    </row>
    <row r="86" spans="1:28" s="26" customFormat="1" ht="15" x14ac:dyDescent="0.25">
      <c r="A86" s="293" t="s">
        <v>200</v>
      </c>
      <c r="B86" s="289">
        <v>170318</v>
      </c>
      <c r="C86" s="172" t="str">
        <f>CONCATENATE($U$84,SUM($P$85:P86))</f>
        <v>10.4.2</v>
      </c>
      <c r="D86" s="300" t="s">
        <v>116</v>
      </c>
      <c r="E86" s="296" t="s">
        <v>98</v>
      </c>
      <c r="F86" s="80">
        <v>300</v>
      </c>
      <c r="G86" s="43">
        <v>0</v>
      </c>
      <c r="H86" s="43">
        <v>2.81</v>
      </c>
      <c r="I86" s="43">
        <v>1.45</v>
      </c>
      <c r="J86" s="43">
        <f>I86*'Anexo VIComposição Leis Sociais'!$C$49</f>
        <v>2.3976039999999998</v>
      </c>
      <c r="K86" s="301">
        <f t="shared" ref="K86" si="52">SUM(G86:J86)</f>
        <v>6.6576039999999992</v>
      </c>
      <c r="L86" s="301">
        <f t="shared" si="47"/>
        <v>2.0299999999999998</v>
      </c>
      <c r="M86" s="302">
        <f t="shared" ref="M86" si="53">K86+L86</f>
        <v>8.6876039999999985</v>
      </c>
      <c r="N86" s="384">
        <f t="shared" si="49"/>
        <v>2606.2800000000002</v>
      </c>
      <c r="O86" s="19">
        <f t="shared" si="50"/>
        <v>6.963244846879777E-5</v>
      </c>
      <c r="P86" s="106">
        <f t="shared" si="51"/>
        <v>1</v>
      </c>
      <c r="Q86" s="76"/>
      <c r="R86" s="76"/>
      <c r="S86" s="30"/>
      <c r="U86" s="124"/>
      <c r="W86" s="221">
        <f t="shared" si="45"/>
        <v>1997.2811999999997</v>
      </c>
      <c r="Y86" s="354"/>
    </row>
    <row r="87" spans="1:28" s="26" customFormat="1" ht="15" x14ac:dyDescent="0.25">
      <c r="A87" s="293" t="s">
        <v>200</v>
      </c>
      <c r="B87" s="289">
        <v>170320</v>
      </c>
      <c r="C87" s="172" t="str">
        <f>CONCATENATE($U$84,SUM($P$85:P87))</f>
        <v>10.4.3</v>
      </c>
      <c r="D87" s="31" t="s">
        <v>117</v>
      </c>
      <c r="E87" s="296" t="s">
        <v>98</v>
      </c>
      <c r="F87" s="80">
        <v>150</v>
      </c>
      <c r="G87" s="43">
        <v>0</v>
      </c>
      <c r="H87" s="43">
        <v>7.75</v>
      </c>
      <c r="I87" s="43">
        <v>1.67</v>
      </c>
      <c r="J87" s="43">
        <f>I87*'Anexo VIComposição Leis Sociais'!$C$49</f>
        <v>2.7613783999999999</v>
      </c>
      <c r="K87" s="301">
        <f t="shared" ref="K87" si="54">SUM(G87:J87)</f>
        <v>12.1813784</v>
      </c>
      <c r="L87" s="301">
        <f t="shared" ref="L87" si="55">ROUND(K87*30.5%,2)</f>
        <v>3.72</v>
      </c>
      <c r="M87" s="302">
        <f t="shared" ref="M87" si="56">K87+L87</f>
        <v>15.9013784</v>
      </c>
      <c r="N87" s="384">
        <f t="shared" ref="N87" si="57">ROUND(M87*F87,2)</f>
        <v>2385.21</v>
      </c>
      <c r="O87" s="19">
        <f t="shared" si="50"/>
        <v>1.2745193174330393E-4</v>
      </c>
      <c r="P87" s="106">
        <f t="shared" si="51"/>
        <v>1</v>
      </c>
      <c r="Q87" s="76"/>
      <c r="R87" s="76"/>
      <c r="S87" s="30"/>
      <c r="U87" s="124"/>
      <c r="W87" s="221">
        <f t="shared" si="45"/>
        <v>1827.20676</v>
      </c>
      <c r="Y87" s="354"/>
    </row>
    <row r="88" spans="1:28" s="26" customFormat="1" ht="15" x14ac:dyDescent="0.25">
      <c r="A88" s="293" t="s">
        <v>200</v>
      </c>
      <c r="B88" s="289">
        <v>170358</v>
      </c>
      <c r="C88" s="172" t="str">
        <f>CONCATENATE($U$84,SUM($P$85:P88))</f>
        <v>10.4.4</v>
      </c>
      <c r="D88" s="31" t="s">
        <v>119</v>
      </c>
      <c r="E88" s="296" t="s">
        <v>98</v>
      </c>
      <c r="F88" s="80">
        <v>100</v>
      </c>
      <c r="G88" s="43">
        <v>0</v>
      </c>
      <c r="H88" s="43">
        <v>12.18</v>
      </c>
      <c r="I88" s="43">
        <v>1.79</v>
      </c>
      <c r="J88" s="43">
        <f>I88*'Anexo VIComposição Leis Sociais'!$C$49</f>
        <v>2.9598008</v>
      </c>
      <c r="K88" s="301">
        <f t="shared" ref="K88:K91" si="58">SUM(G88:J88)</f>
        <v>16.929800799999999</v>
      </c>
      <c r="L88" s="301">
        <f t="shared" ref="L88:L91" si="59">ROUND(K88*30.5%,2)</f>
        <v>5.16</v>
      </c>
      <c r="M88" s="302">
        <f t="shared" ref="M88:M91" si="60">K88+L88</f>
        <v>22.089800799999999</v>
      </c>
      <c r="N88" s="384">
        <f t="shared" ref="N88:N91" si="61">ROUND(M88*F88,2)</f>
        <v>2208.98</v>
      </c>
      <c r="O88" s="19">
        <f t="shared" si="50"/>
        <v>1.7705306502138079E-4</v>
      </c>
      <c r="P88" s="106">
        <f t="shared" si="51"/>
        <v>1</v>
      </c>
      <c r="Q88" s="76"/>
      <c r="R88" s="76"/>
      <c r="S88" s="30"/>
      <c r="U88" s="124"/>
      <c r="W88" s="221">
        <f t="shared" si="45"/>
        <v>1692.9800799999998</v>
      </c>
      <c r="Y88" s="354"/>
    </row>
    <row r="89" spans="1:28" s="26" customFormat="1" ht="15" x14ac:dyDescent="0.25">
      <c r="A89" s="344" t="s">
        <v>200</v>
      </c>
      <c r="B89" s="289">
        <v>170748</v>
      </c>
      <c r="C89" s="172" t="str">
        <f>CONCATENATE($U$84,SUM($P$85:P89))</f>
        <v>10.4.5</v>
      </c>
      <c r="D89" s="31" t="s">
        <v>118</v>
      </c>
      <c r="E89" s="296" t="s">
        <v>98</v>
      </c>
      <c r="F89" s="80">
        <v>20</v>
      </c>
      <c r="G89" s="43">
        <v>0</v>
      </c>
      <c r="H89" s="43">
        <v>12.87</v>
      </c>
      <c r="I89" s="43">
        <v>1.79</v>
      </c>
      <c r="J89" s="43">
        <f>I89*'Anexo VIComposição Leis Sociais'!$C$49</f>
        <v>2.9598008</v>
      </c>
      <c r="K89" s="301">
        <f t="shared" si="58"/>
        <v>17.6198008</v>
      </c>
      <c r="L89" s="301">
        <f t="shared" si="59"/>
        <v>5.37</v>
      </c>
      <c r="M89" s="302">
        <f t="shared" si="60"/>
        <v>22.989800800000001</v>
      </c>
      <c r="N89" s="384">
        <f t="shared" si="61"/>
        <v>459.8</v>
      </c>
      <c r="O89" s="19">
        <f t="shared" si="50"/>
        <v>1.842666999455691E-4</v>
      </c>
      <c r="P89" s="106">
        <f t="shared" si="51"/>
        <v>1</v>
      </c>
      <c r="Q89" s="76"/>
      <c r="R89" s="76"/>
      <c r="S89" s="30"/>
      <c r="U89" s="124"/>
      <c r="W89" s="221">
        <f t="shared" si="45"/>
        <v>352.39601600000003</v>
      </c>
      <c r="Y89" s="354"/>
    </row>
    <row r="90" spans="1:28" s="26" customFormat="1" ht="15" x14ac:dyDescent="0.25">
      <c r="A90" s="293" t="s">
        <v>200</v>
      </c>
      <c r="B90" s="289">
        <v>170359</v>
      </c>
      <c r="C90" s="172" t="str">
        <f>CONCATENATE($U$84,SUM($P$85:P90))</f>
        <v>10.4.6</v>
      </c>
      <c r="D90" s="31" t="s">
        <v>120</v>
      </c>
      <c r="E90" s="296" t="s">
        <v>98</v>
      </c>
      <c r="F90" s="80">
        <v>24</v>
      </c>
      <c r="G90" s="43">
        <v>0</v>
      </c>
      <c r="H90" s="43">
        <v>16.52</v>
      </c>
      <c r="I90" s="43">
        <v>1.9</v>
      </c>
      <c r="J90" s="43">
        <f>I90*'Anexo VIComposição Leis Sociais'!$C$49</f>
        <v>3.1416879999999998</v>
      </c>
      <c r="K90" s="301">
        <f t="shared" si="58"/>
        <v>21.561687999999997</v>
      </c>
      <c r="L90" s="301">
        <f t="shared" si="59"/>
        <v>6.58</v>
      </c>
      <c r="M90" s="302">
        <f t="shared" si="60"/>
        <v>28.141687999999995</v>
      </c>
      <c r="N90" s="384">
        <f t="shared" si="61"/>
        <v>675.4</v>
      </c>
      <c r="O90" s="19">
        <f t="shared" si="50"/>
        <v>2.2555984820267871E-4</v>
      </c>
      <c r="P90" s="106">
        <f t="shared" si="51"/>
        <v>1</v>
      </c>
      <c r="Q90" s="76"/>
      <c r="R90" s="76"/>
      <c r="S90" s="30"/>
      <c r="U90" s="124"/>
      <c r="W90" s="221">
        <f t="shared" si="45"/>
        <v>517.48051199999986</v>
      </c>
      <c r="Y90" s="354"/>
    </row>
    <row r="91" spans="1:28" s="26" customFormat="1" ht="15" x14ac:dyDescent="0.25">
      <c r="A91" s="344" t="s">
        <v>200</v>
      </c>
      <c r="B91" s="289">
        <v>170750</v>
      </c>
      <c r="C91" s="172" t="str">
        <f>CONCATENATE($U$84,SUM($P$85:P91))</f>
        <v>10.4.7</v>
      </c>
      <c r="D91" s="31" t="s">
        <v>251</v>
      </c>
      <c r="E91" s="296" t="s">
        <v>98</v>
      </c>
      <c r="F91" s="80">
        <v>42</v>
      </c>
      <c r="G91" s="43">
        <v>0</v>
      </c>
      <c r="H91" s="43">
        <v>25.12</v>
      </c>
      <c r="I91" s="43">
        <v>2</v>
      </c>
      <c r="J91" s="43">
        <f>I91*'Anexo VIComposição Leis Sociais'!$C$49</f>
        <v>3.3070399999999998</v>
      </c>
      <c r="K91" s="301">
        <f t="shared" si="58"/>
        <v>30.427040000000002</v>
      </c>
      <c r="L91" s="301">
        <f t="shared" si="59"/>
        <v>9.2799999999999994</v>
      </c>
      <c r="M91" s="302">
        <f t="shared" si="60"/>
        <v>39.707039999999999</v>
      </c>
      <c r="N91" s="384">
        <f t="shared" si="61"/>
        <v>1667.7</v>
      </c>
      <c r="O91" s="19">
        <f t="shared" si="50"/>
        <v>3.1825787831126878E-4</v>
      </c>
      <c r="P91" s="106">
        <f t="shared" si="51"/>
        <v>1</v>
      </c>
      <c r="Q91" s="76"/>
      <c r="R91" s="76"/>
      <c r="S91" s="30"/>
      <c r="U91" s="124"/>
      <c r="W91" s="221">
        <f t="shared" si="45"/>
        <v>1277.93568</v>
      </c>
      <c r="Y91" s="354"/>
    </row>
    <row r="92" spans="1:28" s="26" customFormat="1" x14ac:dyDescent="0.2">
      <c r="A92" s="293"/>
      <c r="B92" s="198"/>
      <c r="C92" s="198"/>
      <c r="D92" s="204"/>
      <c r="E92" s="199"/>
      <c r="F92" s="203"/>
      <c r="G92" s="203"/>
      <c r="H92" s="203"/>
      <c r="I92" s="203"/>
      <c r="J92" s="203"/>
      <c r="K92" s="527" t="s">
        <v>191</v>
      </c>
      <c r="L92" s="528"/>
      <c r="M92" s="528"/>
      <c r="N92" s="39">
        <f>SUM(N85:N91)</f>
        <v>14698.67</v>
      </c>
      <c r="O92" s="38">
        <f>N92/N144</f>
        <v>0.11781204361235433</v>
      </c>
      <c r="P92" s="106">
        <f>IF(N92&gt;0.001,1,0)</f>
        <v>1</v>
      </c>
      <c r="Q92" s="22"/>
      <c r="R92" s="22"/>
      <c r="S92" s="68"/>
      <c r="T92" s="16"/>
      <c r="U92" s="120"/>
      <c r="V92" s="35"/>
      <c r="W92" s="221"/>
    </row>
    <row r="93" spans="1:28" s="60" customFormat="1" ht="15" x14ac:dyDescent="0.25">
      <c r="A93" s="184"/>
      <c r="B93" s="184"/>
      <c r="C93" s="184" t="str">
        <f>CONCATENATE(C56,R93)</f>
        <v>10.5</v>
      </c>
      <c r="D93" s="524" t="s">
        <v>156</v>
      </c>
      <c r="E93" s="525"/>
      <c r="F93" s="525"/>
      <c r="G93" s="525"/>
      <c r="H93" s="525"/>
      <c r="I93" s="525"/>
      <c r="J93" s="525"/>
      <c r="K93" s="525"/>
      <c r="L93" s="525"/>
      <c r="M93" s="525"/>
      <c r="N93" s="525"/>
      <c r="O93" s="526"/>
      <c r="P93" s="106">
        <f>P95</f>
        <v>1</v>
      </c>
      <c r="Q93" s="59"/>
      <c r="R93" s="118" t="str">
        <f>CONCATENATE(".",SUM(P66,P76,P84,P93,P57))</f>
        <v>.5</v>
      </c>
      <c r="S93" s="69"/>
      <c r="T93" s="54"/>
      <c r="U93" s="128" t="str">
        <f>CONCATENATE(C93,".")</f>
        <v>10.5.</v>
      </c>
      <c r="V93" s="64"/>
      <c r="W93" s="221">
        <f>F93*K93</f>
        <v>0</v>
      </c>
    </row>
    <row r="94" spans="1:28" s="26" customFormat="1" ht="15" x14ac:dyDescent="0.25">
      <c r="A94" s="293" t="s">
        <v>200</v>
      </c>
      <c r="B94" s="289">
        <v>170951</v>
      </c>
      <c r="C94" s="172" t="str">
        <f>CONCATENATE($U$93,SUM($P$94:P94))</f>
        <v>10.5.1</v>
      </c>
      <c r="D94" s="300" t="s">
        <v>260</v>
      </c>
      <c r="E94" s="8" t="s">
        <v>46</v>
      </c>
      <c r="F94" s="80">
        <v>10</v>
      </c>
      <c r="G94" s="43">
        <v>0</v>
      </c>
      <c r="H94" s="43">
        <v>4.9000000000000004</v>
      </c>
      <c r="I94" s="43">
        <v>1.76</v>
      </c>
      <c r="J94" s="43">
        <f>I94*'Anexo VIComposição Leis Sociais'!$C$49</f>
        <v>2.9101952</v>
      </c>
      <c r="K94" s="301">
        <f t="shared" ref="K94" si="62">SUM(G94:J94)</f>
        <v>9.5701952000000006</v>
      </c>
      <c r="L94" s="301">
        <f t="shared" ref="L94" si="63">ROUND(K94*30.5%,2)</f>
        <v>2.92</v>
      </c>
      <c r="M94" s="302">
        <f t="shared" ref="M94" si="64">K94+L94</f>
        <v>12.4901952</v>
      </c>
      <c r="N94" s="384">
        <f t="shared" ref="N94" si="65">ROUND(M94*F94,2)</f>
        <v>124.9</v>
      </c>
      <c r="O94" s="19">
        <f>M94/$N$144</f>
        <v>1.0011078700516568E-4</v>
      </c>
      <c r="P94" s="106">
        <f>IF(F94&gt;0.001,1,0)</f>
        <v>1</v>
      </c>
      <c r="Q94" s="76"/>
      <c r="R94" s="76"/>
      <c r="S94" s="30"/>
      <c r="U94" s="124"/>
      <c r="W94" s="221">
        <f>F94*K94</f>
        <v>95.701952000000006</v>
      </c>
      <c r="Y94" s="354"/>
    </row>
    <row r="95" spans="1:28" s="26" customFormat="1" x14ac:dyDescent="0.2">
      <c r="A95" s="293"/>
      <c r="B95" s="198"/>
      <c r="C95" s="198"/>
      <c r="D95" s="204"/>
      <c r="E95" s="199"/>
      <c r="F95" s="203"/>
      <c r="G95" s="203"/>
      <c r="H95" s="203"/>
      <c r="I95" s="203"/>
      <c r="J95" s="203"/>
      <c r="K95" s="527" t="s">
        <v>191</v>
      </c>
      <c r="L95" s="528"/>
      <c r="M95" s="528"/>
      <c r="N95" s="39">
        <f>SUM(N94)</f>
        <v>124.9</v>
      </c>
      <c r="O95" s="38">
        <f>N95/N144</f>
        <v>1.0010922244790212E-3</v>
      </c>
      <c r="P95" s="106">
        <f>IF(N95&gt;0.001,1,0)</f>
        <v>1</v>
      </c>
      <c r="Q95" s="22"/>
      <c r="R95" s="22"/>
      <c r="S95" s="68"/>
      <c r="T95" s="16"/>
      <c r="U95" s="120"/>
      <c r="V95" s="35"/>
      <c r="W95" s="221"/>
    </row>
    <row r="96" spans="1:28" s="60" customFormat="1" ht="15" x14ac:dyDescent="0.25">
      <c r="A96" s="184"/>
      <c r="B96" s="184"/>
      <c r="C96" s="184" t="str">
        <f>CONCATENATE(C56,R96)</f>
        <v>10.6</v>
      </c>
      <c r="D96" s="524" t="s">
        <v>157</v>
      </c>
      <c r="E96" s="525"/>
      <c r="F96" s="525"/>
      <c r="G96" s="525"/>
      <c r="H96" s="525"/>
      <c r="I96" s="525"/>
      <c r="J96" s="525"/>
      <c r="K96" s="525"/>
      <c r="L96" s="525"/>
      <c r="M96" s="525"/>
      <c r="N96" s="525"/>
      <c r="O96" s="526"/>
      <c r="P96" s="106">
        <f>P98</f>
        <v>1</v>
      </c>
      <c r="Q96" s="59"/>
      <c r="R96" s="118" t="str">
        <f>CONCATENATE(".",SUM(P66,P76,P84,P93,P96,P57))</f>
        <v>.6</v>
      </c>
      <c r="S96" s="69"/>
      <c r="T96" s="54"/>
      <c r="U96" s="128" t="str">
        <f>CONCATENATE(C96,".")</f>
        <v>10.6.</v>
      </c>
      <c r="V96" s="64"/>
      <c r="W96" s="221">
        <f>F96*K96</f>
        <v>0</v>
      </c>
    </row>
    <row r="97" spans="1:28" s="26" customFormat="1" ht="15" x14ac:dyDescent="0.25">
      <c r="A97" s="293" t="s">
        <v>200</v>
      </c>
      <c r="B97" s="289">
        <v>170517</v>
      </c>
      <c r="C97" s="172" t="str">
        <f>CONCATENATE($U$96,SUM($P$97:P97))</f>
        <v>10.6.1</v>
      </c>
      <c r="D97" s="31" t="s">
        <v>121</v>
      </c>
      <c r="E97" s="8" t="s">
        <v>46</v>
      </c>
      <c r="F97" s="80">
        <v>20</v>
      </c>
      <c r="G97" s="43">
        <v>0</v>
      </c>
      <c r="H97" s="43">
        <v>93</v>
      </c>
      <c r="I97" s="43">
        <v>10.029999999999999</v>
      </c>
      <c r="J97" s="43">
        <f>I97*'Anexo VIComposição Leis Sociais'!$C$49</f>
        <v>16.584805599999999</v>
      </c>
      <c r="K97" s="301">
        <f t="shared" ref="K97" si="66">SUM(G97:J97)</f>
        <v>119.6148056</v>
      </c>
      <c r="L97" s="301">
        <f t="shared" ref="L97" si="67">ROUND(K97*30.5%,2)</f>
        <v>36.479999999999997</v>
      </c>
      <c r="M97" s="302">
        <f t="shared" ref="M97" si="68">K97+L97</f>
        <v>156.0948056</v>
      </c>
      <c r="N97" s="384">
        <f t="shared" ref="N97" si="69">ROUND(M97*F97,2)</f>
        <v>3121.9</v>
      </c>
      <c r="O97" s="19">
        <f>M97/$N$144</f>
        <v>1.2511232679561599E-3</v>
      </c>
      <c r="P97" s="106">
        <f>IF(F97&gt;0.001,1,0)</f>
        <v>1</v>
      </c>
      <c r="Q97" s="76"/>
      <c r="R97" s="76"/>
      <c r="S97" s="30"/>
      <c r="U97" s="124"/>
      <c r="W97" s="221">
        <f>F97*K97</f>
        <v>2392.296112</v>
      </c>
      <c r="Y97" s="354"/>
    </row>
    <row r="98" spans="1:28" s="26" customFormat="1" x14ac:dyDescent="0.2">
      <c r="A98" s="293"/>
      <c r="B98" s="198"/>
      <c r="C98" s="198"/>
      <c r="D98" s="204"/>
      <c r="E98" s="199"/>
      <c r="F98" s="203"/>
      <c r="G98" s="203"/>
      <c r="H98" s="203"/>
      <c r="I98" s="203"/>
      <c r="J98" s="203"/>
      <c r="K98" s="527" t="s">
        <v>191</v>
      </c>
      <c r="L98" s="528"/>
      <c r="M98" s="528"/>
      <c r="N98" s="39">
        <f>N97</f>
        <v>3121.9</v>
      </c>
      <c r="O98" s="38">
        <f>N98/N144</f>
        <v>2.502249652202607E-2</v>
      </c>
      <c r="P98" s="106">
        <f>IF(N98&gt;0.001,1,0)</f>
        <v>1</v>
      </c>
      <c r="Q98" s="22"/>
      <c r="R98" s="22"/>
      <c r="S98" s="68"/>
      <c r="T98" s="16"/>
      <c r="U98" s="120"/>
      <c r="V98" s="35"/>
      <c r="W98" s="221"/>
    </row>
    <row r="99" spans="1:28" s="60" customFormat="1" ht="15" x14ac:dyDescent="0.25">
      <c r="A99" s="185"/>
      <c r="B99" s="185"/>
      <c r="C99" s="185" t="str">
        <f>CONCATENATE(C56,R99)</f>
        <v>10.7</v>
      </c>
      <c r="D99" s="524" t="s">
        <v>158</v>
      </c>
      <c r="E99" s="525"/>
      <c r="F99" s="525"/>
      <c r="G99" s="525"/>
      <c r="H99" s="525"/>
      <c r="I99" s="525"/>
      <c r="J99" s="525"/>
      <c r="K99" s="525"/>
      <c r="L99" s="525"/>
      <c r="M99" s="525"/>
      <c r="N99" s="525"/>
      <c r="O99" s="526"/>
      <c r="P99" s="106">
        <f>P114</f>
        <v>1</v>
      </c>
      <c r="Q99" s="59"/>
      <c r="R99" s="118" t="str">
        <f>CONCATENATE(".",SUM(P66,P76,P84,P93,P96,P99,P57))</f>
        <v>.7</v>
      </c>
      <c r="S99" s="69"/>
      <c r="T99" s="54"/>
      <c r="U99" s="128" t="str">
        <f>CONCATENATE(C99,".")</f>
        <v>10.7.</v>
      </c>
      <c r="V99" s="64"/>
      <c r="W99" s="221">
        <f t="shared" ref="W99:W113" si="70">F99*K99</f>
        <v>0</v>
      </c>
    </row>
    <row r="100" spans="1:28" s="26" customFormat="1" ht="15" x14ac:dyDescent="0.25">
      <c r="A100" s="293" t="s">
        <v>200</v>
      </c>
      <c r="B100" s="289">
        <v>171131</v>
      </c>
      <c r="C100" s="172" t="str">
        <f>CONCATENATE($U$99,SUM($P$100:P100))</f>
        <v>10.7.1</v>
      </c>
      <c r="D100" s="31" t="s">
        <v>122</v>
      </c>
      <c r="E100" s="8" t="s">
        <v>46</v>
      </c>
      <c r="F100" s="80">
        <v>12</v>
      </c>
      <c r="G100" s="43">
        <v>0</v>
      </c>
      <c r="H100" s="43">
        <v>0.8</v>
      </c>
      <c r="I100" s="43">
        <v>0.44</v>
      </c>
      <c r="J100" s="43">
        <f>I100*'Anexo VIComposição Leis Sociais'!$C$49</f>
        <v>0.7275488</v>
      </c>
      <c r="K100" s="301">
        <f t="shared" ref="K100" si="71">SUM(G100:J100)</f>
        <v>1.9675487999999999</v>
      </c>
      <c r="L100" s="301">
        <f t="shared" ref="L100:L103" si="72">ROUND(K100*30.5%,2)</f>
        <v>0.6</v>
      </c>
      <c r="M100" s="302">
        <f t="shared" ref="M100" si="73">K100+L100</f>
        <v>2.5675488</v>
      </c>
      <c r="N100" s="384">
        <f t="shared" ref="N100" si="74">ROUND(M100*F100,2)</f>
        <v>30.81</v>
      </c>
      <c r="O100" s="19">
        <f t="shared" ref="O100:O113" si="75">M100/$N$144</f>
        <v>2.0579288548041964E-5</v>
      </c>
      <c r="P100" s="106">
        <f t="shared" ref="P100:P113" si="76">IF(F100&gt;0.001,1,0)</f>
        <v>1</v>
      </c>
      <c r="Q100" s="76"/>
      <c r="R100" s="76"/>
      <c r="S100" s="30"/>
      <c r="U100" s="124"/>
      <c r="W100" s="221">
        <f t="shared" si="70"/>
        <v>23.6105856</v>
      </c>
      <c r="Y100" s="354"/>
    </row>
    <row r="101" spans="1:28" s="26" customFormat="1" ht="15" x14ac:dyDescent="0.25">
      <c r="A101" s="293" t="s">
        <v>200</v>
      </c>
      <c r="B101" s="289">
        <v>171133</v>
      </c>
      <c r="C101" s="172" t="str">
        <f>CONCATENATE($U$99,SUM($P$100:P101))</f>
        <v>10.7.2</v>
      </c>
      <c r="D101" s="31" t="s">
        <v>123</v>
      </c>
      <c r="E101" s="8" t="s">
        <v>46</v>
      </c>
      <c r="F101" s="80">
        <v>6</v>
      </c>
      <c r="G101" s="43">
        <v>0</v>
      </c>
      <c r="H101" s="43">
        <v>1.32</v>
      </c>
      <c r="I101" s="43">
        <v>0.44</v>
      </c>
      <c r="J101" s="43">
        <f>I101*'Anexo VIComposição Leis Sociais'!$C$49</f>
        <v>0.7275488</v>
      </c>
      <c r="K101" s="301">
        <f t="shared" ref="K101" si="77">SUM(G101:J101)</f>
        <v>2.4875487999999999</v>
      </c>
      <c r="L101" s="301">
        <f t="shared" si="72"/>
        <v>0.76</v>
      </c>
      <c r="M101" s="302">
        <f t="shared" ref="M101" si="78">K101+L101</f>
        <v>3.2475487999999997</v>
      </c>
      <c r="N101" s="384">
        <f t="shared" ref="N101" si="79">ROUND(M101*F101,2)</f>
        <v>19.489999999999998</v>
      </c>
      <c r="O101" s="19">
        <f t="shared" si="75"/>
        <v>2.6029590490762014E-5</v>
      </c>
      <c r="P101" s="106">
        <f t="shared" si="76"/>
        <v>1</v>
      </c>
      <c r="Q101" s="76"/>
      <c r="R101" s="76"/>
      <c r="S101" s="30"/>
      <c r="U101" s="124"/>
      <c r="W101" s="221">
        <f t="shared" si="70"/>
        <v>14.925292799999999</v>
      </c>
      <c r="Y101" s="354"/>
    </row>
    <row r="102" spans="1:28" s="26" customFormat="1" ht="15" x14ac:dyDescent="0.25">
      <c r="A102" s="293" t="s">
        <v>202</v>
      </c>
      <c r="B102" s="284">
        <v>5</v>
      </c>
      <c r="C102" s="172" t="str">
        <f>CONCATENATE($U$99,SUM($P$100:P102))</f>
        <v>10.7.3</v>
      </c>
      <c r="D102" s="298" t="s">
        <v>244</v>
      </c>
      <c r="E102" s="6" t="s">
        <v>46</v>
      </c>
      <c r="F102" s="80">
        <v>111</v>
      </c>
      <c r="G102" s="43">
        <v>0</v>
      </c>
      <c r="H102" s="43">
        <v>2.6</v>
      </c>
      <c r="I102" s="43">
        <v>2.79</v>
      </c>
      <c r="J102" s="43">
        <f>I102*'Anexo VIComposição Leis Sociais'!$C$49</f>
        <v>4.6133207999999994</v>
      </c>
      <c r="K102" s="301">
        <f t="shared" ref="K102" si="80">SUM(G102:J102)</f>
        <v>10.003320800000001</v>
      </c>
      <c r="L102" s="301">
        <f t="shared" si="72"/>
        <v>3.05</v>
      </c>
      <c r="M102" s="302">
        <f t="shared" ref="M102" si="81">K102+L102</f>
        <v>13.053320800000002</v>
      </c>
      <c r="N102" s="384">
        <f t="shared" ref="N102" si="82">ROUND(M102*F102,2)</f>
        <v>1448.92</v>
      </c>
      <c r="O102" s="19">
        <f t="shared" si="75"/>
        <v>1.0462432311057068E-4</v>
      </c>
      <c r="P102" s="106">
        <f t="shared" si="76"/>
        <v>1</v>
      </c>
      <c r="Q102" s="76"/>
      <c r="R102" s="76"/>
      <c r="S102" s="30"/>
      <c r="U102" s="124"/>
      <c r="W102" s="221">
        <f t="shared" si="70"/>
        <v>1110.3686088000002</v>
      </c>
      <c r="Y102" s="354"/>
      <c r="Z102" s="346">
        <f>9.15*1.305</f>
        <v>11.94075</v>
      </c>
      <c r="AA102" s="347">
        <f>Z102*F102</f>
        <v>1325.4232500000001</v>
      </c>
      <c r="AB102" s="348">
        <f>AA102-M102</f>
        <v>1312.3699292000001</v>
      </c>
    </row>
    <row r="103" spans="1:28" s="26" customFormat="1" ht="15" x14ac:dyDescent="0.25">
      <c r="A103" s="344" t="s">
        <v>200</v>
      </c>
      <c r="B103" s="289">
        <v>171147</v>
      </c>
      <c r="C103" s="172" t="str">
        <f>CONCATENATE($U$99,SUM($P$100:P103))</f>
        <v>10.7.4</v>
      </c>
      <c r="D103" s="300" t="s">
        <v>252</v>
      </c>
      <c r="E103" s="8" t="s">
        <v>46</v>
      </c>
      <c r="F103" s="80">
        <v>93</v>
      </c>
      <c r="G103" s="43">
        <v>0</v>
      </c>
      <c r="H103" s="43">
        <v>1.2</v>
      </c>
      <c r="I103" s="43">
        <v>0.44</v>
      </c>
      <c r="J103" s="43">
        <f>I103*'Anexo VIComposição Leis Sociais'!$C$49</f>
        <v>0.7275488</v>
      </c>
      <c r="K103" s="301">
        <f t="shared" ref="K103" si="83">SUM(G103:J103)</f>
        <v>2.3675487999999998</v>
      </c>
      <c r="L103" s="301">
        <f t="shared" si="72"/>
        <v>0.72</v>
      </c>
      <c r="M103" s="302">
        <f t="shared" ref="M103" si="84">K103+L103</f>
        <v>3.0875487999999995</v>
      </c>
      <c r="N103" s="384">
        <f t="shared" ref="N103" si="85">ROUND(M103*F103,2)</f>
        <v>287.14</v>
      </c>
      <c r="O103" s="19">
        <f t="shared" si="75"/>
        <v>2.4747166504239648E-5</v>
      </c>
      <c r="P103" s="106">
        <f t="shared" si="76"/>
        <v>1</v>
      </c>
      <c r="Q103" s="76"/>
      <c r="R103" s="76"/>
      <c r="S103" s="30"/>
      <c r="U103" s="124"/>
      <c r="W103" s="221">
        <f t="shared" si="70"/>
        <v>220.18203839999998</v>
      </c>
      <c r="Y103" s="354"/>
      <c r="AB103" s="347">
        <f>SUM(AB82,AB102)</f>
        <v>1664.3574812000002</v>
      </c>
    </row>
    <row r="104" spans="1:28" s="26" customFormat="1" ht="15" x14ac:dyDescent="0.25">
      <c r="A104" s="293" t="s">
        <v>200</v>
      </c>
      <c r="B104" s="289">
        <v>171266</v>
      </c>
      <c r="C104" s="172" t="str">
        <f>CONCATENATE($U$99,SUM($P$100:P104))</f>
        <v>10.7.5</v>
      </c>
      <c r="D104" s="31" t="s">
        <v>124</v>
      </c>
      <c r="E104" s="8" t="s">
        <v>46</v>
      </c>
      <c r="F104" s="80">
        <v>4</v>
      </c>
      <c r="G104" s="43">
        <v>0</v>
      </c>
      <c r="H104" s="43">
        <v>5.5</v>
      </c>
      <c r="I104" s="43">
        <v>3.53</v>
      </c>
      <c r="J104" s="43">
        <f>I104*'Anexo VIComposição Leis Sociais'!$C$49</f>
        <v>5.8369255999999989</v>
      </c>
      <c r="K104" s="301">
        <f t="shared" ref="K104:K105" si="86">SUM(G104:J104)</f>
        <v>14.866925599999998</v>
      </c>
      <c r="L104" s="301">
        <f t="shared" ref="L104:L105" si="87">ROUND(K104*30.5%,2)</f>
        <v>4.53</v>
      </c>
      <c r="M104" s="302">
        <f t="shared" ref="M104:M105" si="88">K104+L104</f>
        <v>19.396925599999999</v>
      </c>
      <c r="N104" s="384">
        <f t="shared" ref="N104:N105" si="89">ROUND(M104*F104,2)</f>
        <v>77.59</v>
      </c>
      <c r="O104" s="19">
        <f t="shared" si="75"/>
        <v>1.5546926658893573E-4</v>
      </c>
      <c r="P104" s="106">
        <f t="shared" si="76"/>
        <v>1</v>
      </c>
      <c r="Q104" s="76"/>
      <c r="R104" s="76"/>
      <c r="S104" s="30"/>
      <c r="U104" s="124"/>
      <c r="W104" s="221">
        <f t="shared" si="70"/>
        <v>59.467702399999993</v>
      </c>
      <c r="Y104" s="354"/>
      <c r="AB104" s="349">
        <f>AB103/N144</f>
        <v>1.3340074725242665E-2</v>
      </c>
    </row>
    <row r="105" spans="1:28" s="26" customFormat="1" ht="15" x14ac:dyDescent="0.25">
      <c r="A105" s="293" t="s">
        <v>200</v>
      </c>
      <c r="B105" s="289">
        <v>171267</v>
      </c>
      <c r="C105" s="172" t="str">
        <f>CONCATENATE($U$99,SUM($P$100:P105))</f>
        <v>10.7.6</v>
      </c>
      <c r="D105" s="31" t="s">
        <v>125</v>
      </c>
      <c r="E105" s="8" t="s">
        <v>46</v>
      </c>
      <c r="F105" s="80">
        <v>2</v>
      </c>
      <c r="G105" s="43">
        <v>0</v>
      </c>
      <c r="H105" s="43">
        <v>4.5</v>
      </c>
      <c r="I105" s="43">
        <v>3.53</v>
      </c>
      <c r="J105" s="43">
        <f>I105*'Anexo VIComposição Leis Sociais'!$C$49</f>
        <v>5.8369255999999989</v>
      </c>
      <c r="K105" s="301">
        <f t="shared" si="86"/>
        <v>13.866925599999998</v>
      </c>
      <c r="L105" s="301">
        <f t="shared" si="87"/>
        <v>4.2300000000000004</v>
      </c>
      <c r="M105" s="302">
        <f t="shared" si="88"/>
        <v>18.096925599999999</v>
      </c>
      <c r="N105" s="384">
        <f t="shared" si="89"/>
        <v>36.19</v>
      </c>
      <c r="O105" s="19">
        <f t="shared" si="75"/>
        <v>1.450495716984415E-4</v>
      </c>
      <c r="P105" s="106">
        <f t="shared" si="76"/>
        <v>1</v>
      </c>
      <c r="Q105" s="76"/>
      <c r="R105" s="76"/>
      <c r="S105" s="30"/>
      <c r="U105" s="124"/>
      <c r="W105" s="221">
        <f t="shared" si="70"/>
        <v>27.733851199999997</v>
      </c>
      <c r="Y105" s="354"/>
    </row>
    <row r="106" spans="1:28" s="26" customFormat="1" ht="15" x14ac:dyDescent="0.25">
      <c r="A106" s="293" t="s">
        <v>200</v>
      </c>
      <c r="B106" s="289">
        <v>171094</v>
      </c>
      <c r="C106" s="172" t="str">
        <f>CONCATENATE($U$99,SUM($P$100:P106))</f>
        <v>10.7.7</v>
      </c>
      <c r="D106" s="31" t="s">
        <v>126</v>
      </c>
      <c r="E106" s="8" t="s">
        <v>46</v>
      </c>
      <c r="F106" s="80">
        <v>2</v>
      </c>
      <c r="G106" s="43">
        <v>0</v>
      </c>
      <c r="H106" s="43">
        <v>24</v>
      </c>
      <c r="I106" s="43">
        <v>3.53</v>
      </c>
      <c r="J106" s="43">
        <f>I106*'Anexo VIComposição Leis Sociais'!$C$49</f>
        <v>5.8369255999999989</v>
      </c>
      <c r="K106" s="301">
        <f t="shared" ref="K106" si="90">SUM(G106:J106)</f>
        <v>33.366925600000002</v>
      </c>
      <c r="L106" s="301">
        <f t="shared" ref="L106" si="91">ROUND(K106*30.5%,2)</f>
        <v>10.18</v>
      </c>
      <c r="M106" s="302">
        <f t="shared" ref="M106" si="92">K106+L106</f>
        <v>43.546925600000002</v>
      </c>
      <c r="N106" s="384">
        <f t="shared" ref="N106" si="93">ROUND(M106*F106,2)</f>
        <v>87.09</v>
      </c>
      <c r="O106" s="19">
        <f t="shared" si="75"/>
        <v>3.490351370546552E-4</v>
      </c>
      <c r="P106" s="106">
        <f t="shared" si="76"/>
        <v>1</v>
      </c>
      <c r="Q106" s="76"/>
      <c r="R106" s="76"/>
      <c r="S106" s="30"/>
      <c r="U106" s="124"/>
      <c r="W106" s="221">
        <f t="shared" si="70"/>
        <v>66.733851200000004</v>
      </c>
      <c r="Y106" s="354"/>
    </row>
    <row r="107" spans="1:28" s="26" customFormat="1" ht="15" x14ac:dyDescent="0.25">
      <c r="A107" s="293" t="s">
        <v>200</v>
      </c>
      <c r="B107" s="289">
        <v>171047</v>
      </c>
      <c r="C107" s="172" t="str">
        <f>CONCATENATE($U$99,SUM($P$100:P107))</f>
        <v>10.7.8</v>
      </c>
      <c r="D107" s="31" t="s">
        <v>127</v>
      </c>
      <c r="E107" s="8" t="s">
        <v>46</v>
      </c>
      <c r="F107" s="80">
        <v>21</v>
      </c>
      <c r="G107" s="43">
        <v>0</v>
      </c>
      <c r="H107" s="43">
        <v>2.65</v>
      </c>
      <c r="I107" s="43">
        <v>0.88</v>
      </c>
      <c r="J107" s="43">
        <f>I107*'Anexo VIComposição Leis Sociais'!$C$49</f>
        <v>1.4550976</v>
      </c>
      <c r="K107" s="301">
        <f t="shared" ref="K107:K108" si="94">SUM(G107:J107)</f>
        <v>4.9850975999999996</v>
      </c>
      <c r="L107" s="301">
        <f t="shared" ref="L107:L108" si="95">ROUND(K107*30.5%,2)</f>
        <v>1.52</v>
      </c>
      <c r="M107" s="302">
        <f t="shared" ref="M107:M108" si="96">K107+L107</f>
        <v>6.5050975999999991</v>
      </c>
      <c r="N107" s="384">
        <f t="shared" ref="N107:N108" si="97">ROUND(M107*F107,2)</f>
        <v>136.61000000000001</v>
      </c>
      <c r="O107" s="19">
        <f t="shared" si="75"/>
        <v>5.2139332480681675E-5</v>
      </c>
      <c r="P107" s="106">
        <f t="shared" si="76"/>
        <v>1</v>
      </c>
      <c r="Q107" s="76"/>
      <c r="R107" s="76"/>
      <c r="S107" s="30"/>
      <c r="U107" s="124"/>
      <c r="W107" s="221">
        <f t="shared" si="70"/>
        <v>104.68704959999999</v>
      </c>
      <c r="Y107" s="354"/>
    </row>
    <row r="108" spans="1:28" s="26" customFormat="1" ht="15" x14ac:dyDescent="0.25">
      <c r="A108" s="293" t="s">
        <v>200</v>
      </c>
      <c r="B108" s="289">
        <v>171048</v>
      </c>
      <c r="C108" s="172" t="str">
        <f>CONCATENATE($U$99,SUM($P$100:P108))</f>
        <v>10.7.9</v>
      </c>
      <c r="D108" s="31" t="s">
        <v>128</v>
      </c>
      <c r="E108" s="8" t="s">
        <v>46</v>
      </c>
      <c r="F108" s="80">
        <v>17</v>
      </c>
      <c r="G108" s="43">
        <v>0</v>
      </c>
      <c r="H108" s="43">
        <v>2.15</v>
      </c>
      <c r="I108" s="43">
        <v>0.88</v>
      </c>
      <c r="J108" s="43">
        <f>I108*'Anexo VIComposição Leis Sociais'!$C$49</f>
        <v>1.4550976</v>
      </c>
      <c r="K108" s="301">
        <f t="shared" si="94"/>
        <v>4.4850975999999996</v>
      </c>
      <c r="L108" s="301">
        <f t="shared" si="95"/>
        <v>1.37</v>
      </c>
      <c r="M108" s="302">
        <f t="shared" si="96"/>
        <v>5.8550975999999997</v>
      </c>
      <c r="N108" s="384">
        <f t="shared" si="97"/>
        <v>99.54</v>
      </c>
      <c r="O108" s="19">
        <f t="shared" si="75"/>
        <v>4.692948503543457E-5</v>
      </c>
      <c r="P108" s="106">
        <f t="shared" si="76"/>
        <v>1</v>
      </c>
      <c r="Q108" s="76"/>
      <c r="R108" s="76"/>
      <c r="S108" s="30"/>
      <c r="U108" s="124"/>
      <c r="W108" s="221">
        <f t="shared" si="70"/>
        <v>76.246659199999996</v>
      </c>
      <c r="Y108" s="354"/>
    </row>
    <row r="109" spans="1:28" s="26" customFormat="1" ht="15" x14ac:dyDescent="0.25">
      <c r="A109" s="293" t="s">
        <v>200</v>
      </c>
      <c r="B109" s="289">
        <v>171049</v>
      </c>
      <c r="C109" s="172" t="str">
        <f>CONCATENATE($U$99,SUM($P$100:P109))</f>
        <v>10.7.10</v>
      </c>
      <c r="D109" s="36" t="s">
        <v>129</v>
      </c>
      <c r="E109" s="8" t="s">
        <v>46</v>
      </c>
      <c r="F109" s="80">
        <v>2</v>
      </c>
      <c r="G109" s="43">
        <v>0</v>
      </c>
      <c r="H109" s="43">
        <v>4.21</v>
      </c>
      <c r="I109" s="43">
        <v>0.88</v>
      </c>
      <c r="J109" s="43">
        <f>I109*'Anexo VIComposição Leis Sociais'!$C$49</f>
        <v>1.4550976</v>
      </c>
      <c r="K109" s="301">
        <f t="shared" ref="K109" si="98">SUM(G109:J109)</f>
        <v>6.5450976000000001</v>
      </c>
      <c r="L109" s="301">
        <f t="shared" ref="L109" si="99">ROUND(K109*30.5%,2)</f>
        <v>2</v>
      </c>
      <c r="M109" s="302">
        <f t="shared" ref="M109" si="100">K109+L109</f>
        <v>8.5450976000000001</v>
      </c>
      <c r="N109" s="384">
        <f t="shared" ref="N109" si="101">ROUND(M109*F109,2)</f>
        <v>17.09</v>
      </c>
      <c r="O109" s="19">
        <f t="shared" si="75"/>
        <v>6.8490238308841834E-5</v>
      </c>
      <c r="P109" s="106">
        <f t="shared" si="76"/>
        <v>1</v>
      </c>
      <c r="Q109" s="76"/>
      <c r="R109" s="76"/>
      <c r="S109" s="30"/>
      <c r="U109" s="124"/>
      <c r="W109" s="221">
        <f t="shared" si="70"/>
        <v>13.0901952</v>
      </c>
      <c r="Y109" s="354"/>
    </row>
    <row r="110" spans="1:28" s="26" customFormat="1" ht="15" x14ac:dyDescent="0.25">
      <c r="A110" s="293" t="s">
        <v>200</v>
      </c>
      <c r="B110" s="289">
        <v>171070</v>
      </c>
      <c r="C110" s="172" t="str">
        <f>CONCATENATE($U$99,SUM($P$100:P110))</f>
        <v>10.7.11</v>
      </c>
      <c r="D110" s="31" t="s">
        <v>130</v>
      </c>
      <c r="E110" s="8" t="s">
        <v>46</v>
      </c>
      <c r="F110" s="80">
        <v>4</v>
      </c>
      <c r="G110" s="43">
        <v>0</v>
      </c>
      <c r="H110" s="43">
        <v>74.900000000000006</v>
      </c>
      <c r="I110" s="43">
        <v>8.81</v>
      </c>
      <c r="J110" s="43">
        <f>I110*'Anexo VIComposição Leis Sociais'!$C$49</f>
        <v>14.5675112</v>
      </c>
      <c r="K110" s="301">
        <f t="shared" ref="K110:K113" si="102">SUM(G110:J110)</f>
        <v>98.277511200000006</v>
      </c>
      <c r="L110" s="301">
        <f t="shared" ref="L110:L113" si="103">ROUND(K110*30.5%,2)</f>
        <v>29.97</v>
      </c>
      <c r="M110" s="302">
        <f t="shared" ref="M110:M113" si="104">K110+L110</f>
        <v>128.24751120000002</v>
      </c>
      <c r="N110" s="384">
        <f t="shared" ref="N110:N113" si="105">ROUND(M110*F110,2)</f>
        <v>512.99</v>
      </c>
      <c r="O110" s="19">
        <f t="shared" si="75"/>
        <v>1.027923028591723E-3</v>
      </c>
      <c r="P110" s="106">
        <f t="shared" si="76"/>
        <v>1</v>
      </c>
      <c r="Q110" s="76"/>
      <c r="R110" s="76"/>
      <c r="S110" s="30"/>
      <c r="U110" s="124"/>
      <c r="W110" s="221">
        <f t="shared" si="70"/>
        <v>393.11004480000003</v>
      </c>
      <c r="Y110" s="354"/>
    </row>
    <row r="111" spans="1:28" s="26" customFormat="1" ht="15" x14ac:dyDescent="0.25">
      <c r="A111" s="293" t="s">
        <v>200</v>
      </c>
      <c r="B111" s="289">
        <v>171073</v>
      </c>
      <c r="C111" s="172" t="str">
        <f>CONCATENATE($U$99,SUM($P$100:P111))</f>
        <v>10.7.12</v>
      </c>
      <c r="D111" s="31" t="s">
        <v>131</v>
      </c>
      <c r="E111" s="8" t="s">
        <v>46</v>
      </c>
      <c r="F111" s="80">
        <v>2</v>
      </c>
      <c r="G111" s="43">
        <v>0</v>
      </c>
      <c r="H111" s="43">
        <v>1.39</v>
      </c>
      <c r="I111" s="43">
        <v>0.71</v>
      </c>
      <c r="J111" s="43">
        <f>I111*'Anexo VIComposição Leis Sociais'!$C$49</f>
        <v>1.1739991999999999</v>
      </c>
      <c r="K111" s="301">
        <f t="shared" si="102"/>
        <v>3.2739991999999996</v>
      </c>
      <c r="L111" s="301">
        <f t="shared" si="103"/>
        <v>1</v>
      </c>
      <c r="M111" s="302">
        <f t="shared" si="104"/>
        <v>4.2739991999999996</v>
      </c>
      <c r="N111" s="384">
        <f t="shared" si="105"/>
        <v>8.5500000000000007</v>
      </c>
      <c r="O111" s="19">
        <f t="shared" si="75"/>
        <v>3.425674432785874E-5</v>
      </c>
      <c r="P111" s="106">
        <f t="shared" si="76"/>
        <v>1</v>
      </c>
      <c r="Q111" s="76"/>
      <c r="R111" s="76"/>
      <c r="S111" s="30"/>
      <c r="U111" s="124"/>
      <c r="W111" s="221">
        <f t="shared" si="70"/>
        <v>6.5479983999999991</v>
      </c>
      <c r="Y111" s="354"/>
    </row>
    <row r="112" spans="1:28" s="26" customFormat="1" ht="15" x14ac:dyDescent="0.25">
      <c r="A112" s="293" t="s">
        <v>200</v>
      </c>
      <c r="B112" s="289">
        <v>171074</v>
      </c>
      <c r="C112" s="172" t="str">
        <f>CONCATENATE($U$99,SUM($P$100:P112))</f>
        <v>10.7.13</v>
      </c>
      <c r="D112" s="31" t="s">
        <v>132</v>
      </c>
      <c r="E112" s="8" t="s">
        <v>46</v>
      </c>
      <c r="F112" s="80">
        <v>2</v>
      </c>
      <c r="G112" s="43">
        <v>0</v>
      </c>
      <c r="H112" s="43">
        <v>1.95</v>
      </c>
      <c r="I112" s="43">
        <v>0.71</v>
      </c>
      <c r="J112" s="43">
        <f>I112*'Anexo VIComposição Leis Sociais'!$C$49</f>
        <v>1.1739991999999999</v>
      </c>
      <c r="K112" s="301">
        <f t="shared" si="102"/>
        <v>3.8339992000000001</v>
      </c>
      <c r="L112" s="301">
        <f t="shared" si="103"/>
        <v>1.17</v>
      </c>
      <c r="M112" s="302">
        <f t="shared" si="104"/>
        <v>5.0039992</v>
      </c>
      <c r="N112" s="384">
        <f t="shared" si="105"/>
        <v>10.01</v>
      </c>
      <c r="O112" s="19">
        <f t="shared" si="75"/>
        <v>4.0107803766367036E-5</v>
      </c>
      <c r="P112" s="106">
        <f t="shared" si="76"/>
        <v>1</v>
      </c>
      <c r="Q112" s="76"/>
      <c r="R112" s="76"/>
      <c r="S112" s="30"/>
      <c r="U112" s="124"/>
      <c r="W112" s="221">
        <f t="shared" si="70"/>
        <v>7.6679984000000001</v>
      </c>
      <c r="Y112" s="354"/>
    </row>
    <row r="113" spans="1:25" s="26" customFormat="1" ht="15" x14ac:dyDescent="0.25">
      <c r="A113" s="293" t="s">
        <v>200</v>
      </c>
      <c r="B113" s="289">
        <v>171075</v>
      </c>
      <c r="C113" s="172" t="str">
        <f>CONCATENATE($U$99,SUM($P$100:P113))</f>
        <v>10.7.14</v>
      </c>
      <c r="D113" s="31" t="s">
        <v>133</v>
      </c>
      <c r="E113" s="8" t="s">
        <v>46</v>
      </c>
      <c r="F113" s="80">
        <v>6</v>
      </c>
      <c r="G113" s="43">
        <v>0</v>
      </c>
      <c r="H113" s="43">
        <v>2.81</v>
      </c>
      <c r="I113" s="43">
        <v>0.71</v>
      </c>
      <c r="J113" s="43">
        <f>I113*'Anexo VIComposição Leis Sociais'!$C$49</f>
        <v>1.1739991999999999</v>
      </c>
      <c r="K113" s="301">
        <f t="shared" si="102"/>
        <v>4.6939992000000004</v>
      </c>
      <c r="L113" s="301">
        <f t="shared" si="103"/>
        <v>1.43</v>
      </c>
      <c r="M113" s="302">
        <f t="shared" si="104"/>
        <v>6.1239992000000001</v>
      </c>
      <c r="N113" s="384">
        <f t="shared" si="105"/>
        <v>36.74</v>
      </c>
      <c r="O113" s="19">
        <f t="shared" si="75"/>
        <v>4.9084771672023589E-5</v>
      </c>
      <c r="P113" s="106">
        <f t="shared" si="76"/>
        <v>1</v>
      </c>
      <c r="Q113" s="76"/>
      <c r="R113" s="76"/>
      <c r="S113" s="30"/>
      <c r="U113" s="124"/>
      <c r="W113" s="221">
        <f t="shared" si="70"/>
        <v>28.163995200000002</v>
      </c>
      <c r="Y113" s="354"/>
    </row>
    <row r="114" spans="1:25" s="26" customFormat="1" x14ac:dyDescent="0.2">
      <c r="A114" s="293"/>
      <c r="B114" s="198"/>
      <c r="C114" s="198"/>
      <c r="D114" s="204"/>
      <c r="E114" s="199"/>
      <c r="F114" s="203"/>
      <c r="G114" s="203"/>
      <c r="H114" s="203"/>
      <c r="I114" s="203"/>
      <c r="J114" s="203"/>
      <c r="K114" s="527" t="s">
        <v>191</v>
      </c>
      <c r="L114" s="528"/>
      <c r="M114" s="528"/>
      <c r="N114" s="39">
        <f>SUM(N100:N113)</f>
        <v>2808.76</v>
      </c>
      <c r="O114" s="38">
        <f>N114/N144</f>
        <v>2.2512632477403489E-2</v>
      </c>
      <c r="P114" s="106">
        <f>IF(N114&gt;0.001,1,0)</f>
        <v>1</v>
      </c>
      <c r="Q114" s="22"/>
      <c r="R114" s="22"/>
      <c r="S114" s="68"/>
      <c r="T114" s="16"/>
      <c r="U114" s="120"/>
      <c r="V114" s="35"/>
      <c r="W114" s="221"/>
    </row>
    <row r="115" spans="1:25" s="60" customFormat="1" ht="15" x14ac:dyDescent="0.25">
      <c r="A115" s="185"/>
      <c r="B115" s="185"/>
      <c r="C115" s="185" t="str">
        <f>CONCATENATE(C56,R115)</f>
        <v>10.8</v>
      </c>
      <c r="D115" s="524" t="s">
        <v>159</v>
      </c>
      <c r="E115" s="525"/>
      <c r="F115" s="525"/>
      <c r="G115" s="525"/>
      <c r="H115" s="525"/>
      <c r="I115" s="525"/>
      <c r="J115" s="525"/>
      <c r="K115" s="525"/>
      <c r="L115" s="525"/>
      <c r="M115" s="525"/>
      <c r="N115" s="525"/>
      <c r="O115" s="526"/>
      <c r="P115" s="106">
        <f>P129</f>
        <v>1</v>
      </c>
      <c r="Q115" s="59"/>
      <c r="R115" s="118" t="str">
        <f>CONCATENATE(".",SUM(P66,P76,P84,P93,P96,P99,P115,P57))</f>
        <v>.8</v>
      </c>
      <c r="S115" s="69"/>
      <c r="T115" s="54"/>
      <c r="U115" s="128" t="str">
        <f>CONCATENATE(C115,".")</f>
        <v>10.8.</v>
      </c>
      <c r="V115" s="64"/>
      <c r="W115" s="221">
        <f t="shared" ref="W115:W128" si="106">F115*K115</f>
        <v>0</v>
      </c>
    </row>
    <row r="116" spans="1:25" s="26" customFormat="1" ht="15" x14ac:dyDescent="0.25">
      <c r="A116" s="293" t="s">
        <v>200</v>
      </c>
      <c r="B116" s="289">
        <v>171141</v>
      </c>
      <c r="C116" s="172" t="str">
        <f>CONCATENATE($U$115,SUM($P$116:P116))</f>
        <v>10.8.1</v>
      </c>
      <c r="D116" s="31" t="s">
        <v>134</v>
      </c>
      <c r="E116" s="8" t="s">
        <v>46</v>
      </c>
      <c r="F116" s="80">
        <v>40</v>
      </c>
      <c r="G116" s="43">
        <v>0</v>
      </c>
      <c r="H116" s="43">
        <v>7.11</v>
      </c>
      <c r="I116" s="43">
        <v>0.88</v>
      </c>
      <c r="J116" s="43">
        <f>I116*'Anexo VIComposição Leis Sociais'!$C$49</f>
        <v>1.4550976</v>
      </c>
      <c r="K116" s="301">
        <f t="shared" ref="K116" si="107">SUM(G116:J116)</f>
        <v>9.4450976000000004</v>
      </c>
      <c r="L116" s="301">
        <f t="shared" ref="L116" si="108">ROUND(K116*30.5%,2)</f>
        <v>2.88</v>
      </c>
      <c r="M116" s="302">
        <f t="shared" ref="M116" si="109">K116+L116</f>
        <v>12.325097599999999</v>
      </c>
      <c r="N116" s="384">
        <f t="shared" ref="N116" si="110">ROUND(M116*F116,2)</f>
        <v>493</v>
      </c>
      <c r="O116" s="19">
        <f t="shared" ref="O116:O128" si="111">M116/$N$144</f>
        <v>9.8787504990432705E-5</v>
      </c>
      <c r="P116" s="106">
        <f t="shared" ref="P116:P128" si="112">IF(F116&gt;0.001,1,0)</f>
        <v>1</v>
      </c>
      <c r="Q116" s="76"/>
      <c r="R116" s="76"/>
      <c r="S116" s="30"/>
      <c r="U116" s="124"/>
      <c r="W116" s="221">
        <f t="shared" si="106"/>
        <v>377.80390399999999</v>
      </c>
      <c r="Y116" s="354"/>
    </row>
    <row r="117" spans="1:25" s="26" customFormat="1" ht="15" x14ac:dyDescent="0.25">
      <c r="A117" s="293" t="s">
        <v>200</v>
      </c>
      <c r="B117" s="289">
        <v>171411</v>
      </c>
      <c r="C117" s="172" t="str">
        <f>CONCATENATE($U$115,SUM($P$116:P117))</f>
        <v>10.8.2</v>
      </c>
      <c r="D117" s="31" t="s">
        <v>135</v>
      </c>
      <c r="E117" s="8" t="s">
        <v>46</v>
      </c>
      <c r="F117" s="80">
        <v>54</v>
      </c>
      <c r="G117" s="43">
        <v>0</v>
      </c>
      <c r="H117" s="43">
        <v>0.56999999999999995</v>
      </c>
      <c r="I117" s="43">
        <v>0.44</v>
      </c>
      <c r="J117" s="43">
        <f>I117*'Anexo VIComposição Leis Sociais'!$C$49</f>
        <v>0.7275488</v>
      </c>
      <c r="K117" s="301">
        <f t="shared" ref="K117" si="113">SUM(G117:J117)</f>
        <v>1.7375487999999999</v>
      </c>
      <c r="L117" s="301">
        <f t="shared" ref="L117" si="114">ROUND(K117*30.5%,2)</f>
        <v>0.53</v>
      </c>
      <c r="M117" s="302">
        <f t="shared" ref="M117" si="115">K117+L117</f>
        <v>2.2675488000000001</v>
      </c>
      <c r="N117" s="384">
        <f t="shared" ref="N117" si="116">ROUND(M117*F117,2)</f>
        <v>122.45</v>
      </c>
      <c r="O117" s="19">
        <f t="shared" si="111"/>
        <v>1.8174743573312531E-5</v>
      </c>
      <c r="P117" s="106">
        <f t="shared" si="112"/>
        <v>1</v>
      </c>
      <c r="Q117" s="76"/>
      <c r="R117" s="76"/>
      <c r="S117" s="30"/>
      <c r="U117" s="124"/>
      <c r="W117" s="221">
        <f t="shared" si="106"/>
        <v>93.827635199999989</v>
      </c>
      <c r="Y117" s="354"/>
    </row>
    <row r="118" spans="1:25" s="26" customFormat="1" ht="15" x14ac:dyDescent="0.25">
      <c r="A118" s="293" t="s">
        <v>200</v>
      </c>
      <c r="B118" s="289">
        <v>171301</v>
      </c>
      <c r="C118" s="172" t="str">
        <f>CONCATENATE($U$115,SUM($P$116:P118))</f>
        <v>10.8.3</v>
      </c>
      <c r="D118" s="31" t="s">
        <v>136</v>
      </c>
      <c r="E118" s="8" t="s">
        <v>46</v>
      </c>
      <c r="F118" s="80">
        <v>26</v>
      </c>
      <c r="G118" s="43">
        <v>0</v>
      </c>
      <c r="H118" s="43">
        <v>0.63</v>
      </c>
      <c r="I118" s="43">
        <v>0.18</v>
      </c>
      <c r="J118" s="43">
        <f>I118*'Anexo VIComposição Leis Sociais'!$C$49</f>
        <v>0.29763359999999994</v>
      </c>
      <c r="K118" s="301">
        <f t="shared" ref="K118:K121" si="117">SUM(G118:J118)</f>
        <v>1.1076336</v>
      </c>
      <c r="L118" s="301">
        <f t="shared" ref="L118:L121" si="118">ROUND(K118*30.5%,2)</f>
        <v>0.34</v>
      </c>
      <c r="M118" s="302">
        <f t="shared" ref="M118:M121" si="119">K118+L118</f>
        <v>1.4476336000000001</v>
      </c>
      <c r="N118" s="384">
        <f t="shared" ref="N118:N121" si="120">ROUND(M118*F118,2)</f>
        <v>37.64</v>
      </c>
      <c r="O118" s="19">
        <f t="shared" si="111"/>
        <v>1.1603000327098268E-5</v>
      </c>
      <c r="P118" s="106">
        <f t="shared" si="112"/>
        <v>1</v>
      </c>
      <c r="Q118" s="76"/>
      <c r="R118" s="76"/>
      <c r="S118" s="30"/>
      <c r="U118" s="124"/>
      <c r="W118" s="221">
        <f t="shared" si="106"/>
        <v>28.798473600000001</v>
      </c>
      <c r="Y118" s="354"/>
    </row>
    <row r="119" spans="1:25" s="26" customFormat="1" ht="15" x14ac:dyDescent="0.25">
      <c r="A119" s="293" t="s">
        <v>200</v>
      </c>
      <c r="B119" s="289">
        <v>171303</v>
      </c>
      <c r="C119" s="172" t="str">
        <f>CONCATENATE($U$115,SUM($P$116:P119))</f>
        <v>10.8.4</v>
      </c>
      <c r="D119" s="31" t="s">
        <v>137</v>
      </c>
      <c r="E119" s="8" t="s">
        <v>46</v>
      </c>
      <c r="F119" s="80">
        <v>4</v>
      </c>
      <c r="G119" s="43">
        <v>0</v>
      </c>
      <c r="H119" s="43">
        <v>1.02</v>
      </c>
      <c r="I119" s="43">
        <v>0.18</v>
      </c>
      <c r="J119" s="43">
        <f>I119*'Anexo VIComposição Leis Sociais'!$C$49</f>
        <v>0.29763359999999994</v>
      </c>
      <c r="K119" s="301">
        <f t="shared" si="117"/>
        <v>1.4976335999999999</v>
      </c>
      <c r="L119" s="301">
        <f t="shared" si="118"/>
        <v>0.46</v>
      </c>
      <c r="M119" s="302">
        <f t="shared" si="119"/>
        <v>1.9576335999999999</v>
      </c>
      <c r="N119" s="384">
        <f t="shared" si="120"/>
        <v>7.83</v>
      </c>
      <c r="O119" s="19">
        <f t="shared" si="111"/>
        <v>1.5690726784138305E-5</v>
      </c>
      <c r="P119" s="106">
        <f t="shared" si="112"/>
        <v>1</v>
      </c>
      <c r="Q119" s="76"/>
      <c r="R119" s="76"/>
      <c r="S119" s="30"/>
      <c r="U119" s="124"/>
      <c r="W119" s="221">
        <f t="shared" si="106"/>
        <v>5.9905343999999996</v>
      </c>
      <c r="Y119" s="354"/>
    </row>
    <row r="120" spans="1:25" s="26" customFormat="1" ht="15" x14ac:dyDescent="0.25">
      <c r="A120" s="293" t="s">
        <v>200</v>
      </c>
      <c r="B120" s="289">
        <v>171305</v>
      </c>
      <c r="C120" s="172" t="str">
        <f>CONCATENATE($U$115,SUM($P$116:P120))</f>
        <v>10.8.5</v>
      </c>
      <c r="D120" s="31" t="s">
        <v>138</v>
      </c>
      <c r="E120" s="8" t="s">
        <v>46</v>
      </c>
      <c r="F120" s="80">
        <v>10</v>
      </c>
      <c r="G120" s="43">
        <v>0</v>
      </c>
      <c r="H120" s="43">
        <v>1.43</v>
      </c>
      <c r="I120" s="43">
        <v>0.18</v>
      </c>
      <c r="J120" s="43">
        <f>I120*'Anexo VIComposição Leis Sociais'!$C$49</f>
        <v>0.29763359999999994</v>
      </c>
      <c r="K120" s="301">
        <f t="shared" si="117"/>
        <v>1.9076335999999998</v>
      </c>
      <c r="L120" s="301">
        <f t="shared" si="118"/>
        <v>0.57999999999999996</v>
      </c>
      <c r="M120" s="302">
        <f t="shared" si="119"/>
        <v>2.4876335999999997</v>
      </c>
      <c r="N120" s="384">
        <f t="shared" si="120"/>
        <v>24.88</v>
      </c>
      <c r="O120" s="19">
        <f t="shared" si="111"/>
        <v>1.9938756239493635E-5</v>
      </c>
      <c r="P120" s="106">
        <f t="shared" si="112"/>
        <v>1</v>
      </c>
      <c r="Q120" s="76"/>
      <c r="R120" s="76"/>
      <c r="S120" s="30"/>
      <c r="U120" s="124"/>
      <c r="W120" s="221">
        <f t="shared" si="106"/>
        <v>19.076335999999998</v>
      </c>
      <c r="Y120" s="354"/>
    </row>
    <row r="121" spans="1:25" s="26" customFormat="1" ht="15" x14ac:dyDescent="0.25">
      <c r="A121" s="293" t="s">
        <v>200</v>
      </c>
      <c r="B121" s="289">
        <v>171306</v>
      </c>
      <c r="C121" s="172" t="str">
        <f>CONCATENATE($U$115,SUM($P$116:P121))</f>
        <v>10.8.6</v>
      </c>
      <c r="D121" s="31" t="s">
        <v>139</v>
      </c>
      <c r="E121" s="8" t="s">
        <v>46</v>
      </c>
      <c r="F121" s="80">
        <v>12</v>
      </c>
      <c r="G121" s="43">
        <v>0</v>
      </c>
      <c r="H121" s="43">
        <v>1.8</v>
      </c>
      <c r="I121" s="43">
        <v>0.18</v>
      </c>
      <c r="J121" s="43">
        <f>I121*'Anexo VIComposição Leis Sociais'!$C$49</f>
        <v>0.29763359999999994</v>
      </c>
      <c r="K121" s="301">
        <f t="shared" si="117"/>
        <v>2.2776335999999997</v>
      </c>
      <c r="L121" s="301">
        <f t="shared" si="118"/>
        <v>0.69</v>
      </c>
      <c r="M121" s="302">
        <f t="shared" si="119"/>
        <v>2.9676335999999996</v>
      </c>
      <c r="N121" s="384">
        <f t="shared" si="120"/>
        <v>35.61</v>
      </c>
      <c r="O121" s="19">
        <f t="shared" si="111"/>
        <v>2.3786028199060731E-5</v>
      </c>
      <c r="P121" s="106">
        <f t="shared" si="112"/>
        <v>1</v>
      </c>
      <c r="Q121" s="76"/>
      <c r="R121" s="76"/>
      <c r="S121" s="30"/>
      <c r="U121" s="124"/>
      <c r="W121" s="221">
        <f t="shared" si="106"/>
        <v>27.331603199999996</v>
      </c>
      <c r="Y121" s="354"/>
    </row>
    <row r="122" spans="1:25" s="26" customFormat="1" ht="15" x14ac:dyDescent="0.25">
      <c r="A122" s="293" t="s">
        <v>200</v>
      </c>
      <c r="B122" s="289">
        <v>171456</v>
      </c>
      <c r="C122" s="172" t="str">
        <f>CONCATENATE($U$115,SUM($P$116:P122))</f>
        <v>10.8.7</v>
      </c>
      <c r="D122" s="31" t="s">
        <v>140</v>
      </c>
      <c r="E122" s="8" t="s">
        <v>46</v>
      </c>
      <c r="F122" s="80">
        <v>4</v>
      </c>
      <c r="G122" s="43">
        <v>0</v>
      </c>
      <c r="H122" s="43">
        <v>5.9</v>
      </c>
      <c r="I122" s="43">
        <v>0.18</v>
      </c>
      <c r="J122" s="43">
        <f>I122*'Anexo VIComposição Leis Sociais'!$C$49</f>
        <v>0.29763359999999994</v>
      </c>
      <c r="K122" s="301">
        <f t="shared" ref="K122" si="121">SUM(G122:J122)</f>
        <v>6.3776336000000002</v>
      </c>
      <c r="L122" s="301">
        <f t="shared" ref="L122" si="122">ROUND(K122*30.5%,2)</f>
        <v>1.95</v>
      </c>
      <c r="M122" s="302">
        <f t="shared" ref="M122" si="123">K122+L122</f>
        <v>8.3276336000000004</v>
      </c>
      <c r="N122" s="384">
        <f t="shared" ref="N122" si="124">ROUND(M122*F122,2)</f>
        <v>33.31</v>
      </c>
      <c r="O122" s="19">
        <f t="shared" si="111"/>
        <v>6.6747231747559961E-5</v>
      </c>
      <c r="P122" s="106">
        <f t="shared" si="112"/>
        <v>1</v>
      </c>
      <c r="Q122" s="76"/>
      <c r="R122" s="76"/>
      <c r="S122" s="30"/>
      <c r="U122" s="124"/>
      <c r="W122" s="221">
        <f t="shared" si="106"/>
        <v>25.510534400000001</v>
      </c>
      <c r="Y122" s="354"/>
    </row>
    <row r="123" spans="1:25" s="26" customFormat="1" ht="15" x14ac:dyDescent="0.25">
      <c r="A123" s="293" t="s">
        <v>200</v>
      </c>
      <c r="B123" s="289">
        <v>171276</v>
      </c>
      <c r="C123" s="172" t="str">
        <f>CONCATENATE($U$115,SUM($P$116:P123))</f>
        <v>10.8.8</v>
      </c>
      <c r="D123" s="300" t="s">
        <v>245</v>
      </c>
      <c r="E123" s="8" t="s">
        <v>46</v>
      </c>
      <c r="F123" s="80">
        <v>111</v>
      </c>
      <c r="G123" s="43">
        <v>0</v>
      </c>
      <c r="H123" s="43">
        <v>2.5</v>
      </c>
      <c r="I123" s="43">
        <v>0.89</v>
      </c>
      <c r="J123" s="43">
        <f>I123*'Anexo VIComposição Leis Sociais'!$C$49</f>
        <v>1.4716327999999999</v>
      </c>
      <c r="K123" s="301">
        <f t="shared" ref="K123" si="125">SUM(G123:J123)</f>
        <v>4.8616327999999998</v>
      </c>
      <c r="L123" s="301">
        <f t="shared" ref="L123" si="126">ROUND(K123*30.5%,2)</f>
        <v>1.48</v>
      </c>
      <c r="M123" s="302">
        <f t="shared" ref="M123" si="127">K123+L123</f>
        <v>6.3416327999999993</v>
      </c>
      <c r="N123" s="384">
        <f t="shared" ref="N123" si="128">ROUND(M123*F123,2)</f>
        <v>703.92</v>
      </c>
      <c r="O123" s="19">
        <f t="shared" si="111"/>
        <v>5.0829137602731168E-5</v>
      </c>
      <c r="P123" s="106">
        <f t="shared" si="112"/>
        <v>1</v>
      </c>
      <c r="Q123" s="76"/>
      <c r="R123" s="76"/>
      <c r="S123" s="30"/>
      <c r="U123" s="124"/>
      <c r="W123" s="221">
        <f t="shared" si="106"/>
        <v>539.64124079999999</v>
      </c>
      <c r="Y123" s="354"/>
    </row>
    <row r="124" spans="1:25" s="26" customFormat="1" ht="15" x14ac:dyDescent="0.25">
      <c r="A124" s="293" t="s">
        <v>200</v>
      </c>
      <c r="B124" s="289">
        <v>171163</v>
      </c>
      <c r="C124" s="172" t="str">
        <f>CONCATENATE($U$115,SUM($P$116:P124))</f>
        <v>10.8.9</v>
      </c>
      <c r="D124" s="31" t="s">
        <v>141</v>
      </c>
      <c r="E124" s="8" t="s">
        <v>46</v>
      </c>
      <c r="F124" s="80">
        <v>1</v>
      </c>
      <c r="G124" s="43">
        <v>0</v>
      </c>
      <c r="H124" s="43">
        <v>69.87</v>
      </c>
      <c r="I124" s="43">
        <v>10.57</v>
      </c>
      <c r="J124" s="43">
        <f>I124*'Anexo VIComposição Leis Sociais'!$C$49</f>
        <v>17.477706399999999</v>
      </c>
      <c r="K124" s="301">
        <f t="shared" ref="K124" si="129">SUM(G124:J124)</f>
        <v>97.9177064</v>
      </c>
      <c r="L124" s="301">
        <f t="shared" ref="L124" si="130">ROUND(K124*30.5%,2)</f>
        <v>29.86</v>
      </c>
      <c r="M124" s="302">
        <f t="shared" ref="M124" si="131">K124+L124</f>
        <v>127.7777064</v>
      </c>
      <c r="N124" s="384">
        <f t="shared" ref="N124" si="132">ROUND(M124*F124,2)</f>
        <v>127.78</v>
      </c>
      <c r="O124" s="19">
        <f t="shared" si="111"/>
        <v>1.024157472688577E-3</v>
      </c>
      <c r="P124" s="106">
        <f t="shared" si="112"/>
        <v>1</v>
      </c>
      <c r="Q124" s="76"/>
      <c r="R124" s="76"/>
      <c r="S124" s="30"/>
      <c r="U124" s="124"/>
      <c r="W124" s="221">
        <f t="shared" si="106"/>
        <v>97.9177064</v>
      </c>
      <c r="Y124" s="354"/>
    </row>
    <row r="125" spans="1:25" s="26" customFormat="1" ht="15" x14ac:dyDescent="0.25">
      <c r="A125" s="293" t="s">
        <v>200</v>
      </c>
      <c r="B125" s="289">
        <v>171406</v>
      </c>
      <c r="C125" s="172" t="str">
        <f>CONCATENATE($U$115,SUM($P$116:P125))</f>
        <v>10.8.10</v>
      </c>
      <c r="D125" s="31" t="s">
        <v>142</v>
      </c>
      <c r="E125" s="8" t="s">
        <v>46</v>
      </c>
      <c r="F125" s="80">
        <v>4</v>
      </c>
      <c r="G125" s="43">
        <v>0</v>
      </c>
      <c r="H125" s="43">
        <v>1.39</v>
      </c>
      <c r="I125" s="43">
        <v>0.88</v>
      </c>
      <c r="J125" s="43">
        <f>I125*'Anexo VIComposição Leis Sociais'!$C$49</f>
        <v>1.4550976</v>
      </c>
      <c r="K125" s="301">
        <f t="shared" ref="K125:K127" si="133">SUM(G125:J125)</f>
        <v>3.7250975999999998</v>
      </c>
      <c r="L125" s="301">
        <f t="shared" ref="L125:L127" si="134">ROUND(K125*30.5%,2)</f>
        <v>1.1399999999999999</v>
      </c>
      <c r="M125" s="302">
        <f t="shared" ref="M125:M127" si="135">K125+L125</f>
        <v>4.8650975999999995</v>
      </c>
      <c r="N125" s="384">
        <f t="shared" ref="N125:N127" si="136">ROUND(M125*F125,2)</f>
        <v>19.46</v>
      </c>
      <c r="O125" s="19">
        <f t="shared" si="111"/>
        <v>3.8994486618827434E-5</v>
      </c>
      <c r="P125" s="106">
        <f t="shared" si="112"/>
        <v>1</v>
      </c>
      <c r="Q125" s="76"/>
      <c r="R125" s="76"/>
      <c r="S125" s="30"/>
      <c r="U125" s="124"/>
      <c r="W125" s="221">
        <f t="shared" si="106"/>
        <v>14.900390399999999</v>
      </c>
      <c r="Y125" s="354"/>
    </row>
    <row r="126" spans="1:25" s="26" customFormat="1" ht="15" x14ac:dyDescent="0.25">
      <c r="A126" s="293" t="s">
        <v>200</v>
      </c>
      <c r="B126" s="289">
        <v>171408</v>
      </c>
      <c r="C126" s="172" t="str">
        <f>CONCATENATE($U$115,SUM($P$116:P126))</f>
        <v>10.8.11</v>
      </c>
      <c r="D126" s="31" t="s">
        <v>143</v>
      </c>
      <c r="E126" s="8" t="s">
        <v>46</v>
      </c>
      <c r="F126" s="80">
        <v>5</v>
      </c>
      <c r="G126" s="43">
        <v>0</v>
      </c>
      <c r="H126" s="43">
        <v>14.9</v>
      </c>
      <c r="I126" s="43">
        <v>0.88</v>
      </c>
      <c r="J126" s="43">
        <f>I126*'Anexo VIComposição Leis Sociais'!$C$49</f>
        <v>1.4550976</v>
      </c>
      <c r="K126" s="301">
        <f t="shared" si="133"/>
        <v>17.2350976</v>
      </c>
      <c r="L126" s="301">
        <f t="shared" si="134"/>
        <v>5.26</v>
      </c>
      <c r="M126" s="302">
        <f t="shared" si="135"/>
        <v>22.495097600000001</v>
      </c>
      <c r="N126" s="384">
        <f t="shared" si="136"/>
        <v>112.48</v>
      </c>
      <c r="O126" s="19">
        <f t="shared" si="111"/>
        <v>1.8030157963376054E-4</v>
      </c>
      <c r="P126" s="106">
        <f t="shared" si="112"/>
        <v>1</v>
      </c>
      <c r="Q126" s="76"/>
      <c r="R126" s="76"/>
      <c r="S126" s="30"/>
      <c r="U126" s="124"/>
      <c r="W126" s="221">
        <f t="shared" si="106"/>
        <v>86.175488000000001</v>
      </c>
      <c r="Y126" s="354"/>
    </row>
    <row r="127" spans="1:25" s="26" customFormat="1" ht="15" x14ac:dyDescent="0.25">
      <c r="A127" s="293" t="s">
        <v>200</v>
      </c>
      <c r="B127" s="289">
        <v>171405</v>
      </c>
      <c r="C127" s="172" t="str">
        <f>CONCATENATE($U$115,SUM($P$116:P127))</f>
        <v>10.8.12</v>
      </c>
      <c r="D127" s="31" t="s">
        <v>144</v>
      </c>
      <c r="E127" s="8" t="s">
        <v>46</v>
      </c>
      <c r="F127" s="80">
        <v>18</v>
      </c>
      <c r="G127" s="43">
        <v>0</v>
      </c>
      <c r="H127" s="43">
        <v>0.83</v>
      </c>
      <c r="I127" s="43">
        <v>0.88</v>
      </c>
      <c r="J127" s="43">
        <f>I127*'Anexo VIComposição Leis Sociais'!$C$49</f>
        <v>1.4550976</v>
      </c>
      <c r="K127" s="301">
        <f t="shared" si="133"/>
        <v>3.1650976000000002</v>
      </c>
      <c r="L127" s="301">
        <f t="shared" si="134"/>
        <v>0.97</v>
      </c>
      <c r="M127" s="302">
        <f t="shared" si="135"/>
        <v>4.1350975999999999</v>
      </c>
      <c r="N127" s="384">
        <f t="shared" si="136"/>
        <v>74.430000000000007</v>
      </c>
      <c r="O127" s="19">
        <f t="shared" si="111"/>
        <v>3.3143427180319151E-5</v>
      </c>
      <c r="P127" s="106">
        <f t="shared" si="112"/>
        <v>1</v>
      </c>
      <c r="Q127" s="76"/>
      <c r="R127" s="76"/>
      <c r="S127" s="30"/>
      <c r="U127" s="124"/>
      <c r="W127" s="221">
        <f t="shared" si="106"/>
        <v>56.971756800000001</v>
      </c>
      <c r="Y127" s="354"/>
    </row>
    <row r="128" spans="1:25" s="26" customFormat="1" ht="15" x14ac:dyDescent="0.25">
      <c r="A128" s="293" t="s">
        <v>200</v>
      </c>
      <c r="B128" s="289">
        <v>171299</v>
      </c>
      <c r="C128" s="172" t="str">
        <f>CONCATENATE($U$115,SUM($P$116:P128))</f>
        <v>10.8.13</v>
      </c>
      <c r="D128" s="31" t="s">
        <v>145</v>
      </c>
      <c r="E128" s="8" t="s">
        <v>30</v>
      </c>
      <c r="F128" s="80">
        <v>1</v>
      </c>
      <c r="G128" s="43">
        <v>0</v>
      </c>
      <c r="H128" s="43">
        <v>4.91</v>
      </c>
      <c r="I128" s="43">
        <v>8.92</v>
      </c>
      <c r="J128" s="43">
        <f>I128*'Anexo VIComposição Leis Sociais'!$C$49</f>
        <v>14.749398399999999</v>
      </c>
      <c r="K128" s="301">
        <f t="shared" ref="K128" si="137">SUM(G128:J128)</f>
        <v>28.579398399999999</v>
      </c>
      <c r="L128" s="301">
        <f t="shared" ref="L128" si="138">ROUND(K128*30.5%,2)</f>
        <v>8.7200000000000006</v>
      </c>
      <c r="M128" s="302">
        <f t="shared" ref="M128" si="139">K128+L128</f>
        <v>37.299398400000001</v>
      </c>
      <c r="N128" s="384">
        <f t="shared" ref="N128" si="140">ROUND(M128*F128,2)</f>
        <v>37.299999999999997</v>
      </c>
      <c r="O128" s="19">
        <f t="shared" si="111"/>
        <v>2.98960269943837E-4</v>
      </c>
      <c r="P128" s="106">
        <f t="shared" si="112"/>
        <v>1</v>
      </c>
      <c r="Q128" s="76"/>
      <c r="R128" s="76"/>
      <c r="S128" s="30"/>
      <c r="U128" s="124"/>
      <c r="W128" s="221">
        <f t="shared" si="106"/>
        <v>28.579398399999999</v>
      </c>
      <c r="Y128" s="354"/>
    </row>
    <row r="129" spans="1:25" s="26" customFormat="1" x14ac:dyDescent="0.2">
      <c r="A129" s="293"/>
      <c r="B129" s="198"/>
      <c r="C129" s="198"/>
      <c r="D129" s="204"/>
      <c r="E129" s="199"/>
      <c r="F129" s="203"/>
      <c r="G129" s="203"/>
      <c r="H129" s="203"/>
      <c r="I129" s="203"/>
      <c r="J129" s="203"/>
      <c r="K129" s="527" t="s">
        <v>191</v>
      </c>
      <c r="L129" s="528"/>
      <c r="M129" s="528"/>
      <c r="N129" s="39">
        <f>SUM(N116:N128)</f>
        <v>1830.09</v>
      </c>
      <c r="O129" s="38">
        <f>N129/N144</f>
        <v>1.4668445709341968E-2</v>
      </c>
      <c r="P129" s="106">
        <f>IF(N129&gt;0.001,1,0)</f>
        <v>1</v>
      </c>
      <c r="Q129" s="22"/>
      <c r="R129" s="22"/>
      <c r="S129" s="68"/>
      <c r="T129" s="16"/>
      <c r="U129" s="120"/>
      <c r="V129" s="35"/>
      <c r="W129" s="221"/>
    </row>
    <row r="130" spans="1:25" s="60" customFormat="1" ht="15" x14ac:dyDescent="0.25">
      <c r="A130" s="176"/>
      <c r="B130" s="176"/>
      <c r="C130" s="177"/>
      <c r="D130" s="71"/>
      <c r="E130" s="48"/>
      <c r="F130" s="49"/>
      <c r="G130" s="49"/>
      <c r="H130" s="49"/>
      <c r="I130" s="49"/>
      <c r="J130" s="49"/>
      <c r="K130" s="529" t="s">
        <v>190</v>
      </c>
      <c r="L130" s="530"/>
      <c r="M130" s="530"/>
      <c r="N130" s="61">
        <f>N129+N114+N98+N95+N92+N83+N75+N65</f>
        <v>31660.530000000002</v>
      </c>
      <c r="O130" s="51">
        <f>N130/N144</f>
        <v>0.25376389436256835</v>
      </c>
      <c r="P130" s="106">
        <f>IF(N130&gt;0.001,1,0)</f>
        <v>1</v>
      </c>
      <c r="Q130" s="62"/>
      <c r="R130" s="62"/>
      <c r="S130" s="69"/>
      <c r="T130" s="54"/>
      <c r="U130" s="121"/>
      <c r="V130" s="64"/>
      <c r="W130" s="221"/>
    </row>
    <row r="131" spans="1:25" s="97" customFormat="1" ht="15" x14ac:dyDescent="0.25">
      <c r="A131" s="189"/>
      <c r="B131" s="189"/>
      <c r="C131" s="189">
        <v>11</v>
      </c>
      <c r="D131" s="531" t="s">
        <v>4</v>
      </c>
      <c r="E131" s="532"/>
      <c r="F131" s="532"/>
      <c r="G131" s="532"/>
      <c r="H131" s="532"/>
      <c r="I131" s="532"/>
      <c r="J131" s="532"/>
      <c r="K131" s="532"/>
      <c r="L131" s="532"/>
      <c r="M131" s="532"/>
      <c r="N131" s="532"/>
      <c r="O131" s="533"/>
      <c r="P131" s="106">
        <f>P140</f>
        <v>1</v>
      </c>
      <c r="Q131" s="52" t="e">
        <f>#REF!</f>
        <v>#REF!</v>
      </c>
      <c r="R131" s="53"/>
      <c r="S131" s="54"/>
      <c r="T131" s="55"/>
      <c r="U131" s="131" t="str">
        <f>CONCATENATE(C131,".")</f>
        <v>11.</v>
      </c>
      <c r="W131" s="221">
        <f t="shared" ref="W131:W139" si="141">F131*K131</f>
        <v>0</v>
      </c>
    </row>
    <row r="132" spans="1:25" s="18" customFormat="1" ht="15" x14ac:dyDescent="0.25">
      <c r="A132" s="293" t="s">
        <v>200</v>
      </c>
      <c r="B132" s="288">
        <v>231084</v>
      </c>
      <c r="C132" s="172" t="str">
        <f>CONCATENATE($U$131,SUM($P$132:P132))</f>
        <v>11.1</v>
      </c>
      <c r="D132" s="7" t="s">
        <v>146</v>
      </c>
      <c r="E132" s="8" t="s">
        <v>30</v>
      </c>
      <c r="F132" s="43">
        <v>10</v>
      </c>
      <c r="G132" s="43">
        <v>0</v>
      </c>
      <c r="H132" s="43">
        <v>46.34</v>
      </c>
      <c r="I132" s="43">
        <v>33.450000000000003</v>
      </c>
      <c r="J132" s="43">
        <f>I132*'Anexo VIComposição Leis Sociais'!$C$49</f>
        <v>55.310243999999997</v>
      </c>
      <c r="K132" s="301">
        <f t="shared" ref="K132" si="142">SUM(G132:J132)</f>
        <v>135.100244</v>
      </c>
      <c r="L132" s="301">
        <f t="shared" ref="L132:L134" si="143">ROUND(K132*30.5%,2)</f>
        <v>41.21</v>
      </c>
      <c r="M132" s="302">
        <f t="shared" ref="M132" si="144">K132+L132</f>
        <v>176.31024400000001</v>
      </c>
      <c r="N132" s="384">
        <f t="shared" ref="N132" si="145">ROUND(M132*F132,2)</f>
        <v>1763.1</v>
      </c>
      <c r="O132" s="19">
        <f t="shared" ref="O132:O139" si="146">M132/$N$144</f>
        <v>1.4131530373450681E-3</v>
      </c>
      <c r="P132" s="106">
        <f t="shared" ref="P132:P139" si="147">IF(F132&gt;0.001,1,0)</f>
        <v>1</v>
      </c>
      <c r="Q132" s="85"/>
      <c r="R132" s="86"/>
      <c r="S132" s="16"/>
      <c r="T132" s="17"/>
      <c r="U132" s="126"/>
      <c r="W132" s="221">
        <f t="shared" si="141"/>
        <v>1351.00244</v>
      </c>
      <c r="Y132" s="351"/>
    </row>
    <row r="133" spans="1:25" s="18" customFormat="1" ht="15" x14ac:dyDescent="0.25">
      <c r="A133" s="293" t="s">
        <v>200</v>
      </c>
      <c r="B133" s="288">
        <v>231085</v>
      </c>
      <c r="C133" s="172" t="str">
        <f>CONCATENATE($U$131,SUM($P$132:P133))</f>
        <v>11.2</v>
      </c>
      <c r="D133" s="9" t="s">
        <v>147</v>
      </c>
      <c r="E133" s="8" t="s">
        <v>30</v>
      </c>
      <c r="F133" s="43">
        <v>5</v>
      </c>
      <c r="G133" s="43">
        <v>0</v>
      </c>
      <c r="H133" s="43">
        <v>575.64</v>
      </c>
      <c r="I133" s="43">
        <v>66.900000000000006</v>
      </c>
      <c r="J133" s="43">
        <f>I133*'Anexo VIComposição Leis Sociais'!$C$49</f>
        <v>110.62048799999999</v>
      </c>
      <c r="K133" s="301">
        <f t="shared" ref="K133:K134" si="148">SUM(G133:J133)</f>
        <v>753.16048799999999</v>
      </c>
      <c r="L133" s="301">
        <f t="shared" si="143"/>
        <v>229.71</v>
      </c>
      <c r="M133" s="302">
        <f t="shared" ref="M133:M134" si="149">K133+L133</f>
        <v>982.87048800000002</v>
      </c>
      <c r="N133" s="384">
        <f t="shared" ref="N133:N134" si="150">ROUND(M133*F133,2)</f>
        <v>4914.3500000000004</v>
      </c>
      <c r="O133" s="19">
        <f t="shared" si="146"/>
        <v>7.8778543091008891E-3</v>
      </c>
      <c r="P133" s="106">
        <f t="shared" si="147"/>
        <v>1</v>
      </c>
      <c r="Q133" s="85"/>
      <c r="R133" s="86"/>
      <c r="S133" s="16"/>
      <c r="T133" s="17"/>
      <c r="U133" s="126"/>
      <c r="W133" s="221">
        <f t="shared" si="141"/>
        <v>3765.8024399999999</v>
      </c>
      <c r="Y133" s="351"/>
    </row>
    <row r="134" spans="1:25" s="18" customFormat="1" ht="15" x14ac:dyDescent="0.25">
      <c r="A134" s="293" t="s">
        <v>200</v>
      </c>
      <c r="B134" s="288">
        <v>231086</v>
      </c>
      <c r="C134" s="172" t="str">
        <f>CONCATENATE($U$131,SUM($P$132:P134))</f>
        <v>11.3</v>
      </c>
      <c r="D134" s="9" t="s">
        <v>148</v>
      </c>
      <c r="E134" s="8" t="s">
        <v>30</v>
      </c>
      <c r="F134" s="43">
        <v>5</v>
      </c>
      <c r="G134" s="43">
        <v>0</v>
      </c>
      <c r="H134" s="43">
        <v>994.08</v>
      </c>
      <c r="I134" s="43">
        <v>66.900000000000006</v>
      </c>
      <c r="J134" s="43">
        <f>I134*'Anexo VIComposição Leis Sociais'!$C$49</f>
        <v>110.62048799999999</v>
      </c>
      <c r="K134" s="301">
        <f t="shared" si="148"/>
        <v>1171.600488</v>
      </c>
      <c r="L134" s="301">
        <f t="shared" si="143"/>
        <v>357.34</v>
      </c>
      <c r="M134" s="302">
        <f t="shared" si="149"/>
        <v>1528.940488</v>
      </c>
      <c r="N134" s="384">
        <f t="shared" si="150"/>
        <v>7644.7</v>
      </c>
      <c r="O134" s="19">
        <f t="shared" si="146"/>
        <v>1.2254687223602564E-2</v>
      </c>
      <c r="P134" s="106">
        <f t="shared" si="147"/>
        <v>1</v>
      </c>
      <c r="Q134" s="85"/>
      <c r="R134" s="86"/>
      <c r="S134" s="16"/>
      <c r="T134" s="17"/>
      <c r="U134" s="126"/>
      <c r="W134" s="221">
        <f t="shared" si="141"/>
        <v>5858.0024400000002</v>
      </c>
      <c r="Y134" s="351"/>
    </row>
    <row r="135" spans="1:25" s="18" customFormat="1" ht="15" x14ac:dyDescent="0.25">
      <c r="A135" s="293" t="s">
        <v>258</v>
      </c>
      <c r="B135" s="284">
        <v>7</v>
      </c>
      <c r="C135" s="172" t="str">
        <f>CONCATENATE($U$131,SUM($P$132:P135))</f>
        <v>11.4</v>
      </c>
      <c r="D135" s="345" t="s">
        <v>253</v>
      </c>
      <c r="E135" s="10" t="s">
        <v>46</v>
      </c>
      <c r="F135" s="43">
        <v>2</v>
      </c>
      <c r="G135" s="43">
        <v>0</v>
      </c>
      <c r="H135" s="43">
        <v>0</v>
      </c>
      <c r="I135" s="43">
        <v>44.6</v>
      </c>
      <c r="J135" s="43">
        <f>I135*'Anexo VIComposição Leis Sociais'!$C$49</f>
        <v>73.746991999999992</v>
      </c>
      <c r="K135" s="301">
        <f t="shared" ref="K135:K136" si="151">SUM(G135:J135)</f>
        <v>118.346992</v>
      </c>
      <c r="L135" s="301">
        <f t="shared" ref="L135:L136" si="152">ROUND(K135*30.5%,2)</f>
        <v>36.1</v>
      </c>
      <c r="M135" s="302">
        <f t="shared" ref="M135:M136" si="153">K135+L135</f>
        <v>154.44699199999999</v>
      </c>
      <c r="N135" s="384">
        <f t="shared" ref="N135:N136" si="154">ROUND(M135*F135,2)</f>
        <v>308.89</v>
      </c>
      <c r="O135" s="19">
        <f t="shared" si="146"/>
        <v>1.2379157949189239E-3</v>
      </c>
      <c r="P135" s="106">
        <f t="shared" si="147"/>
        <v>1</v>
      </c>
      <c r="Q135" s="85"/>
      <c r="R135" s="86"/>
      <c r="S135" s="16"/>
      <c r="T135" s="17"/>
      <c r="U135" s="126"/>
      <c r="W135" s="221">
        <f t="shared" si="141"/>
        <v>236.693984</v>
      </c>
      <c r="Y135" s="351"/>
    </row>
    <row r="136" spans="1:25" s="18" customFormat="1" ht="15" x14ac:dyDescent="0.25">
      <c r="A136" s="293" t="s">
        <v>258</v>
      </c>
      <c r="B136" s="284">
        <v>8</v>
      </c>
      <c r="C136" s="172" t="str">
        <f>CONCATENATE($U$131,SUM($P$132:P136))</f>
        <v>11.5</v>
      </c>
      <c r="D136" s="345" t="s">
        <v>254</v>
      </c>
      <c r="E136" s="10" t="s">
        <v>46</v>
      </c>
      <c r="F136" s="43">
        <v>2</v>
      </c>
      <c r="G136" s="43">
        <v>0</v>
      </c>
      <c r="H136" s="43">
        <v>0</v>
      </c>
      <c r="I136" s="43">
        <v>50.18</v>
      </c>
      <c r="J136" s="43">
        <f>I136*'Anexo VIComposição Leis Sociais'!$C$49</f>
        <v>82.973633599999999</v>
      </c>
      <c r="K136" s="301">
        <f t="shared" si="151"/>
        <v>133.15363360000001</v>
      </c>
      <c r="L136" s="301">
        <f t="shared" si="152"/>
        <v>40.61</v>
      </c>
      <c r="M136" s="302">
        <f t="shared" si="153"/>
        <v>173.76363359999999</v>
      </c>
      <c r="N136" s="384">
        <f t="shared" si="154"/>
        <v>347.53</v>
      </c>
      <c r="O136" s="19">
        <f t="shared" si="146"/>
        <v>1.3927415732120222E-3</v>
      </c>
      <c r="P136" s="106">
        <f t="shared" si="147"/>
        <v>1</v>
      </c>
      <c r="Q136" s="85"/>
      <c r="R136" s="86"/>
      <c r="S136" s="16"/>
      <c r="T136" s="17"/>
      <c r="U136" s="126"/>
      <c r="W136" s="221">
        <f t="shared" si="141"/>
        <v>266.30726720000001</v>
      </c>
      <c r="Y136" s="351"/>
    </row>
    <row r="137" spans="1:25" s="18" customFormat="1" ht="15" x14ac:dyDescent="0.25">
      <c r="A137" s="293" t="s">
        <v>258</v>
      </c>
      <c r="B137" s="284">
        <v>9</v>
      </c>
      <c r="C137" s="172" t="str">
        <f>CONCATENATE($U$131,SUM($P$132:P137))</f>
        <v>11.6</v>
      </c>
      <c r="D137" s="345" t="s">
        <v>255</v>
      </c>
      <c r="E137" s="10" t="s">
        <v>46</v>
      </c>
      <c r="F137" s="43">
        <v>1</v>
      </c>
      <c r="G137" s="43">
        <v>0</v>
      </c>
      <c r="H137" s="43">
        <v>0</v>
      </c>
      <c r="I137" s="43">
        <v>61.31</v>
      </c>
      <c r="J137" s="43">
        <f>I137*'Anexo VIComposição Leis Sociais'!$C$49</f>
        <v>101.37731119999999</v>
      </c>
      <c r="K137" s="301">
        <f t="shared" ref="K137" si="155">SUM(G137:J137)</f>
        <v>162.68731120000001</v>
      </c>
      <c r="L137" s="301">
        <f t="shared" ref="L137" si="156">ROUND(K137*30.5%,2)</f>
        <v>49.62</v>
      </c>
      <c r="M137" s="302">
        <f t="shared" ref="M137" si="157">K137+L137</f>
        <v>212.30731120000002</v>
      </c>
      <c r="N137" s="384">
        <f t="shared" ref="N137" si="158">ROUND(M137*F137,2)</f>
        <v>212.31</v>
      </c>
      <c r="O137" s="19">
        <f t="shared" si="146"/>
        <v>1.7016749274809274E-3</v>
      </c>
      <c r="P137" s="106">
        <f t="shared" si="147"/>
        <v>1</v>
      </c>
      <c r="Q137" s="85"/>
      <c r="R137" s="86"/>
      <c r="S137" s="16"/>
      <c r="T137" s="17"/>
      <c r="U137" s="126"/>
      <c r="W137" s="221">
        <f t="shared" si="141"/>
        <v>162.68731120000001</v>
      </c>
      <c r="Y137" s="351"/>
    </row>
    <row r="138" spans="1:25" s="18" customFormat="1" ht="15" x14ac:dyDescent="0.25">
      <c r="A138" s="293" t="s">
        <v>258</v>
      </c>
      <c r="B138" s="284">
        <v>10</v>
      </c>
      <c r="C138" s="172" t="str">
        <f>CONCATENATE($U$131,SUM($P$132:P138))</f>
        <v>11.7</v>
      </c>
      <c r="D138" s="345" t="s">
        <v>256</v>
      </c>
      <c r="E138" s="10" t="s">
        <v>46</v>
      </c>
      <c r="F138" s="43">
        <v>2</v>
      </c>
      <c r="G138" s="43">
        <v>0</v>
      </c>
      <c r="H138" s="43">
        <v>0</v>
      </c>
      <c r="I138" s="43">
        <v>72.48</v>
      </c>
      <c r="J138" s="43">
        <f>I138*'Anexo VIComposição Leis Sociais'!$C$49</f>
        <v>119.8471296</v>
      </c>
      <c r="K138" s="301">
        <f t="shared" ref="K138:K139" si="159">SUM(G138:J138)</f>
        <v>192.32712960000001</v>
      </c>
      <c r="L138" s="301">
        <f t="shared" ref="L138:L139" si="160">ROUND(K138*30.5%,2)</f>
        <v>58.66</v>
      </c>
      <c r="M138" s="302">
        <f t="shared" ref="M138:M139" si="161">K138+L138</f>
        <v>250.9871296</v>
      </c>
      <c r="N138" s="384">
        <f t="shared" ref="N138:N139" si="162">ROUND(M138*F138,2)</f>
        <v>501.97</v>
      </c>
      <c r="O138" s="19">
        <f t="shared" si="146"/>
        <v>2.0116994706714845E-3</v>
      </c>
      <c r="P138" s="106">
        <f t="shared" si="147"/>
        <v>1</v>
      </c>
      <c r="Q138" s="85"/>
      <c r="R138" s="86"/>
      <c r="S138" s="16"/>
      <c r="T138" s="17"/>
      <c r="U138" s="126"/>
      <c r="W138" s="221">
        <f t="shared" si="141"/>
        <v>384.65425920000001</v>
      </c>
      <c r="Y138" s="351"/>
    </row>
    <row r="139" spans="1:25" s="18" customFormat="1" ht="15" x14ac:dyDescent="0.25">
      <c r="A139" s="293" t="s">
        <v>258</v>
      </c>
      <c r="B139" s="284">
        <v>11</v>
      </c>
      <c r="C139" s="172" t="str">
        <f>CONCATENATE($U$131,SUM($P$132:P139))</f>
        <v>11.8</v>
      </c>
      <c r="D139" s="345" t="s">
        <v>257</v>
      </c>
      <c r="E139" s="10" t="s">
        <v>46</v>
      </c>
      <c r="F139" s="43">
        <v>3</v>
      </c>
      <c r="G139" s="43">
        <v>0</v>
      </c>
      <c r="H139" s="43">
        <v>0</v>
      </c>
      <c r="I139" s="43">
        <v>78.05</v>
      </c>
      <c r="J139" s="43">
        <f>I139*'Anexo VIComposição Leis Sociais'!$C$49</f>
        <v>129.05723599999999</v>
      </c>
      <c r="K139" s="301">
        <f t="shared" si="159"/>
        <v>207.107236</v>
      </c>
      <c r="L139" s="301">
        <f t="shared" si="160"/>
        <v>63.17</v>
      </c>
      <c r="M139" s="302">
        <f t="shared" si="161"/>
        <v>270.27723600000002</v>
      </c>
      <c r="N139" s="384">
        <f t="shared" si="162"/>
        <v>810.83</v>
      </c>
      <c r="O139" s="19">
        <f t="shared" si="146"/>
        <v>2.1663125653585379E-3</v>
      </c>
      <c r="P139" s="106">
        <f t="shared" si="147"/>
        <v>1</v>
      </c>
      <c r="Q139" s="85"/>
      <c r="R139" s="86"/>
      <c r="S139" s="16"/>
      <c r="T139" s="17"/>
      <c r="U139" s="126"/>
      <c r="W139" s="221">
        <f t="shared" si="141"/>
        <v>621.32170799999994</v>
      </c>
      <c r="Y139" s="351"/>
    </row>
    <row r="140" spans="1:25" s="60" customFormat="1" ht="15" x14ac:dyDescent="0.25">
      <c r="A140" s="173"/>
      <c r="B140" s="173"/>
      <c r="C140" s="173"/>
      <c r="D140" s="71"/>
      <c r="E140" s="48"/>
      <c r="F140" s="49"/>
      <c r="G140" s="49"/>
      <c r="H140" s="49"/>
      <c r="I140" s="49"/>
      <c r="J140" s="49"/>
      <c r="K140" s="529" t="s">
        <v>190</v>
      </c>
      <c r="L140" s="530"/>
      <c r="M140" s="530"/>
      <c r="N140" s="61">
        <f>SUM(N132:N139)</f>
        <v>16503.68</v>
      </c>
      <c r="O140" s="51">
        <f>N140/N144</f>
        <v>0.1322794693618089</v>
      </c>
      <c r="P140" s="106">
        <f>IF(N140&gt;0.001,1,0)</f>
        <v>1</v>
      </c>
      <c r="Q140" s="62"/>
      <c r="R140" s="62"/>
      <c r="S140" s="69"/>
      <c r="T140" s="54"/>
      <c r="U140" s="121"/>
      <c r="V140" s="64"/>
      <c r="W140" s="221"/>
    </row>
    <row r="141" spans="1:25" s="63" customFormat="1" ht="15" x14ac:dyDescent="0.25">
      <c r="A141" s="190"/>
      <c r="B141" s="190"/>
      <c r="C141" s="190">
        <v>12</v>
      </c>
      <c r="D141" s="531" t="s">
        <v>14</v>
      </c>
      <c r="E141" s="532"/>
      <c r="F141" s="532"/>
      <c r="G141" s="532"/>
      <c r="H141" s="532"/>
      <c r="I141" s="532"/>
      <c r="J141" s="532"/>
      <c r="K141" s="532"/>
      <c r="L141" s="532"/>
      <c r="M141" s="532"/>
      <c r="N141" s="532"/>
      <c r="O141" s="533"/>
      <c r="P141" s="106">
        <f>P143</f>
        <v>1</v>
      </c>
      <c r="Q141" s="52" t="e">
        <f>#REF!</f>
        <v>#REF!</v>
      </c>
      <c r="R141" s="53"/>
      <c r="S141" s="54"/>
      <c r="T141" s="55"/>
      <c r="U141" s="131" t="str">
        <f>CONCATENATE(C141,".")</f>
        <v>12.</v>
      </c>
      <c r="W141" s="221">
        <f>F141*K141</f>
        <v>0</v>
      </c>
    </row>
    <row r="142" spans="1:25" s="26" customFormat="1" ht="15" x14ac:dyDescent="0.25">
      <c r="A142" s="293" t="s">
        <v>200</v>
      </c>
      <c r="B142" s="290">
        <v>270220</v>
      </c>
      <c r="C142" s="200" t="str">
        <f>CONCATENATE($U$141,SUM($P$142:P142))</f>
        <v>12.1</v>
      </c>
      <c r="D142" s="207" t="s">
        <v>15</v>
      </c>
      <c r="E142" s="208" t="s">
        <v>48</v>
      </c>
      <c r="F142" s="43">
        <v>300</v>
      </c>
      <c r="G142" s="43">
        <v>0</v>
      </c>
      <c r="H142" s="43">
        <v>0</v>
      </c>
      <c r="I142" s="43">
        <v>1.87</v>
      </c>
      <c r="J142" s="43">
        <f>I142*'Anexo VIComposição Leis Sociais'!$C$49</f>
        <v>3.0920823999999998</v>
      </c>
      <c r="K142" s="301">
        <f t="shared" ref="K142" si="163">SUM(G142:J142)</f>
        <v>4.9620823999999999</v>
      </c>
      <c r="L142" s="301">
        <f t="shared" ref="L142" si="164">ROUND(K142*30.5%,2)</f>
        <v>1.51</v>
      </c>
      <c r="M142" s="302">
        <f t="shared" ref="M142" si="165">K142+L142</f>
        <v>6.4720823999999997</v>
      </c>
      <c r="N142" s="384">
        <f t="shared" ref="N142" si="166">ROUND(M142*F142,2)</f>
        <v>1941.62</v>
      </c>
      <c r="O142" s="19">
        <f>M142/$N$144</f>
        <v>5.1874710703182718E-5</v>
      </c>
      <c r="P142" s="106">
        <f t="shared" ref="P142" si="167">IF(F142&gt;0.001,1,0)</f>
        <v>1</v>
      </c>
      <c r="Q142" s="85"/>
      <c r="R142" s="86"/>
      <c r="S142" s="16"/>
      <c r="T142" s="17"/>
      <c r="U142" s="126"/>
      <c r="W142" s="221">
        <f>F142*K142</f>
        <v>1488.62472</v>
      </c>
    </row>
    <row r="143" spans="1:25" s="60" customFormat="1" ht="15" x14ac:dyDescent="0.25">
      <c r="A143" s="472"/>
      <c r="B143" s="291"/>
      <c r="C143" s="173"/>
      <c r="D143" s="71"/>
      <c r="E143" s="48"/>
      <c r="F143" s="49"/>
      <c r="G143" s="49"/>
      <c r="H143" s="49"/>
      <c r="I143" s="49"/>
      <c r="J143" s="49"/>
      <c r="K143" s="529" t="s">
        <v>190</v>
      </c>
      <c r="L143" s="530"/>
      <c r="M143" s="530"/>
      <c r="N143" s="61">
        <f>N142</f>
        <v>1941.62</v>
      </c>
      <c r="O143" s="51">
        <f>N143/N144</f>
        <v>1.5562375379447213E-2</v>
      </c>
      <c r="P143" s="106">
        <f>IF(N143&gt;0.001,1,0)</f>
        <v>1</v>
      </c>
      <c r="Q143" s="62"/>
      <c r="R143" s="62"/>
      <c r="S143" s="107" t="s">
        <v>32</v>
      </c>
      <c r="T143" s="108" t="e">
        <f>SUM(N143,#REF!,#REF!,#REF!,N140,#REF!,#REF!,#REF!,#REF!,#REF!,N130,#REF!,N55,N47,N44)</f>
        <v>#REF!</v>
      </c>
      <c r="U143" s="121"/>
      <c r="V143" s="64"/>
      <c r="W143" s="295">
        <f>SUM(W10:W142)</f>
        <v>95601.947122776008</v>
      </c>
    </row>
    <row r="144" spans="1:25" ht="15.75" x14ac:dyDescent="0.25">
      <c r="A144" s="2"/>
      <c r="B144" s="292"/>
      <c r="C144" s="213"/>
      <c r="D144" s="214"/>
      <c r="E144" s="215"/>
      <c r="F144" s="216"/>
      <c r="G144" s="216"/>
      <c r="H144" s="216"/>
      <c r="I144" s="216"/>
      <c r="J144" s="216"/>
      <c r="K144" s="539" t="s">
        <v>192</v>
      </c>
      <c r="L144" s="540"/>
      <c r="M144" s="541"/>
      <c r="N144" s="109">
        <f>N143+N140+N130+N55+N47+N44+N40+N36+N33+N28+N18+N15</f>
        <v>124763.73000000001</v>
      </c>
      <c r="O144" s="113">
        <v>1</v>
      </c>
      <c r="P144" s="104">
        <v>1</v>
      </c>
    </row>
    <row r="145" spans="4:15" x14ac:dyDescent="0.25">
      <c r="N145" s="303"/>
    </row>
    <row r="149" spans="4:15" ht="15" x14ac:dyDescent="0.25">
      <c r="D149" s="275"/>
      <c r="F149" s="536"/>
      <c r="G149" s="536"/>
      <c r="H149" s="536"/>
      <c r="I149" s="536"/>
      <c r="J149" s="536"/>
      <c r="K149" s="536"/>
      <c r="L149" s="536"/>
      <c r="M149" s="536"/>
      <c r="N149" s="536"/>
      <c r="O149" s="536"/>
    </row>
    <row r="150" spans="4:15" ht="15" x14ac:dyDescent="0.25">
      <c r="D150" s="275"/>
      <c r="F150" s="537" t="s">
        <v>198</v>
      </c>
      <c r="G150" s="537"/>
      <c r="H150" s="537"/>
      <c r="I150" s="537"/>
      <c r="J150" s="537"/>
      <c r="K150" s="537"/>
      <c r="L150" s="537"/>
      <c r="M150" s="537"/>
      <c r="N150" s="537"/>
      <c r="O150" s="537"/>
    </row>
    <row r="151" spans="4:15" x14ac:dyDescent="0.25">
      <c r="D151" s="247"/>
      <c r="E151" s="115"/>
      <c r="F151" s="538"/>
      <c r="G151" s="538"/>
      <c r="H151" s="538"/>
      <c r="I151" s="538"/>
      <c r="J151" s="538"/>
      <c r="K151" s="538"/>
      <c r="L151" s="538"/>
      <c r="M151" s="538"/>
      <c r="N151" s="538"/>
      <c r="O151" s="538"/>
    </row>
    <row r="155" spans="4:15" x14ac:dyDescent="0.25">
      <c r="F155" s="536"/>
      <c r="G155" s="536"/>
      <c r="H155" s="536"/>
      <c r="I155" s="536"/>
      <c r="J155" s="536"/>
      <c r="K155" s="536"/>
      <c r="L155" s="536"/>
      <c r="M155" s="536"/>
      <c r="N155" s="536"/>
      <c r="O155" s="536"/>
    </row>
    <row r="156" spans="4:15" ht="15" x14ac:dyDescent="0.25">
      <c r="F156" s="537" t="s">
        <v>199</v>
      </c>
      <c r="G156" s="537"/>
      <c r="H156" s="537"/>
      <c r="I156" s="537"/>
      <c r="J156" s="537"/>
      <c r="K156" s="537"/>
      <c r="L156" s="537"/>
      <c r="M156" s="537"/>
      <c r="N156" s="537"/>
      <c r="O156" s="537"/>
    </row>
    <row r="157" spans="4:15" x14ac:dyDescent="0.25">
      <c r="F157" s="538"/>
      <c r="G157" s="538"/>
      <c r="H157" s="538"/>
      <c r="I157" s="538"/>
      <c r="J157" s="538"/>
      <c r="K157" s="538"/>
      <c r="L157" s="538"/>
      <c r="M157" s="538"/>
      <c r="N157" s="538"/>
      <c r="O157" s="538"/>
    </row>
    <row r="161" spans="6:23" x14ac:dyDescent="0.25">
      <c r="F161" s="536"/>
      <c r="G161" s="536"/>
      <c r="H161" s="536"/>
      <c r="I161" s="536"/>
      <c r="J161" s="536"/>
      <c r="K161" s="536"/>
      <c r="L161" s="536"/>
      <c r="M161" s="536"/>
      <c r="N161" s="536"/>
      <c r="O161" s="536"/>
      <c r="R161" s="1"/>
      <c r="S161" s="1"/>
      <c r="T161" s="1"/>
      <c r="U161" s="1"/>
      <c r="V161" s="1"/>
      <c r="W161" s="1"/>
    </row>
    <row r="162" spans="6:23" ht="15" x14ac:dyDescent="0.25">
      <c r="F162" s="537" t="s">
        <v>180</v>
      </c>
      <c r="G162" s="537"/>
      <c r="H162" s="537"/>
      <c r="I162" s="537"/>
      <c r="J162" s="537"/>
      <c r="K162" s="537"/>
      <c r="L162" s="537"/>
      <c r="M162" s="537"/>
      <c r="N162" s="537"/>
      <c r="O162" s="537"/>
      <c r="R162" s="1"/>
      <c r="S162" s="1"/>
      <c r="T162" s="1"/>
      <c r="U162" s="1"/>
      <c r="V162" s="1"/>
      <c r="W162" s="1"/>
    </row>
  </sheetData>
  <sheetProtection selectLockedCells="1" sort="0" autoFilter="0"/>
  <autoFilter ref="P3:P163"/>
  <mergeCells count="58">
    <mergeCell ref="A33:M33"/>
    <mergeCell ref="E32:M32"/>
    <mergeCell ref="D30:O30"/>
    <mergeCell ref="A6:O6"/>
    <mergeCell ref="D9:O9"/>
    <mergeCell ref="B7:O7"/>
    <mergeCell ref="D29:O29"/>
    <mergeCell ref="D16:O16"/>
    <mergeCell ref="D19:O19"/>
    <mergeCell ref="A15:M15"/>
    <mergeCell ref="A18:M18"/>
    <mergeCell ref="A28:M28"/>
    <mergeCell ref="V43"/>
    <mergeCell ref="D41:O41"/>
    <mergeCell ref="K47:M47"/>
    <mergeCell ref="D37:O37"/>
    <mergeCell ref="K40:M40"/>
    <mergeCell ref="D45:O45"/>
    <mergeCell ref="K44:M44"/>
    <mergeCell ref="F150:O150"/>
    <mergeCell ref="F151:O151"/>
    <mergeCell ref="F149:O149"/>
    <mergeCell ref="K143:M143"/>
    <mergeCell ref="K144:M144"/>
    <mergeCell ref="F161:O161"/>
    <mergeCell ref="F162:O162"/>
    <mergeCell ref="F156:O156"/>
    <mergeCell ref="F157:O157"/>
    <mergeCell ref="F155:O155"/>
    <mergeCell ref="K140:M140"/>
    <mergeCell ref="D131:O131"/>
    <mergeCell ref="D141:O141"/>
    <mergeCell ref="K65:M65"/>
    <mergeCell ref="K129:M129"/>
    <mergeCell ref="K130:M130"/>
    <mergeCell ref="K114:M114"/>
    <mergeCell ref="K75:M75"/>
    <mergeCell ref="D76:O76"/>
    <mergeCell ref="K92:M92"/>
    <mergeCell ref="D93:O93"/>
    <mergeCell ref="K95:M95"/>
    <mergeCell ref="D96:O96"/>
    <mergeCell ref="D84:O84"/>
    <mergeCell ref="D115:O115"/>
    <mergeCell ref="K98:M98"/>
    <mergeCell ref="D34:O34"/>
    <mergeCell ref="D99:O99"/>
    <mergeCell ref="K83:M83"/>
    <mergeCell ref="D49:O49"/>
    <mergeCell ref="K54:M54"/>
    <mergeCell ref="K55:M55"/>
    <mergeCell ref="D56:O56"/>
    <mergeCell ref="D52:O52"/>
    <mergeCell ref="D57:O57"/>
    <mergeCell ref="K51:M51"/>
    <mergeCell ref="D66:O66"/>
    <mergeCell ref="D48:O48"/>
    <mergeCell ref="A36:M36"/>
  </mergeCells>
  <phoneticPr fontId="4" type="noConversion"/>
  <dataValidations count="1">
    <dataValidation allowBlank="1" showInputMessage="1" showErrorMessage="1" errorTitle="ERRO!" error="." sqref="F17 G21:I27 F20:F27"/>
  </dataValidations>
  <printOptions horizontalCentered="1"/>
  <pageMargins left="0.35433070866141736" right="0.35433070866141736" top="0.51181102362204722" bottom="0.35433070866141736" header="0.35433070866141736" footer="0.27559055118110237"/>
  <pageSetup paperSize="9" scale="54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view="pageBreakPreview" topLeftCell="B1" zoomScale="55" zoomScaleNormal="70" zoomScaleSheetLayoutView="55" workbookViewId="0">
      <selection activeCell="M42" sqref="M42"/>
    </sheetView>
  </sheetViews>
  <sheetFormatPr defaultRowHeight="14.25" x14ac:dyDescent="0.2"/>
  <cols>
    <col min="1" max="1" width="12.42578125" style="413" customWidth="1"/>
    <col min="2" max="2" width="15.85546875" style="413" customWidth="1"/>
    <col min="3" max="3" width="78.85546875" style="413" customWidth="1"/>
    <col min="4" max="7" width="26.7109375" style="413" customWidth="1"/>
    <col min="8" max="11" width="26.7109375" style="413" hidden="1" customWidth="1"/>
    <col min="12" max="12" width="26.7109375" style="414" customWidth="1"/>
    <col min="13" max="13" width="29.85546875" style="415" customWidth="1"/>
    <col min="14" max="14" width="16.28515625" style="416" customWidth="1"/>
    <col min="15" max="15" width="38" style="413" hidden="1" customWidth="1"/>
    <col min="16" max="23" width="30.7109375" style="413" hidden="1" customWidth="1"/>
    <col min="24" max="16384" width="9.140625" style="413"/>
  </cols>
  <sheetData>
    <row r="1" spans="1:23" s="422" customFormat="1" ht="18.75" x14ac:dyDescent="0.3">
      <c r="A1" s="419" t="s">
        <v>391</v>
      </c>
      <c r="B1" s="420"/>
      <c r="C1" s="420"/>
      <c r="D1" s="421"/>
      <c r="E1" s="420"/>
      <c r="F1" s="420"/>
      <c r="G1" s="420"/>
      <c r="H1" s="420"/>
      <c r="I1" s="420"/>
      <c r="J1" s="420"/>
      <c r="K1" s="420"/>
      <c r="L1" s="420"/>
      <c r="M1" s="421"/>
      <c r="N1" s="464"/>
    </row>
    <row r="2" spans="1:23" s="422" customFormat="1" ht="18.75" x14ac:dyDescent="0.3">
      <c r="A2" s="423" t="s">
        <v>346</v>
      </c>
      <c r="B2" s="424"/>
      <c r="C2" s="424"/>
      <c r="D2" s="424"/>
      <c r="E2" s="424"/>
      <c r="F2" s="424"/>
      <c r="G2" s="424"/>
      <c r="H2" s="424"/>
      <c r="I2" s="424"/>
      <c r="J2" s="424"/>
      <c r="K2" s="424"/>
      <c r="L2" s="424"/>
      <c r="M2" s="425"/>
      <c r="N2" s="464"/>
    </row>
    <row r="3" spans="1:23" s="422" customFormat="1" ht="18.75" x14ac:dyDescent="0.3">
      <c r="A3" s="423" t="s">
        <v>347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5"/>
      <c r="N3" s="464"/>
    </row>
    <row r="4" spans="1:23" s="422" customFormat="1" ht="19.5" thickBot="1" x14ac:dyDescent="0.35">
      <c r="A4" s="426" t="s">
        <v>261</v>
      </c>
      <c r="B4" s="427"/>
      <c r="C4" s="427"/>
      <c r="D4" s="428"/>
      <c r="E4" s="427"/>
      <c r="F4" s="427"/>
      <c r="G4" s="427"/>
      <c r="H4" s="427"/>
      <c r="I4" s="427"/>
      <c r="J4" s="427"/>
      <c r="K4" s="427"/>
      <c r="L4" s="427"/>
      <c r="M4" s="428"/>
      <c r="N4" s="464"/>
    </row>
    <row r="5" spans="1:23" s="430" customFormat="1" ht="38.25" customHeight="1" thickBot="1" x14ac:dyDescent="0.3">
      <c r="A5" s="556" t="s">
        <v>61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7"/>
      <c r="N5" s="433">
        <v>1</v>
      </c>
      <c r="O5" s="429"/>
    </row>
    <row r="6" spans="1:23" s="430" customFormat="1" ht="20.25" customHeight="1" x14ac:dyDescent="0.25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3">
        <v>1</v>
      </c>
    </row>
    <row r="7" spans="1:23" s="430" customFormat="1" ht="20.25" customHeight="1" x14ac:dyDescent="0.25">
      <c r="A7" s="571" t="s">
        <v>39</v>
      </c>
      <c r="B7" s="571" t="s">
        <v>62</v>
      </c>
      <c r="C7" s="571"/>
      <c r="D7" s="434" t="s">
        <v>63</v>
      </c>
      <c r="E7" s="435"/>
      <c r="F7" s="435"/>
      <c r="G7" s="435"/>
      <c r="H7" s="435"/>
      <c r="I7" s="435"/>
      <c r="J7" s="435"/>
      <c r="K7" s="436"/>
      <c r="L7" s="573" t="s">
        <v>40</v>
      </c>
      <c r="M7" s="574" t="s">
        <v>178</v>
      </c>
      <c r="N7" s="433">
        <v>1</v>
      </c>
    </row>
    <row r="8" spans="1:23" s="430" customFormat="1" ht="15" x14ac:dyDescent="0.25">
      <c r="A8" s="572"/>
      <c r="B8" s="571"/>
      <c r="C8" s="571"/>
      <c r="D8" s="576" t="s">
        <v>64</v>
      </c>
      <c r="E8" s="577"/>
      <c r="F8" s="576" t="s">
        <v>65</v>
      </c>
      <c r="G8" s="577"/>
      <c r="H8" s="576" t="s">
        <v>66</v>
      </c>
      <c r="I8" s="577"/>
      <c r="J8" s="576" t="s">
        <v>67</v>
      </c>
      <c r="K8" s="577"/>
      <c r="L8" s="572"/>
      <c r="M8" s="575"/>
      <c r="N8" s="433">
        <v>1</v>
      </c>
    </row>
    <row r="9" spans="1:23" s="430" customFormat="1" ht="15" x14ac:dyDescent="0.25">
      <c r="A9" s="572"/>
      <c r="B9" s="571"/>
      <c r="C9" s="571"/>
      <c r="D9" s="437" t="s">
        <v>177</v>
      </c>
      <c r="E9" s="437" t="s">
        <v>43</v>
      </c>
      <c r="F9" s="437" t="s">
        <v>177</v>
      </c>
      <c r="G9" s="437" t="s">
        <v>43</v>
      </c>
      <c r="H9" s="437" t="s">
        <v>177</v>
      </c>
      <c r="I9" s="437" t="s">
        <v>43</v>
      </c>
      <c r="J9" s="437" t="s">
        <v>177</v>
      </c>
      <c r="K9" s="437" t="s">
        <v>43</v>
      </c>
      <c r="L9" s="572"/>
      <c r="M9" s="575"/>
      <c r="N9" s="433">
        <v>1</v>
      </c>
      <c r="O9" s="438"/>
    </row>
    <row r="10" spans="1:23" s="430" customFormat="1" ht="15" x14ac:dyDescent="0.25">
      <c r="A10" s="565">
        <v>1</v>
      </c>
      <c r="B10" s="567" t="str">
        <f>'Anexo VI Resumo Financeiro'!B7</f>
        <v>SERVIÇOS PRELIMINARES</v>
      </c>
      <c r="C10" s="567"/>
      <c r="D10" s="558">
        <f>ROUND($L11*E10,2)</f>
        <v>13185.5</v>
      </c>
      <c r="E10" s="560">
        <v>1</v>
      </c>
      <c r="F10" s="558">
        <f t="shared" ref="F10" si="0">ROUND(L11*G10,2)</f>
        <v>0</v>
      </c>
      <c r="G10" s="560">
        <v>0</v>
      </c>
      <c r="H10" s="558">
        <f>$L11*I10</f>
        <v>0</v>
      </c>
      <c r="I10" s="560"/>
      <c r="J10" s="558">
        <f>$L11*K10</f>
        <v>0</v>
      </c>
      <c r="K10" s="560"/>
      <c r="L10" s="439">
        <f>SUM(E10,G10,I10,K10)</f>
        <v>1</v>
      </c>
      <c r="M10" s="568" t="s">
        <v>179</v>
      </c>
      <c r="N10" s="433">
        <f>L11/L11</f>
        <v>1</v>
      </c>
      <c r="O10" s="566"/>
      <c r="P10" s="440" t="e">
        <f>SUM(#REF!,D10,D15,#REF!,#REF!)</f>
        <v>#REF!</v>
      </c>
      <c r="Q10" s="440" t="e">
        <f>SUM(E15,#REF!,#REF!)</f>
        <v>#REF!</v>
      </c>
      <c r="R10" s="440" t="e">
        <f>SUM(F17,F19,#REF!)</f>
        <v>#REF!</v>
      </c>
      <c r="S10" s="440" t="e">
        <f>SUM(G17,G19,#REF!,G21,#REF!,G23,G29,#REF!)</f>
        <v>#REF!</v>
      </c>
      <c r="T10" s="440" t="e">
        <f>SUM(H17,H19,#REF!,#REF!,H21,#REF!,H23,H25,H29,#REF!,#REF!)</f>
        <v>#REF!</v>
      </c>
      <c r="U10" s="440" t="e">
        <f>SUM(#REF!,#REF!,#REF!,#REF!,I21,I23,I25,I29,#REF!,#REF!,#REF!,#REF!)</f>
        <v>#REF!</v>
      </c>
      <c r="V10" s="440" t="e">
        <f>SUM(#REF!,#REF!,J21,J23,J25,J27,J29,#REF!,#REF!,#REF!,#REF!,#REF!)</f>
        <v>#REF!</v>
      </c>
      <c r="W10" s="440" t="e">
        <f>SUM(K27,#REF!,K29,#REF!,#REF!,#REF!,#REF!,#REF!,K33)</f>
        <v>#REF!</v>
      </c>
    </row>
    <row r="11" spans="1:23" s="430" customFormat="1" ht="15" x14ac:dyDescent="0.25">
      <c r="A11" s="565"/>
      <c r="B11" s="567"/>
      <c r="C11" s="567"/>
      <c r="D11" s="559"/>
      <c r="E11" s="561"/>
      <c r="F11" s="559"/>
      <c r="G11" s="561"/>
      <c r="H11" s="559"/>
      <c r="I11" s="561"/>
      <c r="J11" s="559"/>
      <c r="K11" s="561"/>
      <c r="L11" s="441">
        <f>'Anexo VI Resumo Financeiro'!C7</f>
        <v>13185.500000000002</v>
      </c>
      <c r="M11" s="569"/>
      <c r="N11" s="433">
        <f>L11/L11</f>
        <v>1</v>
      </c>
      <c r="O11" s="566"/>
      <c r="P11" s="440" t="e">
        <f>SUM(#REF!,#REF!,#REF!,#REF!,#REF!)</f>
        <v>#REF!</v>
      </c>
      <c r="Q11" s="440" t="e">
        <f>SUM(#REF!,#REF!,#REF!)</f>
        <v>#REF!</v>
      </c>
      <c r="R11" s="440" t="e">
        <f>SUM(#REF!,#REF!,#REF!)</f>
        <v>#REF!</v>
      </c>
      <c r="S11" s="440" t="e">
        <f>SUM(#REF!,#REF!,#REF!,#REF!,#REF!,#REF!,#REF!,#REF!)</f>
        <v>#REF!</v>
      </c>
      <c r="T11" s="440" t="e">
        <f>SUM(#REF!,#REF!,#REF!,#REF!,#REF!,#REF!,#REF!,#REF!,#REF!,#REF!,#REF!)</f>
        <v>#REF!</v>
      </c>
      <c r="U11" s="440" t="e">
        <f>SUM(#REF!,#REF!,#REF!,#REF!,#REF!,#REF!,#REF!,#REF!,#REF!,#REF!,#REF!,#REF!)</f>
        <v>#REF!</v>
      </c>
      <c r="V11" s="440" t="e">
        <f>SUM(#REF!,#REF!,#REF!,#REF!,#REF!,#REF!,#REF!,#REF!,#REF!,#REF!,#REF!,#REF!)</f>
        <v>#REF!</v>
      </c>
      <c r="W11" s="440" t="e">
        <f>SUM(#REF!,#REF!,#REF!,#REF!,#REF!,#REF!,#REF!,#REF!,#REF!)</f>
        <v>#REF!</v>
      </c>
    </row>
    <row r="12" spans="1:23" s="430" customFormat="1" ht="15" x14ac:dyDescent="0.25">
      <c r="A12" s="565">
        <v>2</v>
      </c>
      <c r="B12" s="567" t="str">
        <f>'Anexo VI Resumo Financeiro'!B8</f>
        <v>ADMINISTRAÇÃO DA OBRA</v>
      </c>
      <c r="C12" s="567"/>
      <c r="D12" s="558">
        <f t="shared" ref="D12" si="1">ROUND($L13*E12,2)</f>
        <v>8941.36</v>
      </c>
      <c r="E12" s="560">
        <v>0.5</v>
      </c>
      <c r="F12" s="558">
        <f t="shared" ref="F12" si="2">ROUND(L13*G12,2)</f>
        <v>8941.36</v>
      </c>
      <c r="G12" s="560">
        <v>0.5</v>
      </c>
      <c r="H12" s="558">
        <f>$L13*I12</f>
        <v>0</v>
      </c>
      <c r="I12" s="560"/>
      <c r="J12" s="558">
        <f>$L13*K12</f>
        <v>0</v>
      </c>
      <c r="K12" s="560"/>
      <c r="L12" s="439">
        <f>SUM(E12,G12,I12,K12)</f>
        <v>1</v>
      </c>
      <c r="M12" s="569"/>
      <c r="N12" s="433">
        <f>L13/L13</f>
        <v>1</v>
      </c>
      <c r="O12" s="566"/>
      <c r="P12" s="440" t="e">
        <f>SUM(#REF!,#REF!,#REF!,#REF!,#REF!)</f>
        <v>#REF!</v>
      </c>
      <c r="Q12" s="440" t="e">
        <f>SUM(#REF!,#REF!,#REF!)</f>
        <v>#REF!</v>
      </c>
      <c r="R12" s="440" t="e">
        <f>SUM(#REF!,#REF!,#REF!)</f>
        <v>#REF!</v>
      </c>
      <c r="S12" s="440" t="e">
        <f>SUM(#REF!,#REF!,#REF!,#REF!,#REF!,#REF!,#REF!,#REF!)</f>
        <v>#REF!</v>
      </c>
      <c r="T12" s="440" t="e">
        <f>SUM(#REF!,#REF!,#REF!,#REF!,#REF!,#REF!,#REF!,#REF!,#REF!,#REF!,#REF!)</f>
        <v>#REF!</v>
      </c>
      <c r="U12" s="440" t="e">
        <f>SUM(#REF!,#REF!,#REF!,#REF!,#REF!,#REF!,#REF!,#REF!,#REF!,#REF!,#REF!,#REF!)</f>
        <v>#REF!</v>
      </c>
      <c r="V12" s="440" t="e">
        <f>SUM(#REF!,#REF!,#REF!,#REF!,#REF!,#REF!,#REF!,#REF!,#REF!,#REF!,#REF!,#REF!)</f>
        <v>#REF!</v>
      </c>
      <c r="W12" s="440" t="e">
        <f>SUM(#REF!,#REF!,#REF!,#REF!,#REF!,#REF!,#REF!,#REF!,#REF!)</f>
        <v>#REF!</v>
      </c>
    </row>
    <row r="13" spans="1:23" s="430" customFormat="1" ht="15" x14ac:dyDescent="0.25">
      <c r="A13" s="565"/>
      <c r="B13" s="567"/>
      <c r="C13" s="567"/>
      <c r="D13" s="559"/>
      <c r="E13" s="561"/>
      <c r="F13" s="559"/>
      <c r="G13" s="561"/>
      <c r="H13" s="559"/>
      <c r="I13" s="561"/>
      <c r="J13" s="559"/>
      <c r="K13" s="561"/>
      <c r="L13" s="441">
        <f>'Anexo VI Resumo Financeiro'!C8</f>
        <v>17882.72</v>
      </c>
      <c r="M13" s="569"/>
      <c r="N13" s="433">
        <f>L13/L13</f>
        <v>1</v>
      </c>
      <c r="O13" s="566"/>
      <c r="P13" s="440" t="e">
        <f>SUM(#REF!,#REF!,#REF!,#REF!,#REF!)</f>
        <v>#REF!</v>
      </c>
      <c r="Q13" s="440" t="e">
        <f>SUM(#REF!,#REF!,#REF!)</f>
        <v>#REF!</v>
      </c>
      <c r="R13" s="440" t="e">
        <f>SUM(#REF!,#REF!,#REF!)</f>
        <v>#REF!</v>
      </c>
      <c r="S13" s="440" t="e">
        <f>SUM(#REF!,#REF!,#REF!,#REF!,#REF!,#REF!,#REF!,#REF!)</f>
        <v>#REF!</v>
      </c>
      <c r="T13" s="440" t="e">
        <f>SUM(#REF!,#REF!,#REF!,#REF!,#REF!,#REF!,#REF!,#REF!,#REF!,#REF!,#REF!)</f>
        <v>#REF!</v>
      </c>
      <c r="U13" s="440" t="e">
        <f>SUM(#REF!,#REF!,#REF!,#REF!,#REF!,#REF!,#REF!,#REF!,#REF!,#REF!,#REF!,#REF!)</f>
        <v>#REF!</v>
      </c>
      <c r="V13" s="440" t="e">
        <f>SUM(#REF!,#REF!,#REF!,#REF!,#REF!,#REF!,#REF!,#REF!,#REF!,#REF!,#REF!,#REF!)</f>
        <v>#REF!</v>
      </c>
      <c r="W13" s="440" t="e">
        <f>SUM(#REF!,#REF!,#REF!,#REF!,#REF!,#REF!,#REF!,#REF!,#REF!)</f>
        <v>#REF!</v>
      </c>
    </row>
    <row r="14" spans="1:23" s="430" customFormat="1" ht="15" x14ac:dyDescent="0.25">
      <c r="A14" s="565">
        <v>3</v>
      </c>
      <c r="B14" s="567" t="str">
        <f>'Anexo VI Resumo Financeiro'!B9</f>
        <v>DEMOLIÇÕES E RETIRADAS</v>
      </c>
      <c r="C14" s="567"/>
      <c r="D14" s="558">
        <f t="shared" ref="D14" si="3">ROUND($L15*E14,2)</f>
        <v>6246.15</v>
      </c>
      <c r="E14" s="560">
        <v>1</v>
      </c>
      <c r="F14" s="558">
        <f t="shared" ref="F14" si="4">ROUND(L15*G14,2)</f>
        <v>0</v>
      </c>
      <c r="G14" s="560">
        <v>0</v>
      </c>
      <c r="H14" s="558">
        <f>$L15*I14</f>
        <v>0</v>
      </c>
      <c r="I14" s="560"/>
      <c r="J14" s="558">
        <f>$L15*K14</f>
        <v>0</v>
      </c>
      <c r="K14" s="560"/>
      <c r="L14" s="439">
        <f>SUM(E14,G14,I14,K14)</f>
        <v>1</v>
      </c>
      <c r="M14" s="569"/>
      <c r="N14" s="433">
        <f>L15/L15</f>
        <v>1</v>
      </c>
      <c r="O14" s="566"/>
      <c r="P14" s="440" t="e">
        <f>SUM(#REF!,#REF!,#REF!,#REF!,#REF!)</f>
        <v>#REF!</v>
      </c>
      <c r="Q14" s="440" t="e">
        <f>SUM(#REF!,#REF!,#REF!)</f>
        <v>#REF!</v>
      </c>
      <c r="R14" s="440" t="e">
        <f>SUM(#REF!,#REF!,#REF!)</f>
        <v>#REF!</v>
      </c>
      <c r="S14" s="440" t="e">
        <f>SUM(#REF!,#REF!,#REF!,#REF!,#REF!,#REF!,#REF!,#REF!)</f>
        <v>#REF!</v>
      </c>
      <c r="T14" s="440" t="e">
        <f>SUM(#REF!,#REF!,#REF!,#REF!,#REF!,#REF!,#REF!,#REF!,#REF!,#REF!,#REF!)</f>
        <v>#REF!</v>
      </c>
      <c r="U14" s="440" t="e">
        <f>SUM(#REF!,#REF!,#REF!,#REF!,#REF!,#REF!,#REF!,#REF!,#REF!,#REF!,#REF!,#REF!)</f>
        <v>#REF!</v>
      </c>
      <c r="V14" s="440" t="e">
        <f>SUM(#REF!,#REF!,#REF!,#REF!,#REF!,#REF!,#REF!,#REF!,#REF!,#REF!,#REF!,#REF!)</f>
        <v>#REF!</v>
      </c>
      <c r="W14" s="440" t="e">
        <f>SUM(#REF!,#REF!,#REF!,#REF!,#REF!,#REF!,#REF!,#REF!,#REF!)</f>
        <v>#REF!</v>
      </c>
    </row>
    <row r="15" spans="1:23" s="430" customFormat="1" ht="15" x14ac:dyDescent="0.25">
      <c r="A15" s="565"/>
      <c r="B15" s="567"/>
      <c r="C15" s="567"/>
      <c r="D15" s="559"/>
      <c r="E15" s="561"/>
      <c r="F15" s="559"/>
      <c r="G15" s="561"/>
      <c r="H15" s="559"/>
      <c r="I15" s="561"/>
      <c r="J15" s="559"/>
      <c r="K15" s="561"/>
      <c r="L15" s="442">
        <f>'Anexo VI Resumo Financeiro'!C9</f>
        <v>6246.15</v>
      </c>
      <c r="M15" s="569"/>
      <c r="N15" s="433">
        <f>L15/L15</f>
        <v>1</v>
      </c>
      <c r="O15" s="566"/>
      <c r="P15" s="440" t="e">
        <f>SUM(#REF!,#REF!,#REF!,#REF!,#REF!)</f>
        <v>#REF!</v>
      </c>
      <c r="Q15" s="440" t="e">
        <f>SUM(#REF!,#REF!,#REF!)</f>
        <v>#REF!</v>
      </c>
      <c r="R15" s="440" t="e">
        <f>SUM(#REF!,#REF!,#REF!)</f>
        <v>#REF!</v>
      </c>
      <c r="S15" s="440" t="e">
        <f>SUM(#REF!,#REF!,#REF!,#REF!,#REF!,#REF!,#REF!,#REF!)</f>
        <v>#REF!</v>
      </c>
      <c r="T15" s="440" t="e">
        <f>SUM(#REF!,#REF!,#REF!,#REF!,#REF!,#REF!,#REF!,#REF!,#REF!,#REF!,#REF!)</f>
        <v>#REF!</v>
      </c>
      <c r="U15" s="440" t="e">
        <f>SUM(#REF!,#REF!,#REF!,#REF!,#REF!,#REF!,#REF!,#REF!,#REF!,#REF!,#REF!,#REF!)</f>
        <v>#REF!</v>
      </c>
      <c r="V15" s="440" t="e">
        <f>SUM(#REF!,#REF!,#REF!,#REF!,#REF!,#REF!,#REF!,#REF!,#REF!,#REF!,#REF!,#REF!)</f>
        <v>#REF!</v>
      </c>
      <c r="W15" s="440" t="e">
        <f>SUM(#REF!,#REF!,#REF!,#REF!,#REF!,#REF!,#REF!,#REF!,#REF!)</f>
        <v>#REF!</v>
      </c>
    </row>
    <row r="16" spans="1:23" s="430" customFormat="1" ht="15" x14ac:dyDescent="0.25">
      <c r="A16" s="565">
        <v>4</v>
      </c>
      <c r="B16" s="567" t="str">
        <f>'Anexo VI Resumo Financeiro'!B10</f>
        <v>ESTRUTURA</v>
      </c>
      <c r="C16" s="567"/>
      <c r="D16" s="558">
        <f t="shared" ref="D16" si="5">ROUND($L17*E16,2)</f>
        <v>6694.16</v>
      </c>
      <c r="E16" s="560">
        <v>1</v>
      </c>
      <c r="F16" s="558">
        <f t="shared" ref="F16" si="6">ROUND(L17*G16,2)</f>
        <v>0</v>
      </c>
      <c r="G16" s="560">
        <v>0</v>
      </c>
      <c r="H16" s="558">
        <f>$L17*I16</f>
        <v>0</v>
      </c>
      <c r="I16" s="560"/>
      <c r="J16" s="558">
        <f>$L17*K16</f>
        <v>0</v>
      </c>
      <c r="K16" s="560"/>
      <c r="L16" s="439">
        <f>SUM(E16,G16,I16,K16)</f>
        <v>1</v>
      </c>
      <c r="M16" s="569"/>
      <c r="N16" s="433">
        <f>L17/L17</f>
        <v>1</v>
      </c>
      <c r="O16" s="566"/>
      <c r="P16" s="443"/>
      <c r="Q16" s="443"/>
      <c r="R16" s="443"/>
      <c r="S16" s="443"/>
      <c r="T16" s="443"/>
      <c r="U16" s="443"/>
      <c r="V16" s="443"/>
      <c r="W16" s="443"/>
    </row>
    <row r="17" spans="1:23" s="430" customFormat="1" ht="15" x14ac:dyDescent="0.25">
      <c r="A17" s="565"/>
      <c r="B17" s="567"/>
      <c r="C17" s="567"/>
      <c r="D17" s="559"/>
      <c r="E17" s="561"/>
      <c r="F17" s="559"/>
      <c r="G17" s="561"/>
      <c r="H17" s="559"/>
      <c r="I17" s="561"/>
      <c r="J17" s="559"/>
      <c r="K17" s="561"/>
      <c r="L17" s="442">
        <f>'Anexo VI Resumo Financeiro'!C10</f>
        <v>6694.16</v>
      </c>
      <c r="M17" s="569"/>
      <c r="N17" s="433">
        <f>L17/L17</f>
        <v>1</v>
      </c>
      <c r="O17" s="566"/>
      <c r="P17" s="443"/>
      <c r="Q17" s="443"/>
      <c r="R17" s="443"/>
      <c r="S17" s="443"/>
      <c r="T17" s="443"/>
      <c r="U17" s="443"/>
      <c r="V17" s="443"/>
      <c r="W17" s="443"/>
    </row>
    <row r="18" spans="1:23" s="430" customFormat="1" ht="15" x14ac:dyDescent="0.25">
      <c r="A18" s="565">
        <v>5</v>
      </c>
      <c r="B18" s="567" t="str">
        <f>'Anexo VI Resumo Financeiro'!B11</f>
        <v>PAREDES E PAINEIS</v>
      </c>
      <c r="C18" s="567"/>
      <c r="D18" s="558">
        <f>ROUND($L19*E18,2)</f>
        <v>143.85</v>
      </c>
      <c r="E18" s="560">
        <v>1</v>
      </c>
      <c r="F18" s="558">
        <f t="shared" ref="F18" si="7">ROUND(L19*G18,2)</f>
        <v>0</v>
      </c>
      <c r="G18" s="560">
        <v>0</v>
      </c>
      <c r="H18" s="558">
        <f>$L19*I18</f>
        <v>0</v>
      </c>
      <c r="I18" s="560"/>
      <c r="J18" s="558">
        <f>$L19*K18</f>
        <v>0</v>
      </c>
      <c r="K18" s="560"/>
      <c r="L18" s="439">
        <f>SUM(E18,G18,I18,K18)</f>
        <v>1</v>
      </c>
      <c r="M18" s="569"/>
      <c r="N18" s="433">
        <f>L19/L19</f>
        <v>1</v>
      </c>
      <c r="O18" s="444"/>
      <c r="P18" s="443"/>
      <c r="Q18" s="443"/>
      <c r="R18" s="443"/>
      <c r="S18" s="443"/>
      <c r="T18" s="443"/>
      <c r="U18" s="443"/>
      <c r="V18" s="443"/>
      <c r="W18" s="443"/>
    </row>
    <row r="19" spans="1:23" s="430" customFormat="1" ht="15" x14ac:dyDescent="0.25">
      <c r="A19" s="565"/>
      <c r="B19" s="567"/>
      <c r="C19" s="567"/>
      <c r="D19" s="559"/>
      <c r="E19" s="561"/>
      <c r="F19" s="559"/>
      <c r="G19" s="561"/>
      <c r="H19" s="559"/>
      <c r="I19" s="561"/>
      <c r="J19" s="559"/>
      <c r="K19" s="561"/>
      <c r="L19" s="442">
        <f>'Anexo VI Resumo Financeiro'!C11</f>
        <v>143.85</v>
      </c>
      <c r="M19" s="569"/>
      <c r="N19" s="433">
        <f>L19/L19</f>
        <v>1</v>
      </c>
      <c r="O19" s="444"/>
      <c r="P19" s="443"/>
      <c r="Q19" s="443"/>
      <c r="R19" s="443"/>
      <c r="S19" s="443"/>
      <c r="T19" s="443"/>
      <c r="U19" s="443"/>
      <c r="V19" s="443"/>
      <c r="W19" s="443"/>
    </row>
    <row r="20" spans="1:23" s="430" customFormat="1" ht="15" x14ac:dyDescent="0.25">
      <c r="A20" s="565">
        <v>6</v>
      </c>
      <c r="B20" s="567" t="str">
        <f>'Anexo VI Resumo Financeiro'!B12</f>
        <v>REVESTIMENTOS</v>
      </c>
      <c r="C20" s="567"/>
      <c r="D20" s="558">
        <f t="shared" ref="D20" si="8">ROUND($L21*E20,2)</f>
        <v>0</v>
      </c>
      <c r="E20" s="560">
        <v>0</v>
      </c>
      <c r="F20" s="558">
        <f t="shared" ref="F20" si="9">ROUND(L21*G20,2)</f>
        <v>463.3</v>
      </c>
      <c r="G20" s="560">
        <v>1</v>
      </c>
      <c r="H20" s="558">
        <f>$L21*I20</f>
        <v>0</v>
      </c>
      <c r="I20" s="560"/>
      <c r="J20" s="558">
        <f>$L21*K20</f>
        <v>0</v>
      </c>
      <c r="K20" s="560"/>
      <c r="L20" s="439">
        <f>SUM(E20,G20,I20,K20)</f>
        <v>1</v>
      </c>
      <c r="M20" s="569"/>
      <c r="N20" s="433">
        <f>L21/L21</f>
        <v>1</v>
      </c>
      <c r="O20" s="444"/>
      <c r="P20" s="443"/>
      <c r="Q20" s="443"/>
      <c r="R20" s="443"/>
      <c r="S20" s="443"/>
      <c r="T20" s="443"/>
      <c r="U20" s="443"/>
      <c r="V20" s="443"/>
      <c r="W20" s="443"/>
    </row>
    <row r="21" spans="1:23" s="430" customFormat="1" ht="15" x14ac:dyDescent="0.25">
      <c r="A21" s="565"/>
      <c r="B21" s="567"/>
      <c r="C21" s="567"/>
      <c r="D21" s="559"/>
      <c r="E21" s="561"/>
      <c r="F21" s="559"/>
      <c r="G21" s="561"/>
      <c r="H21" s="559"/>
      <c r="I21" s="561"/>
      <c r="J21" s="559"/>
      <c r="K21" s="561"/>
      <c r="L21" s="442">
        <f>'Anexo VI Resumo Financeiro'!C12</f>
        <v>463.3</v>
      </c>
      <c r="M21" s="569"/>
      <c r="N21" s="433">
        <f>L21/L21</f>
        <v>1</v>
      </c>
      <c r="O21" s="444"/>
      <c r="P21" s="443"/>
      <c r="Q21" s="443"/>
      <c r="R21" s="443"/>
      <c r="S21" s="443"/>
      <c r="T21" s="443"/>
      <c r="U21" s="443"/>
      <c r="V21" s="443"/>
      <c r="W21" s="443"/>
    </row>
    <row r="22" spans="1:23" s="430" customFormat="1" ht="15" x14ac:dyDescent="0.25">
      <c r="A22" s="565">
        <v>7</v>
      </c>
      <c r="B22" s="567" t="str">
        <f>'Anexo VI Resumo Financeiro'!B13</f>
        <v>PISOS</v>
      </c>
      <c r="C22" s="567"/>
      <c r="D22" s="558">
        <f t="shared" ref="D22" si="10">ROUND($L23*E22,2)</f>
        <v>1137.8599999999999</v>
      </c>
      <c r="E22" s="560">
        <v>1</v>
      </c>
      <c r="F22" s="558">
        <f t="shared" ref="F22" si="11">ROUND(L23*G22,2)</f>
        <v>0</v>
      </c>
      <c r="G22" s="560">
        <v>0</v>
      </c>
      <c r="H22" s="558">
        <f>$L23*I22</f>
        <v>0</v>
      </c>
      <c r="I22" s="560"/>
      <c r="J22" s="558">
        <f>$L23*K22</f>
        <v>0</v>
      </c>
      <c r="K22" s="560"/>
      <c r="L22" s="439">
        <f>SUM(E22,G22,I22,K22)</f>
        <v>1</v>
      </c>
      <c r="M22" s="569"/>
      <c r="N22" s="433">
        <f>L23/L23</f>
        <v>1</v>
      </c>
      <c r="O22" s="566"/>
      <c r="P22" s="443"/>
      <c r="Q22" s="443"/>
      <c r="R22" s="443"/>
      <c r="S22" s="443"/>
      <c r="T22" s="443"/>
      <c r="U22" s="443"/>
      <c r="V22" s="443"/>
      <c r="W22" s="443"/>
    </row>
    <row r="23" spans="1:23" s="430" customFormat="1" ht="15" x14ac:dyDescent="0.25">
      <c r="A23" s="565"/>
      <c r="B23" s="567"/>
      <c r="C23" s="567"/>
      <c r="D23" s="559"/>
      <c r="E23" s="561"/>
      <c r="F23" s="559"/>
      <c r="G23" s="561"/>
      <c r="H23" s="559"/>
      <c r="I23" s="561"/>
      <c r="J23" s="559"/>
      <c r="K23" s="561"/>
      <c r="L23" s="442">
        <f>'Anexo VI Resumo Financeiro'!C13</f>
        <v>1137.8600000000001</v>
      </c>
      <c r="M23" s="569"/>
      <c r="N23" s="433">
        <f>L23/L23</f>
        <v>1</v>
      </c>
      <c r="O23" s="566"/>
      <c r="P23" s="443"/>
      <c r="Q23" s="443"/>
      <c r="R23" s="443"/>
      <c r="S23" s="443"/>
      <c r="T23" s="443"/>
      <c r="U23" s="443"/>
      <c r="V23" s="443"/>
      <c r="W23" s="443"/>
    </row>
    <row r="24" spans="1:23" s="430" customFormat="1" ht="15" x14ac:dyDescent="0.25">
      <c r="A24" s="565">
        <v>8</v>
      </c>
      <c r="B24" s="567" t="str">
        <f>'Anexo VI Resumo Financeiro'!B14</f>
        <v>FORRO</v>
      </c>
      <c r="C24" s="567"/>
      <c r="D24" s="558">
        <f>ROUND($L25*E24,2)</f>
        <v>126.69</v>
      </c>
      <c r="E24" s="560">
        <v>0.5</v>
      </c>
      <c r="F24" s="558">
        <f t="shared" ref="F24" si="12">ROUND(L25*G24,2)</f>
        <v>126.69</v>
      </c>
      <c r="G24" s="560">
        <v>0.5</v>
      </c>
      <c r="H24" s="558">
        <f>$L25*I24</f>
        <v>0</v>
      </c>
      <c r="I24" s="560"/>
      <c r="J24" s="558">
        <f>$L25*K24</f>
        <v>0</v>
      </c>
      <c r="K24" s="560"/>
      <c r="L24" s="439">
        <f>SUM(E24,G24,I24,K24)</f>
        <v>1</v>
      </c>
      <c r="M24" s="569"/>
      <c r="N24" s="433">
        <f>L25/L25</f>
        <v>1</v>
      </c>
      <c r="O24" s="566"/>
    </row>
    <row r="25" spans="1:23" s="430" customFormat="1" ht="15" x14ac:dyDescent="0.25">
      <c r="A25" s="565"/>
      <c r="B25" s="567"/>
      <c r="C25" s="567"/>
      <c r="D25" s="559"/>
      <c r="E25" s="561"/>
      <c r="F25" s="559"/>
      <c r="G25" s="561"/>
      <c r="H25" s="559"/>
      <c r="I25" s="561"/>
      <c r="J25" s="559"/>
      <c r="K25" s="561"/>
      <c r="L25" s="442">
        <f>'Anexo VI Resumo Financeiro'!C14</f>
        <v>253.37</v>
      </c>
      <c r="M25" s="569"/>
      <c r="N25" s="433">
        <f>L25/L25</f>
        <v>1</v>
      </c>
      <c r="O25" s="566"/>
    </row>
    <row r="26" spans="1:23" s="430" customFormat="1" ht="15" x14ac:dyDescent="0.25">
      <c r="A26" s="565">
        <v>9</v>
      </c>
      <c r="B26" s="567" t="str">
        <f>'Anexo VI Resumo Financeiro'!B15</f>
        <v>PINTURA</v>
      </c>
      <c r="C26" s="567"/>
      <c r="D26" s="558">
        <f t="shared" ref="D26" si="13">ROUND($L27*E26,2)</f>
        <v>0</v>
      </c>
      <c r="E26" s="560">
        <v>0</v>
      </c>
      <c r="F26" s="558">
        <f t="shared" ref="F26" si="14">ROUND(L27*G26,2)</f>
        <v>28650.99</v>
      </c>
      <c r="G26" s="560">
        <v>1</v>
      </c>
      <c r="H26" s="558">
        <f>$L27*I26</f>
        <v>0</v>
      </c>
      <c r="I26" s="560"/>
      <c r="J26" s="558">
        <f>$L27*K26</f>
        <v>0</v>
      </c>
      <c r="K26" s="560"/>
      <c r="L26" s="439">
        <f>SUM(E26,G26,I26,K26)</f>
        <v>1</v>
      </c>
      <c r="M26" s="569"/>
      <c r="N26" s="433">
        <f>L27/L27</f>
        <v>1</v>
      </c>
      <c r="O26" s="444"/>
    </row>
    <row r="27" spans="1:23" s="430" customFormat="1" ht="15" x14ac:dyDescent="0.25">
      <c r="A27" s="565"/>
      <c r="B27" s="567"/>
      <c r="C27" s="567"/>
      <c r="D27" s="559"/>
      <c r="E27" s="561"/>
      <c r="F27" s="559"/>
      <c r="G27" s="561"/>
      <c r="H27" s="559"/>
      <c r="I27" s="561"/>
      <c r="J27" s="559"/>
      <c r="K27" s="561"/>
      <c r="L27" s="442">
        <f>'Anexo VI Resumo Financeiro'!C15</f>
        <v>28650.989999999998</v>
      </c>
      <c r="M27" s="569"/>
      <c r="N27" s="433">
        <f>L27/L27</f>
        <v>1</v>
      </c>
      <c r="O27" s="444"/>
    </row>
    <row r="28" spans="1:23" s="430" customFormat="1" ht="15" x14ac:dyDescent="0.25">
      <c r="A28" s="565">
        <v>10</v>
      </c>
      <c r="B28" s="567" t="str">
        <f>'Anexo VI Resumo Financeiro'!B16</f>
        <v>INSTALAÇÕES ELÉTRICAS</v>
      </c>
      <c r="C28" s="567"/>
      <c r="D28" s="558">
        <f>ROUND($L29*E28,2)</f>
        <v>15830.27</v>
      </c>
      <c r="E28" s="560">
        <v>0.5</v>
      </c>
      <c r="F28" s="558">
        <f>ROUND(L29*G28,2)</f>
        <v>15830.27</v>
      </c>
      <c r="G28" s="560">
        <v>0.5</v>
      </c>
      <c r="H28" s="558">
        <f>$L29*I28</f>
        <v>0</v>
      </c>
      <c r="I28" s="560"/>
      <c r="J28" s="558">
        <f>$L29*K28</f>
        <v>0</v>
      </c>
      <c r="K28" s="560"/>
      <c r="L28" s="439">
        <f>SUM(E28,G28,I28,K28)</f>
        <v>1</v>
      </c>
      <c r="M28" s="569"/>
      <c r="N28" s="433">
        <f>L29/L29</f>
        <v>1</v>
      </c>
      <c r="O28" s="566"/>
    </row>
    <row r="29" spans="1:23" s="430" customFormat="1" ht="15" x14ac:dyDescent="0.25">
      <c r="A29" s="565"/>
      <c r="B29" s="567"/>
      <c r="C29" s="567"/>
      <c r="D29" s="559"/>
      <c r="E29" s="561"/>
      <c r="F29" s="559"/>
      <c r="G29" s="561"/>
      <c r="H29" s="559"/>
      <c r="I29" s="561"/>
      <c r="J29" s="559"/>
      <c r="K29" s="561"/>
      <c r="L29" s="441">
        <f>'Anexo VI Resumo Financeiro'!C16</f>
        <v>31660.530000000002</v>
      </c>
      <c r="M29" s="569"/>
      <c r="N29" s="433">
        <f>L29/L29</f>
        <v>1</v>
      </c>
      <c r="O29" s="566"/>
    </row>
    <row r="30" spans="1:23" s="430" customFormat="1" ht="15" x14ac:dyDescent="0.25">
      <c r="A30" s="565">
        <v>11</v>
      </c>
      <c r="B30" s="578" t="str">
        <f>'Anexo VI Resumo Financeiro'!B17</f>
        <v>INSTALAÇÕES DE AR CONDICIONADO</v>
      </c>
      <c r="C30" s="579"/>
      <c r="D30" s="558">
        <f t="shared" ref="D30" si="15">ROUND($L31*E30,2)</f>
        <v>8251.84</v>
      </c>
      <c r="E30" s="560">
        <v>0.5</v>
      </c>
      <c r="F30" s="558">
        <f t="shared" ref="F30" si="16">ROUND(L31*G30,2)</f>
        <v>8251.84</v>
      </c>
      <c r="G30" s="560">
        <v>0.5</v>
      </c>
      <c r="H30" s="558">
        <f>$L31*I30</f>
        <v>0</v>
      </c>
      <c r="I30" s="560"/>
      <c r="J30" s="558">
        <f>$L31*K30</f>
        <v>0</v>
      </c>
      <c r="K30" s="560"/>
      <c r="L30" s="439">
        <f>SUM(E30,G30,I30,K30)</f>
        <v>1</v>
      </c>
      <c r="M30" s="569"/>
      <c r="N30" s="433">
        <f>L31/L31</f>
        <v>1</v>
      </c>
      <c r="O30" s="444"/>
    </row>
    <row r="31" spans="1:23" s="430" customFormat="1" ht="15" x14ac:dyDescent="0.25">
      <c r="A31" s="565"/>
      <c r="B31" s="580"/>
      <c r="C31" s="581"/>
      <c r="D31" s="559"/>
      <c r="E31" s="561"/>
      <c r="F31" s="559"/>
      <c r="G31" s="561"/>
      <c r="H31" s="559"/>
      <c r="I31" s="561"/>
      <c r="J31" s="559"/>
      <c r="K31" s="561"/>
      <c r="L31" s="442">
        <f>'Anexo VI Resumo Financeiro'!C17</f>
        <v>16503.68</v>
      </c>
      <c r="M31" s="569"/>
      <c r="N31" s="433">
        <f>L31/L31</f>
        <v>1</v>
      </c>
      <c r="O31" s="444"/>
    </row>
    <row r="32" spans="1:23" s="430" customFormat="1" ht="15" x14ac:dyDescent="0.25">
      <c r="A32" s="565">
        <f>'Anexo VI Resumo Financeiro'!A18</f>
        <v>12</v>
      </c>
      <c r="B32" s="567" t="str">
        <f>'Anexo VI Resumo Financeiro'!B18</f>
        <v>LIMPEZA FINAL</v>
      </c>
      <c r="C32" s="567"/>
      <c r="D32" s="558">
        <f t="shared" ref="D32" si="17">ROUND($L33*E32,2)</f>
        <v>0</v>
      </c>
      <c r="E32" s="560">
        <v>0</v>
      </c>
      <c r="F32" s="558">
        <f t="shared" ref="F32" si="18">ROUND(L33*G32,2)</f>
        <v>1941.62</v>
      </c>
      <c r="G32" s="560">
        <v>1</v>
      </c>
      <c r="H32" s="558">
        <f>$L33*I32</f>
        <v>0</v>
      </c>
      <c r="I32" s="560"/>
      <c r="J32" s="558">
        <f>$L33*K32</f>
        <v>0</v>
      </c>
      <c r="K32" s="560"/>
      <c r="L32" s="439">
        <f>SUM(E32,G32,I32,K32)</f>
        <v>1</v>
      </c>
      <c r="M32" s="569"/>
      <c r="N32" s="433">
        <f>L33/L33</f>
        <v>1</v>
      </c>
      <c r="O32" s="444"/>
    </row>
    <row r="33" spans="1:15" s="430" customFormat="1" ht="15" x14ac:dyDescent="0.25">
      <c r="A33" s="565"/>
      <c r="B33" s="567"/>
      <c r="C33" s="567"/>
      <c r="D33" s="559"/>
      <c r="E33" s="561"/>
      <c r="F33" s="559"/>
      <c r="G33" s="561"/>
      <c r="H33" s="559"/>
      <c r="I33" s="561"/>
      <c r="J33" s="559"/>
      <c r="K33" s="561"/>
      <c r="L33" s="442">
        <f>'Anexo VI Resumo Financeiro'!C18</f>
        <v>1941.62</v>
      </c>
      <c r="M33" s="569"/>
      <c r="N33" s="433">
        <f>L33/L33</f>
        <v>1</v>
      </c>
      <c r="O33" s="444"/>
    </row>
    <row r="34" spans="1:15" s="430" customFormat="1" ht="15" x14ac:dyDescent="0.25">
      <c r="A34" s="445"/>
      <c r="B34" s="446"/>
      <c r="C34" s="446"/>
      <c r="D34" s="447"/>
      <c r="E34" s="447"/>
      <c r="F34" s="447"/>
      <c r="G34" s="447"/>
      <c r="H34" s="447"/>
      <c r="I34" s="447"/>
      <c r="J34" s="447"/>
      <c r="K34" s="447"/>
      <c r="L34" s="448"/>
      <c r="M34" s="569"/>
      <c r="N34" s="433">
        <v>1</v>
      </c>
      <c r="O34" s="449" t="e">
        <f>SUM(#REF!,#REF!,#REF!,#REF!,#REF!,#REF!,#REF!,#REF!,#REF!,#REF!,#REF!,#REF!,#REF!,#REF!,#REF!,#REF!,#REF!,#REF!,#REF!,#REF!,#REF!,#REF!,#REF!,#REF!,#REF!,#REF!)</f>
        <v>#REF!</v>
      </c>
    </row>
    <row r="35" spans="1:15" s="430" customFormat="1" ht="33.75" customHeight="1" x14ac:dyDescent="0.25">
      <c r="A35" s="583" t="s">
        <v>176</v>
      </c>
      <c r="B35" s="584"/>
      <c r="C35" s="585"/>
      <c r="D35" s="450">
        <f>SUM(D10:D33)</f>
        <v>60557.679999999993</v>
      </c>
      <c r="E35" s="451">
        <f>ROUND(D35/L36,4)</f>
        <v>0.4854</v>
      </c>
      <c r="F35" s="450">
        <f>SUM(F10:F33)</f>
        <v>64206.07</v>
      </c>
      <c r="G35" s="451">
        <f>ROUND(F35/L36,4)</f>
        <v>0.51459999999999995</v>
      </c>
      <c r="H35" s="450">
        <f>SUM(H10:H33)</f>
        <v>0</v>
      </c>
      <c r="I35" s="451">
        <f>H35/L36</f>
        <v>0</v>
      </c>
      <c r="J35" s="450">
        <f>SUM(J10:J33)</f>
        <v>0</v>
      </c>
      <c r="K35" s="451">
        <f>J35/L36</f>
        <v>0</v>
      </c>
      <c r="L35" s="452"/>
      <c r="M35" s="569"/>
      <c r="N35" s="433">
        <v>1</v>
      </c>
      <c r="O35" s="453"/>
    </row>
    <row r="36" spans="1:15" s="430" customFormat="1" ht="15" x14ac:dyDescent="0.25">
      <c r="A36" s="582" t="s">
        <v>170</v>
      </c>
      <c r="B36" s="582"/>
      <c r="C36" s="582"/>
      <c r="D36" s="564">
        <f>D35</f>
        <v>60557.679999999993</v>
      </c>
      <c r="E36" s="563"/>
      <c r="F36" s="562">
        <f>D35+F35</f>
        <v>124763.75</v>
      </c>
      <c r="G36" s="563"/>
      <c r="H36" s="564">
        <f>SUM(D35,F35,H35)</f>
        <v>124763.75</v>
      </c>
      <c r="I36" s="563"/>
      <c r="J36" s="564">
        <f>SUM(D35,F35,H35,J35)</f>
        <v>124763.75</v>
      </c>
      <c r="K36" s="563"/>
      <c r="L36" s="454">
        <f>L33+L31+L29+L27+L25+L23+L21+L19+L17+L15+L13++L11</f>
        <v>124763.73000000001</v>
      </c>
      <c r="M36" s="569"/>
      <c r="N36" s="433">
        <v>1</v>
      </c>
      <c r="O36" s="444"/>
    </row>
    <row r="37" spans="1:15" s="430" customFormat="1" ht="15" x14ac:dyDescent="0.25">
      <c r="A37" s="582" t="s">
        <v>171</v>
      </c>
      <c r="B37" s="582"/>
      <c r="C37" s="582"/>
      <c r="D37" s="586">
        <f>D35/$L$36</f>
        <v>0.48537888375091054</v>
      </c>
      <c r="E37" s="587"/>
      <c r="F37" s="586">
        <f>F35/$L$36</f>
        <v>0.51462127655208767</v>
      </c>
      <c r="G37" s="587"/>
      <c r="H37" s="586">
        <f>H35/$L$36</f>
        <v>0</v>
      </c>
      <c r="I37" s="587"/>
      <c r="J37" s="586">
        <f>J35/$L$36</f>
        <v>0</v>
      </c>
      <c r="K37" s="587"/>
      <c r="L37" s="455">
        <f>SUM(D37:K37)</f>
        <v>1.0000001603029982</v>
      </c>
      <c r="M37" s="569"/>
      <c r="N37" s="433">
        <v>1</v>
      </c>
      <c r="O37" s="444"/>
    </row>
    <row r="38" spans="1:15" s="430" customFormat="1" ht="15" x14ac:dyDescent="0.25">
      <c r="A38" s="582" t="s">
        <v>172</v>
      </c>
      <c r="B38" s="582"/>
      <c r="C38" s="582"/>
      <c r="D38" s="586">
        <f>E35</f>
        <v>0.4854</v>
      </c>
      <c r="E38" s="587"/>
      <c r="F38" s="586">
        <f>D38+F37</f>
        <v>1.0000212765520877</v>
      </c>
      <c r="G38" s="587"/>
      <c r="H38" s="586">
        <f>F38+H37</f>
        <v>1.0000212765520877</v>
      </c>
      <c r="I38" s="587"/>
      <c r="J38" s="586">
        <f>H38+J37</f>
        <v>1.0000212765520877</v>
      </c>
      <c r="K38" s="587"/>
      <c r="L38" s="455"/>
      <c r="M38" s="569"/>
      <c r="N38" s="433">
        <v>1</v>
      </c>
      <c r="O38" s="456"/>
    </row>
    <row r="39" spans="1:15" s="430" customFormat="1" ht="15" x14ac:dyDescent="0.25">
      <c r="A39" s="582" t="s">
        <v>173</v>
      </c>
      <c r="B39" s="582"/>
      <c r="C39" s="582"/>
      <c r="D39" s="588">
        <v>0.44280000000000003</v>
      </c>
      <c r="E39" s="589"/>
      <c r="F39" s="588">
        <v>0.50719999999999998</v>
      </c>
      <c r="G39" s="589"/>
      <c r="H39" s="588"/>
      <c r="I39" s="589"/>
      <c r="J39" s="588"/>
      <c r="K39" s="589"/>
      <c r="L39" s="457"/>
      <c r="M39" s="570"/>
      <c r="N39" s="433">
        <v>1</v>
      </c>
      <c r="O39" s="458"/>
    </row>
    <row r="40" spans="1:15" s="430" customFormat="1" ht="15" x14ac:dyDescent="0.25">
      <c r="A40" s="590" t="s">
        <v>174</v>
      </c>
      <c r="B40" s="590"/>
      <c r="C40" s="590"/>
      <c r="D40" s="591">
        <f>D39</f>
        <v>0.44280000000000003</v>
      </c>
      <c r="E40" s="592"/>
      <c r="F40" s="591">
        <f>D40+F39</f>
        <v>0.95</v>
      </c>
      <c r="G40" s="592"/>
      <c r="H40" s="591">
        <f>F40+H39</f>
        <v>0.95</v>
      </c>
      <c r="I40" s="592"/>
      <c r="J40" s="591">
        <f>H40+J39</f>
        <v>0.95</v>
      </c>
      <c r="K40" s="592"/>
      <c r="L40" s="459"/>
      <c r="M40" s="460"/>
      <c r="N40" s="461">
        <v>1</v>
      </c>
    </row>
    <row r="41" spans="1:15" s="430" customFormat="1" ht="15" x14ac:dyDescent="0.25">
      <c r="A41" s="590" t="s">
        <v>175</v>
      </c>
      <c r="B41" s="590"/>
      <c r="C41" s="590"/>
      <c r="D41" s="593">
        <f>$L$36*D39</f>
        <v>55245.379644000008</v>
      </c>
      <c r="E41" s="593"/>
      <c r="F41" s="593">
        <f>$L$36*F39</f>
        <v>63280.163856000006</v>
      </c>
      <c r="G41" s="593"/>
      <c r="H41" s="593">
        <f>$L$36*H39</f>
        <v>0</v>
      </c>
      <c r="I41" s="593"/>
      <c r="J41" s="593">
        <f>$L$36*J39</f>
        <v>0</v>
      </c>
      <c r="K41" s="593"/>
      <c r="L41" s="462">
        <f>SUM(D41:K41)</f>
        <v>118525.54350000001</v>
      </c>
      <c r="M41" s="463">
        <f>L36-L41</f>
        <v>6238.1864999999962</v>
      </c>
      <c r="N41" s="461">
        <v>1</v>
      </c>
    </row>
    <row r="42" spans="1:15" x14ac:dyDescent="0.2">
      <c r="M42" s="417">
        <f>M41/L36</f>
        <v>4.9999999999999968E-2</v>
      </c>
      <c r="N42" s="416">
        <v>1</v>
      </c>
    </row>
    <row r="43" spans="1:15" x14ac:dyDescent="0.2">
      <c r="J43" s="418"/>
    </row>
  </sheetData>
  <mergeCells count="168">
    <mergeCell ref="J28:J29"/>
    <mergeCell ref="K28:K29"/>
    <mergeCell ref="H37:I37"/>
    <mergeCell ref="H38:I38"/>
    <mergeCell ref="H39:I39"/>
    <mergeCell ref="H40:I40"/>
    <mergeCell ref="H41:I41"/>
    <mergeCell ref="J37:K37"/>
    <mergeCell ref="J41:K41"/>
    <mergeCell ref="J40:K40"/>
    <mergeCell ref="J39:K39"/>
    <mergeCell ref="J38:K38"/>
    <mergeCell ref="A40:C40"/>
    <mergeCell ref="A41:C41"/>
    <mergeCell ref="D40:E40"/>
    <mergeCell ref="D41:E41"/>
    <mergeCell ref="F39:G39"/>
    <mergeCell ref="F40:G40"/>
    <mergeCell ref="F41:G41"/>
    <mergeCell ref="F37:G37"/>
    <mergeCell ref="F38:G38"/>
    <mergeCell ref="A28:A29"/>
    <mergeCell ref="B30:C31"/>
    <mergeCell ref="A39:C39"/>
    <mergeCell ref="A35:C35"/>
    <mergeCell ref="B24:C25"/>
    <mergeCell ref="D37:E37"/>
    <mergeCell ref="D38:E38"/>
    <mergeCell ref="D39:E39"/>
    <mergeCell ref="A36:C36"/>
    <mergeCell ref="A32:A33"/>
    <mergeCell ref="B32:C33"/>
    <mergeCell ref="A37:C37"/>
    <mergeCell ref="A38:C38"/>
    <mergeCell ref="D36:E36"/>
    <mergeCell ref="D32:D33"/>
    <mergeCell ref="D26:D27"/>
    <mergeCell ref="A7:A9"/>
    <mergeCell ref="B7:C9"/>
    <mergeCell ref="L7:L9"/>
    <mergeCell ref="M7:M9"/>
    <mergeCell ref="D8:E8"/>
    <mergeCell ref="F8:G8"/>
    <mergeCell ref="J8:K8"/>
    <mergeCell ref="H8:I8"/>
    <mergeCell ref="O10:O11"/>
    <mergeCell ref="A10:A11"/>
    <mergeCell ref="B10:C11"/>
    <mergeCell ref="J14:J15"/>
    <mergeCell ref="K14:K15"/>
    <mergeCell ref="I10:I11"/>
    <mergeCell ref="D14:D15"/>
    <mergeCell ref="E14:E15"/>
    <mergeCell ref="F14:F15"/>
    <mergeCell ref="G14:G15"/>
    <mergeCell ref="H14:H15"/>
    <mergeCell ref="I14:I15"/>
    <mergeCell ref="E10:E11"/>
    <mergeCell ref="F10:F11"/>
    <mergeCell ref="G10:G11"/>
    <mergeCell ref="H10:H11"/>
    <mergeCell ref="H12:H13"/>
    <mergeCell ref="I12:I13"/>
    <mergeCell ref="O22:O23"/>
    <mergeCell ref="A26:A27"/>
    <mergeCell ref="A24:A25"/>
    <mergeCell ref="B26:C27"/>
    <mergeCell ref="J22:J23"/>
    <mergeCell ref="F24:F25"/>
    <mergeCell ref="G24:G25"/>
    <mergeCell ref="H24:H25"/>
    <mergeCell ref="I24:I25"/>
    <mergeCell ref="K22:K23"/>
    <mergeCell ref="J24:J25"/>
    <mergeCell ref="K24:K25"/>
    <mergeCell ref="F26:F27"/>
    <mergeCell ref="G26:G27"/>
    <mergeCell ref="M10:M39"/>
    <mergeCell ref="I16:I17"/>
    <mergeCell ref="J16:J17"/>
    <mergeCell ref="A12:A13"/>
    <mergeCell ref="B12:C13"/>
    <mergeCell ref="J10:J11"/>
    <mergeCell ref="K10:K11"/>
    <mergeCell ref="D10:D11"/>
    <mergeCell ref="O16:O17"/>
    <mergeCell ref="O14:O15"/>
    <mergeCell ref="F28:F29"/>
    <mergeCell ref="G28:G29"/>
    <mergeCell ref="D28:D29"/>
    <mergeCell ref="E28:E29"/>
    <mergeCell ref="F32:F33"/>
    <mergeCell ref="A30:A31"/>
    <mergeCell ref="O12:O13"/>
    <mergeCell ref="A14:A15"/>
    <mergeCell ref="B14:C15"/>
    <mergeCell ref="A18:A19"/>
    <mergeCell ref="D16:D17"/>
    <mergeCell ref="E16:E17"/>
    <mergeCell ref="E26:E27"/>
    <mergeCell ref="O28:O29"/>
    <mergeCell ref="B28:C29"/>
    <mergeCell ref="B18:C19"/>
    <mergeCell ref="A16:A17"/>
    <mergeCell ref="B16:C17"/>
    <mergeCell ref="B20:C21"/>
    <mergeCell ref="A20:A21"/>
    <mergeCell ref="G20:G21"/>
    <mergeCell ref="O24:O25"/>
    <mergeCell ref="A22:A23"/>
    <mergeCell ref="B22:C23"/>
    <mergeCell ref="F36:G36"/>
    <mergeCell ref="H36:I36"/>
    <mergeCell ref="J36:K36"/>
    <mergeCell ref="J32:J33"/>
    <mergeCell ref="K32:K33"/>
    <mergeCell ref="E32:E33"/>
    <mergeCell ref="H32:H33"/>
    <mergeCell ref="I32:I33"/>
    <mergeCell ref="G32:G33"/>
    <mergeCell ref="H16:H17"/>
    <mergeCell ref="G12:G13"/>
    <mergeCell ref="G16:G17"/>
    <mergeCell ref="F12:F13"/>
    <mergeCell ref="F16:F17"/>
    <mergeCell ref="F22:F23"/>
    <mergeCell ref="G22:G23"/>
    <mergeCell ref="F20:F21"/>
    <mergeCell ref="I18:I19"/>
    <mergeCell ref="F18:F19"/>
    <mergeCell ref="H22:H23"/>
    <mergeCell ref="I22:I23"/>
    <mergeCell ref="H18:H19"/>
    <mergeCell ref="G18:G19"/>
    <mergeCell ref="D18:D19"/>
    <mergeCell ref="E18:E19"/>
    <mergeCell ref="D22:D23"/>
    <mergeCell ref="E22:E23"/>
    <mergeCell ref="D12:D13"/>
    <mergeCell ref="E12:E13"/>
    <mergeCell ref="D20:D21"/>
    <mergeCell ref="E20:E21"/>
    <mergeCell ref="D24:D25"/>
    <mergeCell ref="E24:E25"/>
    <mergeCell ref="A5:M5"/>
    <mergeCell ref="J30:J31"/>
    <mergeCell ref="K30:K31"/>
    <mergeCell ref="H30:H31"/>
    <mergeCell ref="I30:I31"/>
    <mergeCell ref="J12:J13"/>
    <mergeCell ref="K12:K13"/>
    <mergeCell ref="K18:K19"/>
    <mergeCell ref="K16:K17"/>
    <mergeCell ref="J18:J19"/>
    <mergeCell ref="J20:J21"/>
    <mergeCell ref="K20:K21"/>
    <mergeCell ref="J26:J27"/>
    <mergeCell ref="K26:K27"/>
    <mergeCell ref="H20:H21"/>
    <mergeCell ref="I20:I21"/>
    <mergeCell ref="H26:H27"/>
    <mergeCell ref="I26:I27"/>
    <mergeCell ref="I28:I29"/>
    <mergeCell ref="H28:H29"/>
    <mergeCell ref="F30:F31"/>
    <mergeCell ref="G30:G31"/>
    <mergeCell ref="D30:D31"/>
    <mergeCell ref="E30:E31"/>
  </mergeCells>
  <phoneticPr fontId="0" type="noConversion"/>
  <printOptions horizontalCentered="1"/>
  <pageMargins left="0.47244094488188981" right="0.39370078740157483" top="0.98425196850393704" bottom="0.98425196850393704" header="0.51181102362204722" footer="0.51181102362204722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74"/>
  <sheetViews>
    <sheetView topLeftCell="B1" zoomScale="70" zoomScaleNormal="70" workbookViewId="0">
      <selection activeCell="W1561" sqref="W1561"/>
    </sheetView>
  </sheetViews>
  <sheetFormatPr defaultRowHeight="13.5" x14ac:dyDescent="0.25"/>
  <cols>
    <col min="1" max="1" width="12.140625" style="1" hidden="1" customWidth="1"/>
    <col min="2" max="2" width="20.28515625" style="1" customWidth="1"/>
    <col min="3" max="3" width="86.85546875" style="1" bestFit="1" customWidth="1"/>
    <col min="4" max="4" width="6.7109375" style="1" customWidth="1"/>
    <col min="5" max="5" width="17.85546875" style="1" bestFit="1" customWidth="1"/>
    <col min="6" max="8" width="17.85546875" style="1" customWidth="1"/>
    <col min="9" max="9" width="17.140625" style="1" customWidth="1"/>
    <col min="10" max="10" width="19" style="1" customWidth="1"/>
    <col min="11" max="11" width="18.28515625" style="1" customWidth="1"/>
    <col min="12" max="12" width="25" style="1" bestFit="1" customWidth="1"/>
    <col min="13" max="13" width="4.85546875" style="104" customWidth="1"/>
    <col min="14" max="15" width="9.140625" style="65" hidden="1" customWidth="1"/>
    <col min="16" max="16" width="17.5703125" style="66" hidden="1" customWidth="1"/>
    <col min="17" max="17" width="18.42578125" style="65" hidden="1" customWidth="1"/>
    <col min="18" max="18" width="9.140625" style="122" hidden="1" customWidth="1"/>
    <col min="19" max="20" width="9.140625" style="65" hidden="1" customWidth="1"/>
    <col min="21" max="23" width="9.140625" style="1" customWidth="1"/>
    <col min="24" max="16384" width="9.140625" style="1"/>
  </cols>
  <sheetData>
    <row r="1" spans="1:20" ht="69" customHeight="1" thickBot="1" x14ac:dyDescent="0.3">
      <c r="A1" s="594"/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</row>
    <row r="2" spans="1:20" ht="27" customHeight="1" x14ac:dyDescent="0.3">
      <c r="A2" s="596" t="s">
        <v>80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104">
        <v>1</v>
      </c>
    </row>
    <row r="3" spans="1:20" ht="20.100000000000001" customHeight="1" x14ac:dyDescent="0.25">
      <c r="A3" s="598" t="str">
        <f>'Anexo VI Estimativa de custo'!A4</f>
        <v>ENDEREÇO: AV. JK DE OLIVEIRA, Nº 182 - CENTRO</v>
      </c>
      <c r="B3" s="599"/>
      <c r="C3" s="600">
        <f>'Anexo VI Estimativa de custo'!D4</f>
        <v>0</v>
      </c>
      <c r="D3" s="600"/>
      <c r="E3" s="600"/>
      <c r="F3" s="600"/>
      <c r="G3" s="600"/>
      <c r="H3" s="600"/>
      <c r="I3" s="600"/>
      <c r="J3" s="600"/>
      <c r="K3" s="600"/>
      <c r="L3" s="600"/>
      <c r="M3" s="104">
        <v>1</v>
      </c>
    </row>
    <row r="4" spans="1:20" ht="20.100000000000001" customHeight="1" x14ac:dyDescent="0.25">
      <c r="A4" s="498" t="str">
        <f>'Anexo VI Estimativa de custo'!A5</f>
        <v>RESP. TÉCN.: SILVIO JOSÉ PALHETA DOS SANTOS - REGISTRO PROFISSIONAL: A51464-0 CAU/BR</v>
      </c>
      <c r="B4" s="498"/>
      <c r="C4" s="600">
        <f>'Anexo VI Estimativa de custo'!D5</f>
        <v>0</v>
      </c>
      <c r="D4" s="600"/>
      <c r="E4" s="600"/>
      <c r="F4" s="600"/>
      <c r="G4" s="600"/>
      <c r="H4" s="600"/>
      <c r="I4" s="600"/>
      <c r="J4" s="600"/>
      <c r="K4" s="600"/>
      <c r="L4" s="600"/>
      <c r="M4" s="104">
        <v>1</v>
      </c>
    </row>
    <row r="5" spans="1:20" ht="20.100000000000001" customHeight="1" x14ac:dyDescent="0.25">
      <c r="A5" s="498" t="e">
        <f>'Anexo VI Estimativa de custo'!#REF!</f>
        <v>#REF!</v>
      </c>
      <c r="B5" s="498"/>
      <c r="C5" s="600" t="e">
        <f>'Anexo VI Estimativa de custo'!#REF!</f>
        <v>#REF!</v>
      </c>
      <c r="D5" s="600"/>
      <c r="E5" s="600"/>
      <c r="F5" s="600"/>
      <c r="G5" s="600"/>
      <c r="H5" s="600"/>
      <c r="I5" s="600"/>
      <c r="J5" s="600"/>
      <c r="K5" s="600"/>
      <c r="L5" s="600"/>
      <c r="M5" s="104">
        <v>1</v>
      </c>
    </row>
    <row r="6" spans="1:20" ht="20.100000000000001" customHeight="1" x14ac:dyDescent="0.25">
      <c r="A6" s="601" t="e">
        <f>'Anexo VI Estimativa de custo'!#REF!</f>
        <v>#REF!</v>
      </c>
      <c r="B6" s="602"/>
      <c r="C6" s="600" t="e">
        <f>'Anexo VI Estimativa de custo'!#REF!</f>
        <v>#REF!</v>
      </c>
      <c r="D6" s="600"/>
      <c r="E6" s="600"/>
      <c r="F6" s="600"/>
      <c r="G6" s="600"/>
      <c r="H6" s="600"/>
      <c r="I6" s="600"/>
      <c r="J6" s="600"/>
      <c r="K6" s="600"/>
      <c r="L6" s="600"/>
      <c r="M6" s="104" t="e">
        <f>IF(C6&gt;0.01,1,0)</f>
        <v>#REF!</v>
      </c>
    </row>
    <row r="7" spans="1:20" ht="20.100000000000001" customHeight="1" x14ac:dyDescent="0.25">
      <c r="A7" s="603"/>
      <c r="B7" s="604"/>
      <c r="C7" s="600" t="e">
        <f>'Anexo VI Estimativa de custo'!#REF!</f>
        <v>#REF!</v>
      </c>
      <c r="D7" s="600"/>
      <c r="E7" s="600"/>
      <c r="F7" s="600"/>
      <c r="G7" s="600"/>
      <c r="H7" s="600"/>
      <c r="I7" s="600"/>
      <c r="J7" s="600"/>
      <c r="K7" s="600"/>
      <c r="L7" s="600"/>
      <c r="M7" s="104" t="e">
        <f t="shared" ref="M7:M8" si="0">IF(C7&gt;0.01,1,0)</f>
        <v>#REF!</v>
      </c>
    </row>
    <row r="8" spans="1:20" ht="20.100000000000001" customHeight="1" x14ac:dyDescent="0.25">
      <c r="A8" s="605"/>
      <c r="B8" s="606"/>
      <c r="C8" s="600" t="e">
        <f>'Anexo VI Estimativa de custo'!#REF!</f>
        <v>#REF!</v>
      </c>
      <c r="D8" s="600"/>
      <c r="E8" s="600"/>
      <c r="F8" s="600"/>
      <c r="G8" s="600"/>
      <c r="H8" s="600"/>
      <c r="I8" s="600"/>
      <c r="J8" s="600"/>
      <c r="K8" s="600"/>
      <c r="L8" s="600"/>
      <c r="M8" s="104" t="e">
        <f t="shared" si="0"/>
        <v>#REF!</v>
      </c>
    </row>
    <row r="9" spans="1:20" ht="20.100000000000001" customHeight="1" x14ac:dyDescent="0.25">
      <c r="A9" s="498" t="e">
        <f>'Anexo VI Estimativa de custo'!#REF!</f>
        <v>#REF!</v>
      </c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104">
        <v>1</v>
      </c>
    </row>
    <row r="10" spans="1:20" ht="20.100000000000001" customHeight="1" x14ac:dyDescent="0.25">
      <c r="A10" s="281" t="e">
        <f>'Anexo VI Estimativa de custo'!#REF!</f>
        <v>#REF!</v>
      </c>
      <c r="B10" s="220" t="e">
        <f>'Anexo VI Estimativa de custo'!#REF!</f>
        <v>#REF!</v>
      </c>
      <c r="C10" s="294" t="e">
        <f>'Anexo VI Estimativa de custo'!#REF!</f>
        <v>#REF!</v>
      </c>
      <c r="D10" s="607"/>
      <c r="E10" s="607"/>
      <c r="F10" s="607"/>
      <c r="G10" s="607"/>
      <c r="H10" s="607"/>
      <c r="I10" s="607"/>
      <c r="J10" s="607"/>
      <c r="K10" s="607"/>
      <c r="L10" s="607"/>
      <c r="M10" s="104">
        <v>1</v>
      </c>
    </row>
    <row r="11" spans="1:20" ht="18" customHeight="1" x14ac:dyDescent="0.25">
      <c r="A11" s="498" t="e">
        <f>'Anexo VI Estimativa de custo'!#REF!</f>
        <v>#REF!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  <c r="L11" s="498"/>
      <c r="M11" s="104">
        <v>1</v>
      </c>
    </row>
    <row r="12" spans="1:20" x14ac:dyDescent="0.25">
      <c r="A12" s="609"/>
      <c r="B12" s="609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104">
        <v>1</v>
      </c>
    </row>
    <row r="13" spans="1:20" ht="14.25" thickBot="1" x14ac:dyDescent="0.3">
      <c r="A13" s="608"/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104">
        <v>1</v>
      </c>
    </row>
    <row r="14" spans="1:20" s="83" customFormat="1" ht="15" customHeight="1" thickBot="1" x14ac:dyDescent="0.3">
      <c r="A14" s="616" t="s">
        <v>81</v>
      </c>
      <c r="B14" s="618" t="s">
        <v>45</v>
      </c>
      <c r="C14" s="618" t="s">
        <v>44</v>
      </c>
      <c r="D14" s="618" t="s">
        <v>41</v>
      </c>
      <c r="E14" s="620" t="s">
        <v>185</v>
      </c>
      <c r="F14" s="621"/>
      <c r="G14" s="621"/>
      <c r="H14" s="622"/>
      <c r="I14" s="610" t="s">
        <v>193</v>
      </c>
      <c r="J14" s="610" t="s">
        <v>186</v>
      </c>
      <c r="K14" s="610" t="s">
        <v>187</v>
      </c>
      <c r="L14" s="612" t="s">
        <v>40</v>
      </c>
      <c r="M14" s="104">
        <v>1</v>
      </c>
      <c r="N14" s="81"/>
      <c r="O14" s="81"/>
      <c r="P14" s="82"/>
      <c r="Q14" s="81"/>
      <c r="R14" s="129"/>
      <c r="S14" s="81"/>
      <c r="T14" s="81"/>
    </row>
    <row r="15" spans="1:20" s="81" customFormat="1" ht="33" customHeight="1" thickBot="1" x14ac:dyDescent="0.3">
      <c r="A15" s="617"/>
      <c r="B15" s="619"/>
      <c r="C15" s="619"/>
      <c r="D15" s="619"/>
      <c r="E15" s="272" t="s">
        <v>181</v>
      </c>
      <c r="F15" s="272" t="s">
        <v>182</v>
      </c>
      <c r="G15" s="280" t="s">
        <v>183</v>
      </c>
      <c r="H15" s="280" t="s">
        <v>184</v>
      </c>
      <c r="I15" s="611"/>
      <c r="J15" s="611"/>
      <c r="K15" s="611"/>
      <c r="L15" s="613"/>
      <c r="M15" s="104">
        <v>1</v>
      </c>
      <c r="P15" s="82"/>
      <c r="R15" s="129"/>
    </row>
    <row r="16" spans="1:20" ht="21.95" customHeight="1" x14ac:dyDescent="0.25">
      <c r="A16" s="270"/>
      <c r="B16" s="271" t="e">
        <f>SUM(M16:N16)</f>
        <v>#REF!</v>
      </c>
      <c r="C16" s="614" t="s">
        <v>47</v>
      </c>
      <c r="D16" s="615"/>
      <c r="E16" s="615"/>
      <c r="F16" s="615"/>
      <c r="G16" s="615"/>
      <c r="H16" s="615"/>
      <c r="I16" s="615"/>
      <c r="J16" s="615"/>
      <c r="K16" s="615"/>
      <c r="L16" s="615"/>
      <c r="M16" s="104" t="e">
        <f>IF(P39&gt;0.01,1,0)</f>
        <v>#REF!</v>
      </c>
      <c r="R16" s="123" t="e">
        <f>CONCATENATE(B16,".")</f>
        <v>#REF!</v>
      </c>
    </row>
    <row r="17" spans="1:23" s="221" customFormat="1" ht="21.95" customHeight="1" x14ac:dyDescent="0.25">
      <c r="A17" s="194">
        <f>'Anexo VI Estimativa de custo'!B10</f>
        <v>10786</v>
      </c>
      <c r="B17" s="169" t="e">
        <f>CONCATENATE($R$16,SUM($M$17:M17))</f>
        <v>#REF!</v>
      </c>
      <c r="C17" s="224" t="str">
        <f>'Anexo VI Estimativa de custo'!D10</f>
        <v>Aluguel de andaime metálico</v>
      </c>
      <c r="D17" s="40" t="str">
        <f>'Anexo VI Estimativa de custo'!E10</f>
        <v>M²/Mê</v>
      </c>
      <c r="E17" s="43">
        <f>'Anexo VI Estimativa de custo'!F10</f>
        <v>32.04</v>
      </c>
      <c r="F17" s="43">
        <f>E17</f>
        <v>32.04</v>
      </c>
      <c r="G17" s="167">
        <f>IF(F17-E17&gt;0,F17-E17,0)</f>
        <v>0</v>
      </c>
      <c r="H17" s="167">
        <f>IF(E17-F17&gt;0,E17-F17,0)</f>
        <v>0</v>
      </c>
      <c r="I17" s="268">
        <f>'Anexo VI Estimativa de custo'!L10</f>
        <v>3.81</v>
      </c>
      <c r="J17" s="269">
        <f>G17*I17</f>
        <v>0</v>
      </c>
      <c r="K17" s="269">
        <f>H17*I17</f>
        <v>0</v>
      </c>
      <c r="L17" s="269">
        <f>J17-K17</f>
        <v>0</v>
      </c>
      <c r="M17" s="104">
        <f>IF(E17&gt;0.01,1,0)</f>
        <v>1</v>
      </c>
      <c r="P17" s="222"/>
      <c r="R17" s="223"/>
      <c r="T17" s="221">
        <f>E17*I17</f>
        <v>122.0724</v>
      </c>
      <c r="W17" s="221">
        <f>I17*E17</f>
        <v>122.0724</v>
      </c>
    </row>
    <row r="18" spans="1:23" s="221" customFormat="1" ht="21.95" customHeight="1" x14ac:dyDescent="0.25">
      <c r="A18" s="194" t="e">
        <f>'Anexo VI Estimativa de custo'!#REF!</f>
        <v>#REF!</v>
      </c>
      <c r="B18" s="169" t="e">
        <f>CONCATENATE($R$16,SUM($M$17:M18))</f>
        <v>#REF!</v>
      </c>
      <c r="C18" s="224" t="e">
        <f>'Anexo VI Estimativa de custo'!#REF!</f>
        <v>#REF!</v>
      </c>
      <c r="D18" s="40" t="e">
        <f>'Anexo VI Estimativa de custo'!#REF!</f>
        <v>#REF!</v>
      </c>
      <c r="E18" s="43" t="e">
        <f>'Anexo VI Estimativa de custo'!#REF!</f>
        <v>#REF!</v>
      </c>
      <c r="F18" s="43" t="e">
        <f t="shared" ref="F18:F39" si="1">E18</f>
        <v>#REF!</v>
      </c>
      <c r="G18" s="167" t="e">
        <f t="shared" ref="G18:G38" si="2">IF(F18-E18&gt;0,F18-E18,0)</f>
        <v>#REF!</v>
      </c>
      <c r="H18" s="167" t="e">
        <f t="shared" ref="H18:H38" si="3">IF(E18-F18&gt;0,E18-F18,0)</f>
        <v>#REF!</v>
      </c>
      <c r="I18" s="268" t="e">
        <f>'Anexo VI Estimativa de custo'!#REF!</f>
        <v>#REF!</v>
      </c>
      <c r="J18" s="269" t="e">
        <f t="shared" ref="J18:J39" si="4">G18*I18</f>
        <v>#REF!</v>
      </c>
      <c r="K18" s="269" t="e">
        <f t="shared" ref="K18:K39" si="5">H18*I18</f>
        <v>#REF!</v>
      </c>
      <c r="L18" s="269" t="e">
        <f t="shared" ref="L18:L39" si="6">J18-K18</f>
        <v>#REF!</v>
      </c>
      <c r="M18" s="104" t="e">
        <f t="shared" ref="M18:M39" si="7">IF(E18&gt;0.01,1,0)</f>
        <v>#REF!</v>
      </c>
      <c r="P18" s="222"/>
      <c r="R18" s="223"/>
      <c r="T18" s="221" t="e">
        <f t="shared" ref="T18:T81" si="8">E18*I18</f>
        <v>#REF!</v>
      </c>
      <c r="W18" s="221" t="e">
        <f t="shared" ref="W18:W81" si="9">I18*E18</f>
        <v>#REF!</v>
      </c>
    </row>
    <row r="19" spans="1:23" s="221" customFormat="1" ht="21.95" customHeight="1" x14ac:dyDescent="0.25">
      <c r="A19" s="194">
        <f>'Anexo VI Estimativa de custo'!B11</f>
        <v>10767</v>
      </c>
      <c r="B19" s="169" t="e">
        <f>CONCATENATE($R$16,SUM($M$17:M19))</f>
        <v>#REF!</v>
      </c>
      <c r="C19" s="224" t="str">
        <f>'Anexo VI Estimativa de custo'!D11</f>
        <v>Barracão de madeira (incluindo instalações)</v>
      </c>
      <c r="D19" s="40" t="str">
        <f>'Anexo VI Estimativa de custo'!E11</f>
        <v>m²</v>
      </c>
      <c r="E19" s="43">
        <f>'Anexo VI Estimativa de custo'!F11</f>
        <v>10</v>
      </c>
      <c r="F19" s="43">
        <f t="shared" si="1"/>
        <v>10</v>
      </c>
      <c r="G19" s="167">
        <f t="shared" si="2"/>
        <v>0</v>
      </c>
      <c r="H19" s="167">
        <f t="shared" si="3"/>
        <v>0</v>
      </c>
      <c r="I19" s="268">
        <f>'Anexo VI Estimativa de custo'!L11</f>
        <v>119.91</v>
      </c>
      <c r="J19" s="269">
        <f t="shared" si="4"/>
        <v>0</v>
      </c>
      <c r="K19" s="269">
        <f t="shared" si="5"/>
        <v>0</v>
      </c>
      <c r="L19" s="269">
        <f t="shared" si="6"/>
        <v>0</v>
      </c>
      <c r="M19" s="104">
        <f t="shared" si="7"/>
        <v>1</v>
      </c>
      <c r="P19" s="222"/>
      <c r="R19" s="223"/>
      <c r="T19" s="221">
        <f t="shared" si="8"/>
        <v>1199.0999999999999</v>
      </c>
      <c r="W19" s="221">
        <f t="shared" si="9"/>
        <v>1199.0999999999999</v>
      </c>
    </row>
    <row r="20" spans="1:23" s="221" customFormat="1" ht="21.95" customHeight="1" x14ac:dyDescent="0.25">
      <c r="A20" s="194" t="e">
        <f>'Anexo VI Estimativa de custo'!#REF!</f>
        <v>#REF!</v>
      </c>
      <c r="B20" s="169" t="e">
        <f>CONCATENATE($R$16,SUM($M$17:M20))</f>
        <v>#REF!</v>
      </c>
      <c r="C20" s="224" t="e">
        <f>'Anexo VI Estimativa de custo'!#REF!</f>
        <v>#REF!</v>
      </c>
      <c r="D20" s="40" t="e">
        <f>'Anexo VI Estimativa de custo'!#REF!</f>
        <v>#REF!</v>
      </c>
      <c r="E20" s="43" t="e">
        <f>'Anexo VI Estimativa de custo'!#REF!</f>
        <v>#REF!</v>
      </c>
      <c r="F20" s="43" t="e">
        <f t="shared" si="1"/>
        <v>#REF!</v>
      </c>
      <c r="G20" s="167" t="e">
        <f t="shared" si="2"/>
        <v>#REF!</v>
      </c>
      <c r="H20" s="167" t="e">
        <f t="shared" si="3"/>
        <v>#REF!</v>
      </c>
      <c r="I20" s="268" t="e">
        <f>'Anexo VI Estimativa de custo'!#REF!</f>
        <v>#REF!</v>
      </c>
      <c r="J20" s="269" t="e">
        <f t="shared" si="4"/>
        <v>#REF!</v>
      </c>
      <c r="K20" s="269" t="e">
        <f t="shared" si="5"/>
        <v>#REF!</v>
      </c>
      <c r="L20" s="269" t="e">
        <f t="shared" si="6"/>
        <v>#REF!</v>
      </c>
      <c r="M20" s="104" t="e">
        <f t="shared" si="7"/>
        <v>#REF!</v>
      </c>
      <c r="P20" s="222"/>
      <c r="R20" s="223"/>
      <c r="T20" s="221" t="e">
        <f t="shared" si="8"/>
        <v>#REF!</v>
      </c>
      <c r="W20" s="221" t="e">
        <f t="shared" si="9"/>
        <v>#REF!</v>
      </c>
    </row>
    <row r="21" spans="1:23" s="221" customFormat="1" ht="21.95" customHeight="1" x14ac:dyDescent="0.25">
      <c r="A21" s="194" t="e">
        <f>'Anexo VI Estimativa de custo'!#REF!</f>
        <v>#REF!</v>
      </c>
      <c r="B21" s="169" t="e">
        <f>CONCATENATE($R$16,SUM($M$17:M21))</f>
        <v>#REF!</v>
      </c>
      <c r="C21" s="224" t="e">
        <f>'Anexo VI Estimativa de custo'!#REF!</f>
        <v>#REF!</v>
      </c>
      <c r="D21" s="40" t="e">
        <f>'Anexo VI Estimativa de custo'!#REF!</f>
        <v>#REF!</v>
      </c>
      <c r="E21" s="43" t="e">
        <f>'Anexo VI Estimativa de custo'!#REF!</f>
        <v>#REF!</v>
      </c>
      <c r="F21" s="43" t="e">
        <f t="shared" si="1"/>
        <v>#REF!</v>
      </c>
      <c r="G21" s="167" t="e">
        <f t="shared" si="2"/>
        <v>#REF!</v>
      </c>
      <c r="H21" s="167" t="e">
        <f t="shared" si="3"/>
        <v>#REF!</v>
      </c>
      <c r="I21" s="268" t="e">
        <f>'Anexo VI Estimativa de custo'!#REF!</f>
        <v>#REF!</v>
      </c>
      <c r="J21" s="269" t="e">
        <f t="shared" si="4"/>
        <v>#REF!</v>
      </c>
      <c r="K21" s="269" t="e">
        <f t="shared" si="5"/>
        <v>#REF!</v>
      </c>
      <c r="L21" s="269" t="e">
        <f t="shared" si="6"/>
        <v>#REF!</v>
      </c>
      <c r="M21" s="104" t="e">
        <f t="shared" si="7"/>
        <v>#REF!</v>
      </c>
      <c r="P21" s="222"/>
      <c r="R21" s="223"/>
      <c r="T21" s="221" t="e">
        <f t="shared" si="8"/>
        <v>#REF!</v>
      </c>
      <c r="W21" s="221" t="e">
        <f t="shared" si="9"/>
        <v>#REF!</v>
      </c>
    </row>
    <row r="22" spans="1:23" s="221" customFormat="1" ht="21.95" customHeight="1" x14ac:dyDescent="0.25">
      <c r="A22" s="194" t="e">
        <f>'Anexo VI Estimativa de custo'!#REF!</f>
        <v>#REF!</v>
      </c>
      <c r="B22" s="169" t="e">
        <f>CONCATENATE($R$16,SUM($M$17:M22))</f>
        <v>#REF!</v>
      </c>
      <c r="C22" s="224" t="e">
        <f>'Anexo VI Estimativa de custo'!#REF!</f>
        <v>#REF!</v>
      </c>
      <c r="D22" s="40" t="e">
        <f>'Anexo VI Estimativa de custo'!#REF!</f>
        <v>#REF!</v>
      </c>
      <c r="E22" s="43" t="e">
        <f>'Anexo VI Estimativa de custo'!#REF!</f>
        <v>#REF!</v>
      </c>
      <c r="F22" s="43" t="e">
        <f t="shared" si="1"/>
        <v>#REF!</v>
      </c>
      <c r="G22" s="167" t="e">
        <f t="shared" si="2"/>
        <v>#REF!</v>
      </c>
      <c r="H22" s="167" t="e">
        <f t="shared" si="3"/>
        <v>#REF!</v>
      </c>
      <c r="I22" s="268" t="e">
        <f>'Anexo VI Estimativa de custo'!#REF!</f>
        <v>#REF!</v>
      </c>
      <c r="J22" s="269" t="e">
        <f t="shared" si="4"/>
        <v>#REF!</v>
      </c>
      <c r="K22" s="269" t="e">
        <f t="shared" si="5"/>
        <v>#REF!</v>
      </c>
      <c r="L22" s="269" t="e">
        <f t="shared" si="6"/>
        <v>#REF!</v>
      </c>
      <c r="M22" s="104" t="e">
        <f t="shared" si="7"/>
        <v>#REF!</v>
      </c>
      <c r="P22" s="222"/>
      <c r="R22" s="223"/>
      <c r="T22" s="221" t="e">
        <f t="shared" si="8"/>
        <v>#REF!</v>
      </c>
      <c r="W22" s="221" t="e">
        <f t="shared" si="9"/>
        <v>#REF!</v>
      </c>
    </row>
    <row r="23" spans="1:23" s="221" customFormat="1" ht="21.95" customHeight="1" x14ac:dyDescent="0.25">
      <c r="A23" s="194" t="e">
        <f>'Anexo VI Estimativa de custo'!#REF!</f>
        <v>#REF!</v>
      </c>
      <c r="B23" s="169" t="e">
        <f>CONCATENATE($R$16,SUM($M$17:M23))</f>
        <v>#REF!</v>
      </c>
      <c r="C23" s="224" t="e">
        <f>'Anexo VI Estimativa de custo'!#REF!</f>
        <v>#REF!</v>
      </c>
      <c r="D23" s="40" t="e">
        <f>'Anexo VI Estimativa de custo'!#REF!</f>
        <v>#REF!</v>
      </c>
      <c r="E23" s="43" t="e">
        <f>'Anexo VI Estimativa de custo'!#REF!</f>
        <v>#REF!</v>
      </c>
      <c r="F23" s="43" t="e">
        <f t="shared" si="1"/>
        <v>#REF!</v>
      </c>
      <c r="G23" s="167" t="e">
        <f t="shared" si="2"/>
        <v>#REF!</v>
      </c>
      <c r="H23" s="167" t="e">
        <f t="shared" si="3"/>
        <v>#REF!</v>
      </c>
      <c r="I23" s="268" t="e">
        <f>'Anexo VI Estimativa de custo'!#REF!</f>
        <v>#REF!</v>
      </c>
      <c r="J23" s="269" t="e">
        <f t="shared" si="4"/>
        <v>#REF!</v>
      </c>
      <c r="K23" s="269" t="e">
        <f t="shared" si="5"/>
        <v>#REF!</v>
      </c>
      <c r="L23" s="269" t="e">
        <f t="shared" si="6"/>
        <v>#REF!</v>
      </c>
      <c r="M23" s="104" t="e">
        <f t="shared" si="7"/>
        <v>#REF!</v>
      </c>
      <c r="P23" s="222"/>
      <c r="R23" s="223"/>
      <c r="T23" s="221" t="e">
        <f t="shared" si="8"/>
        <v>#REF!</v>
      </c>
      <c r="W23" s="221" t="e">
        <f t="shared" si="9"/>
        <v>#REF!</v>
      </c>
    </row>
    <row r="24" spans="1:23" s="221" customFormat="1" ht="21.95" customHeight="1" x14ac:dyDescent="0.25">
      <c r="A24" s="194" t="e">
        <f>'Anexo VI Estimativa de custo'!#REF!</f>
        <v>#REF!</v>
      </c>
      <c r="B24" s="169" t="e">
        <f>CONCATENATE($R$16,SUM($M$17:M24))</f>
        <v>#REF!</v>
      </c>
      <c r="C24" s="224" t="e">
        <f>'Anexo VI Estimativa de custo'!#REF!</f>
        <v>#REF!</v>
      </c>
      <c r="D24" s="40" t="e">
        <f>'Anexo VI Estimativa de custo'!#REF!</f>
        <v>#REF!</v>
      </c>
      <c r="E24" s="43" t="e">
        <f>'Anexo VI Estimativa de custo'!#REF!</f>
        <v>#REF!</v>
      </c>
      <c r="F24" s="43" t="e">
        <f t="shared" si="1"/>
        <v>#REF!</v>
      </c>
      <c r="G24" s="167" t="e">
        <f t="shared" si="2"/>
        <v>#REF!</v>
      </c>
      <c r="H24" s="167" t="e">
        <f t="shared" si="3"/>
        <v>#REF!</v>
      </c>
      <c r="I24" s="268" t="e">
        <f>'Anexo VI Estimativa de custo'!#REF!</f>
        <v>#REF!</v>
      </c>
      <c r="J24" s="269" t="e">
        <f t="shared" si="4"/>
        <v>#REF!</v>
      </c>
      <c r="K24" s="269" t="e">
        <f t="shared" si="5"/>
        <v>#REF!</v>
      </c>
      <c r="L24" s="269" t="e">
        <f t="shared" si="6"/>
        <v>#REF!</v>
      </c>
      <c r="M24" s="104" t="e">
        <f t="shared" si="7"/>
        <v>#REF!</v>
      </c>
      <c r="P24" s="222"/>
      <c r="R24" s="223"/>
      <c r="T24" s="221" t="e">
        <f t="shared" si="8"/>
        <v>#REF!</v>
      </c>
      <c r="W24" s="221" t="e">
        <f t="shared" si="9"/>
        <v>#REF!</v>
      </c>
    </row>
    <row r="25" spans="1:23" s="221" customFormat="1" ht="21.95" customHeight="1" x14ac:dyDescent="0.25">
      <c r="A25" s="194" t="e">
        <f>'Anexo VI Estimativa de custo'!#REF!</f>
        <v>#REF!</v>
      </c>
      <c r="B25" s="169" t="e">
        <f>CONCATENATE($R$16,SUM($M$17:M25))</f>
        <v>#REF!</v>
      </c>
      <c r="C25" s="224" t="e">
        <f>'Anexo VI Estimativa de custo'!#REF!</f>
        <v>#REF!</v>
      </c>
      <c r="D25" s="40" t="e">
        <f>'Anexo VI Estimativa de custo'!#REF!</f>
        <v>#REF!</v>
      </c>
      <c r="E25" s="43" t="e">
        <f>'Anexo VI Estimativa de custo'!#REF!</f>
        <v>#REF!</v>
      </c>
      <c r="F25" s="43" t="e">
        <f t="shared" si="1"/>
        <v>#REF!</v>
      </c>
      <c r="G25" s="167" t="e">
        <f t="shared" si="2"/>
        <v>#REF!</v>
      </c>
      <c r="H25" s="167" t="e">
        <f t="shared" si="3"/>
        <v>#REF!</v>
      </c>
      <c r="I25" s="268" t="e">
        <f>'Anexo VI Estimativa de custo'!#REF!</f>
        <v>#REF!</v>
      </c>
      <c r="J25" s="269" t="e">
        <f t="shared" si="4"/>
        <v>#REF!</v>
      </c>
      <c r="K25" s="269" t="e">
        <f t="shared" si="5"/>
        <v>#REF!</v>
      </c>
      <c r="L25" s="269" t="e">
        <f t="shared" si="6"/>
        <v>#REF!</v>
      </c>
      <c r="M25" s="104" t="e">
        <f t="shared" si="7"/>
        <v>#REF!</v>
      </c>
      <c r="P25" s="222"/>
      <c r="R25" s="223"/>
      <c r="T25" s="221" t="e">
        <f t="shared" si="8"/>
        <v>#REF!</v>
      </c>
      <c r="W25" s="221" t="e">
        <f t="shared" si="9"/>
        <v>#REF!</v>
      </c>
    </row>
    <row r="26" spans="1:23" s="221" customFormat="1" ht="21.95" customHeight="1" x14ac:dyDescent="0.25">
      <c r="A26" s="194" t="e">
        <f>'Anexo VI Estimativa de custo'!#REF!</f>
        <v>#REF!</v>
      </c>
      <c r="B26" s="169" t="e">
        <f>CONCATENATE($R$16,SUM($M$17:M26))</f>
        <v>#REF!</v>
      </c>
      <c r="C26" s="224" t="e">
        <f>'Anexo VI Estimativa de custo'!#REF!</f>
        <v>#REF!</v>
      </c>
      <c r="D26" s="40" t="e">
        <f>'Anexo VI Estimativa de custo'!#REF!</f>
        <v>#REF!</v>
      </c>
      <c r="E26" s="43" t="e">
        <f>'Anexo VI Estimativa de custo'!#REF!</f>
        <v>#REF!</v>
      </c>
      <c r="F26" s="43" t="e">
        <f t="shared" si="1"/>
        <v>#REF!</v>
      </c>
      <c r="G26" s="167" t="e">
        <f t="shared" si="2"/>
        <v>#REF!</v>
      </c>
      <c r="H26" s="167" t="e">
        <f t="shared" si="3"/>
        <v>#REF!</v>
      </c>
      <c r="I26" s="268" t="e">
        <f>'Anexo VI Estimativa de custo'!#REF!</f>
        <v>#REF!</v>
      </c>
      <c r="J26" s="269" t="e">
        <f t="shared" si="4"/>
        <v>#REF!</v>
      </c>
      <c r="K26" s="269" t="e">
        <f t="shared" si="5"/>
        <v>#REF!</v>
      </c>
      <c r="L26" s="269" t="e">
        <f t="shared" si="6"/>
        <v>#REF!</v>
      </c>
      <c r="M26" s="104" t="e">
        <f t="shared" si="7"/>
        <v>#REF!</v>
      </c>
      <c r="P26" s="222"/>
      <c r="R26" s="223"/>
      <c r="T26" s="221" t="e">
        <f t="shared" si="8"/>
        <v>#REF!</v>
      </c>
      <c r="W26" s="221" t="e">
        <f t="shared" si="9"/>
        <v>#REF!</v>
      </c>
    </row>
    <row r="27" spans="1:23" s="221" customFormat="1" ht="21.95" customHeight="1" x14ac:dyDescent="0.25">
      <c r="A27" s="194" t="e">
        <f>'Anexo VI Estimativa de custo'!#REF!</f>
        <v>#REF!</v>
      </c>
      <c r="B27" s="169" t="e">
        <f>CONCATENATE($R$16,SUM($M$17:M27))</f>
        <v>#REF!</v>
      </c>
      <c r="C27" s="224" t="e">
        <f>'Anexo VI Estimativa de custo'!#REF!</f>
        <v>#REF!</v>
      </c>
      <c r="D27" s="40" t="e">
        <f>'Anexo VI Estimativa de custo'!#REF!</f>
        <v>#REF!</v>
      </c>
      <c r="E27" s="43" t="e">
        <f>'Anexo VI Estimativa de custo'!#REF!</f>
        <v>#REF!</v>
      </c>
      <c r="F27" s="43" t="e">
        <f t="shared" si="1"/>
        <v>#REF!</v>
      </c>
      <c r="G27" s="167" t="e">
        <f t="shared" si="2"/>
        <v>#REF!</v>
      </c>
      <c r="H27" s="167" t="e">
        <f t="shared" si="3"/>
        <v>#REF!</v>
      </c>
      <c r="I27" s="268" t="e">
        <f>'Anexo VI Estimativa de custo'!#REF!</f>
        <v>#REF!</v>
      </c>
      <c r="J27" s="269" t="e">
        <f t="shared" si="4"/>
        <v>#REF!</v>
      </c>
      <c r="K27" s="269" t="e">
        <f t="shared" si="5"/>
        <v>#REF!</v>
      </c>
      <c r="L27" s="269" t="e">
        <f t="shared" si="6"/>
        <v>#REF!</v>
      </c>
      <c r="M27" s="104" t="e">
        <f t="shared" si="7"/>
        <v>#REF!</v>
      </c>
      <c r="P27" s="222"/>
      <c r="R27" s="223"/>
      <c r="T27" s="221" t="e">
        <f t="shared" si="8"/>
        <v>#REF!</v>
      </c>
      <c r="W27" s="221" t="e">
        <f t="shared" si="9"/>
        <v>#REF!</v>
      </c>
    </row>
    <row r="28" spans="1:23" s="221" customFormat="1" ht="21.95" customHeight="1" x14ac:dyDescent="0.25">
      <c r="A28" s="194">
        <f>'Anexo VI Estimativa de custo'!B12</f>
        <v>11170</v>
      </c>
      <c r="B28" s="169" t="e">
        <f>CONCATENATE($R$16,SUM($M$17:M28))</f>
        <v>#REF!</v>
      </c>
      <c r="C28" s="224" t="str">
        <f>'Anexo VI Estimativa de custo'!D12</f>
        <v>Licenças e taxas da obra (até 100m2)</v>
      </c>
      <c r="D28" s="40" t="str">
        <f>'Anexo VI Estimativa de custo'!E12</f>
        <v>CJ</v>
      </c>
      <c r="E28" s="43">
        <f>'Anexo VI Estimativa de custo'!F12</f>
        <v>1</v>
      </c>
      <c r="F28" s="43">
        <f t="shared" si="1"/>
        <v>1</v>
      </c>
      <c r="G28" s="167">
        <f t="shared" si="2"/>
        <v>0</v>
      </c>
      <c r="H28" s="167">
        <f t="shared" si="3"/>
        <v>0</v>
      </c>
      <c r="I28" s="268">
        <f>'Anexo VI Estimativa de custo'!L12</f>
        <v>738.81</v>
      </c>
      <c r="J28" s="269">
        <f t="shared" si="4"/>
        <v>0</v>
      </c>
      <c r="K28" s="269">
        <f t="shared" si="5"/>
        <v>0</v>
      </c>
      <c r="L28" s="269">
        <f t="shared" si="6"/>
        <v>0</v>
      </c>
      <c r="M28" s="104">
        <f t="shared" si="7"/>
        <v>1</v>
      </c>
      <c r="P28" s="222"/>
      <c r="R28" s="223"/>
      <c r="T28" s="221">
        <f t="shared" si="8"/>
        <v>738.81</v>
      </c>
      <c r="W28" s="221">
        <f t="shared" si="9"/>
        <v>738.81</v>
      </c>
    </row>
    <row r="29" spans="1:23" s="221" customFormat="1" ht="21.95" customHeight="1" x14ac:dyDescent="0.25">
      <c r="A29" s="194" t="e">
        <f>'Anexo VI Estimativa de custo'!#REF!</f>
        <v>#REF!</v>
      </c>
      <c r="B29" s="169" t="e">
        <f>CONCATENATE($R$16,SUM($M$17:M29))</f>
        <v>#REF!</v>
      </c>
      <c r="C29" s="224" t="e">
        <f>'Anexo VI Estimativa de custo'!#REF!</f>
        <v>#REF!</v>
      </c>
      <c r="D29" s="40" t="e">
        <f>'Anexo VI Estimativa de custo'!#REF!</f>
        <v>#REF!</v>
      </c>
      <c r="E29" s="43" t="e">
        <f>'Anexo VI Estimativa de custo'!#REF!</f>
        <v>#REF!</v>
      </c>
      <c r="F29" s="43" t="e">
        <f t="shared" si="1"/>
        <v>#REF!</v>
      </c>
      <c r="G29" s="167" t="e">
        <f t="shared" si="2"/>
        <v>#REF!</v>
      </c>
      <c r="H29" s="167" t="e">
        <f t="shared" si="3"/>
        <v>#REF!</v>
      </c>
      <c r="I29" s="268" t="e">
        <f>'Anexo VI Estimativa de custo'!#REF!</f>
        <v>#REF!</v>
      </c>
      <c r="J29" s="269" t="e">
        <f t="shared" si="4"/>
        <v>#REF!</v>
      </c>
      <c r="K29" s="269" t="e">
        <f t="shared" si="5"/>
        <v>#REF!</v>
      </c>
      <c r="L29" s="269" t="e">
        <f t="shared" si="6"/>
        <v>#REF!</v>
      </c>
      <c r="M29" s="104" t="e">
        <f t="shared" si="7"/>
        <v>#REF!</v>
      </c>
      <c r="P29" s="222"/>
      <c r="R29" s="223"/>
      <c r="T29" s="221" t="e">
        <f t="shared" si="8"/>
        <v>#REF!</v>
      </c>
      <c r="W29" s="221" t="e">
        <f t="shared" si="9"/>
        <v>#REF!</v>
      </c>
    </row>
    <row r="30" spans="1:23" s="221" customFormat="1" ht="21.95" customHeight="1" x14ac:dyDescent="0.25">
      <c r="A30" s="194" t="e">
        <f>'Anexo VI Estimativa de custo'!#REF!</f>
        <v>#REF!</v>
      </c>
      <c r="B30" s="169" t="e">
        <f>CONCATENATE($R$16,SUM($M$17:M30))</f>
        <v>#REF!</v>
      </c>
      <c r="C30" s="224" t="e">
        <f>'Anexo VI Estimativa de custo'!#REF!</f>
        <v>#REF!</v>
      </c>
      <c r="D30" s="40" t="e">
        <f>'Anexo VI Estimativa de custo'!#REF!</f>
        <v>#REF!</v>
      </c>
      <c r="E30" s="43" t="e">
        <f>'Anexo VI Estimativa de custo'!#REF!</f>
        <v>#REF!</v>
      </c>
      <c r="F30" s="43" t="e">
        <f t="shared" si="1"/>
        <v>#REF!</v>
      </c>
      <c r="G30" s="167" t="e">
        <f t="shared" si="2"/>
        <v>#REF!</v>
      </c>
      <c r="H30" s="167" t="e">
        <f t="shared" si="3"/>
        <v>#REF!</v>
      </c>
      <c r="I30" s="268" t="e">
        <f>'Anexo VI Estimativa de custo'!#REF!</f>
        <v>#REF!</v>
      </c>
      <c r="J30" s="269" t="e">
        <f t="shared" si="4"/>
        <v>#REF!</v>
      </c>
      <c r="K30" s="269" t="e">
        <f t="shared" si="5"/>
        <v>#REF!</v>
      </c>
      <c r="L30" s="269" t="e">
        <f t="shared" si="6"/>
        <v>#REF!</v>
      </c>
      <c r="M30" s="104" t="e">
        <f t="shared" si="7"/>
        <v>#REF!</v>
      </c>
      <c r="P30" s="222"/>
      <c r="R30" s="223"/>
      <c r="T30" s="221" t="e">
        <f t="shared" si="8"/>
        <v>#REF!</v>
      </c>
      <c r="W30" s="221" t="e">
        <f t="shared" si="9"/>
        <v>#REF!</v>
      </c>
    </row>
    <row r="31" spans="1:23" s="221" customFormat="1" ht="21.95" customHeight="1" x14ac:dyDescent="0.25">
      <c r="A31" s="194" t="e">
        <f>'Anexo VI Estimativa de custo'!#REF!</f>
        <v>#REF!</v>
      </c>
      <c r="B31" s="169" t="e">
        <f>CONCATENATE($R$16,SUM($M$17:M31))</f>
        <v>#REF!</v>
      </c>
      <c r="C31" s="224" t="e">
        <f>'Anexo VI Estimativa de custo'!#REF!</f>
        <v>#REF!</v>
      </c>
      <c r="D31" s="40" t="e">
        <f>'Anexo VI Estimativa de custo'!#REF!</f>
        <v>#REF!</v>
      </c>
      <c r="E31" s="43" t="e">
        <f>'Anexo VI Estimativa de custo'!#REF!</f>
        <v>#REF!</v>
      </c>
      <c r="F31" s="43" t="e">
        <f t="shared" si="1"/>
        <v>#REF!</v>
      </c>
      <c r="G31" s="167" t="e">
        <f t="shared" si="2"/>
        <v>#REF!</v>
      </c>
      <c r="H31" s="167" t="e">
        <f t="shared" si="3"/>
        <v>#REF!</v>
      </c>
      <c r="I31" s="268" t="e">
        <f>'Anexo VI Estimativa de custo'!#REF!</f>
        <v>#REF!</v>
      </c>
      <c r="J31" s="269" t="e">
        <f t="shared" si="4"/>
        <v>#REF!</v>
      </c>
      <c r="K31" s="269" t="e">
        <f t="shared" si="5"/>
        <v>#REF!</v>
      </c>
      <c r="L31" s="269" t="e">
        <f t="shared" si="6"/>
        <v>#REF!</v>
      </c>
      <c r="M31" s="104" t="e">
        <f t="shared" si="7"/>
        <v>#REF!</v>
      </c>
      <c r="P31" s="222"/>
      <c r="R31" s="223"/>
      <c r="T31" s="221" t="e">
        <f t="shared" si="8"/>
        <v>#REF!</v>
      </c>
      <c r="W31" s="221" t="e">
        <f t="shared" si="9"/>
        <v>#REF!</v>
      </c>
    </row>
    <row r="32" spans="1:23" s="221" customFormat="1" ht="21.95" customHeight="1" x14ac:dyDescent="0.25">
      <c r="A32" s="194" t="e">
        <f>'Anexo VI Estimativa de custo'!#REF!</f>
        <v>#REF!</v>
      </c>
      <c r="B32" s="169" t="e">
        <f>CONCATENATE($R$16,SUM($M$17:M32))</f>
        <v>#REF!</v>
      </c>
      <c r="C32" s="224" t="e">
        <f>'Anexo VI Estimativa de custo'!#REF!</f>
        <v>#REF!</v>
      </c>
      <c r="D32" s="40" t="e">
        <f>'Anexo VI Estimativa de custo'!#REF!</f>
        <v>#REF!</v>
      </c>
      <c r="E32" s="43" t="e">
        <f>'Anexo VI Estimativa de custo'!#REF!</f>
        <v>#REF!</v>
      </c>
      <c r="F32" s="43" t="e">
        <f t="shared" si="1"/>
        <v>#REF!</v>
      </c>
      <c r="G32" s="167" t="e">
        <f t="shared" si="2"/>
        <v>#REF!</v>
      </c>
      <c r="H32" s="167" t="e">
        <f t="shared" si="3"/>
        <v>#REF!</v>
      </c>
      <c r="I32" s="268" t="e">
        <f>'Anexo VI Estimativa de custo'!#REF!</f>
        <v>#REF!</v>
      </c>
      <c r="J32" s="269" t="e">
        <f t="shared" si="4"/>
        <v>#REF!</v>
      </c>
      <c r="K32" s="269" t="e">
        <f t="shared" si="5"/>
        <v>#REF!</v>
      </c>
      <c r="L32" s="269" t="e">
        <f t="shared" si="6"/>
        <v>#REF!</v>
      </c>
      <c r="M32" s="104" t="e">
        <f t="shared" si="7"/>
        <v>#REF!</v>
      </c>
      <c r="P32" s="222"/>
      <c r="R32" s="223"/>
      <c r="T32" s="221" t="e">
        <f t="shared" si="8"/>
        <v>#REF!</v>
      </c>
      <c r="W32" s="221" t="e">
        <f t="shared" si="9"/>
        <v>#REF!</v>
      </c>
    </row>
    <row r="33" spans="1:23" s="221" customFormat="1" ht="21.95" customHeight="1" x14ac:dyDescent="0.25">
      <c r="A33" s="194" t="e">
        <f>'Anexo VI Estimativa de custo'!#REF!</f>
        <v>#REF!</v>
      </c>
      <c r="B33" s="169" t="e">
        <f>CONCATENATE($R$16,SUM($M$17:M33))</f>
        <v>#REF!</v>
      </c>
      <c r="C33" s="224" t="e">
        <f>'Anexo VI Estimativa de custo'!#REF!</f>
        <v>#REF!</v>
      </c>
      <c r="D33" s="40" t="e">
        <f>'Anexo VI Estimativa de custo'!#REF!</f>
        <v>#REF!</v>
      </c>
      <c r="E33" s="43" t="e">
        <f>'Anexo VI Estimativa de custo'!#REF!</f>
        <v>#REF!</v>
      </c>
      <c r="F33" s="43" t="e">
        <f t="shared" si="1"/>
        <v>#REF!</v>
      </c>
      <c r="G33" s="167" t="e">
        <f t="shared" si="2"/>
        <v>#REF!</v>
      </c>
      <c r="H33" s="167" t="e">
        <f t="shared" si="3"/>
        <v>#REF!</v>
      </c>
      <c r="I33" s="268" t="e">
        <f>'Anexo VI Estimativa de custo'!#REF!</f>
        <v>#REF!</v>
      </c>
      <c r="J33" s="269" t="e">
        <f t="shared" si="4"/>
        <v>#REF!</v>
      </c>
      <c r="K33" s="269" t="e">
        <f t="shared" si="5"/>
        <v>#REF!</v>
      </c>
      <c r="L33" s="269" t="e">
        <f t="shared" si="6"/>
        <v>#REF!</v>
      </c>
      <c r="M33" s="104" t="e">
        <f t="shared" si="7"/>
        <v>#REF!</v>
      </c>
      <c r="P33" s="222"/>
      <c r="R33" s="223"/>
      <c r="T33" s="221" t="e">
        <f t="shared" si="8"/>
        <v>#REF!</v>
      </c>
      <c r="W33" s="221" t="e">
        <f t="shared" si="9"/>
        <v>#REF!</v>
      </c>
    </row>
    <row r="34" spans="1:23" s="221" customFormat="1" ht="21.95" customHeight="1" x14ac:dyDescent="0.25">
      <c r="A34" s="240">
        <f>'Anexo VI Estimativa de custo'!B13</f>
        <v>2</v>
      </c>
      <c r="B34" s="169" t="e">
        <f>CONCATENATE($R$16,SUM($M$17:M34))</f>
        <v>#REF!</v>
      </c>
      <c r="C34" s="224" t="str">
        <f>'Anexo VI Estimativa de custo'!D13</f>
        <v>Mobilização e Desmobilização de pessoal e equipamentos</v>
      </c>
      <c r="D34" s="40" t="str">
        <f>'Anexo VI Estimativa de custo'!E13</f>
        <v>UN</v>
      </c>
      <c r="E34" s="43">
        <f>'Anexo VI Estimativa de custo'!F13</f>
        <v>1</v>
      </c>
      <c r="F34" s="43">
        <f t="shared" si="1"/>
        <v>1</v>
      </c>
      <c r="G34" s="167">
        <f t="shared" si="2"/>
        <v>0</v>
      </c>
      <c r="H34" s="167">
        <f t="shared" si="3"/>
        <v>0</v>
      </c>
      <c r="I34" s="268">
        <f>'Anexo VI Estimativa de custo'!L13</f>
        <v>987.21</v>
      </c>
      <c r="J34" s="269">
        <f t="shared" si="4"/>
        <v>0</v>
      </c>
      <c r="K34" s="269">
        <f t="shared" si="5"/>
        <v>0</v>
      </c>
      <c r="L34" s="269">
        <f t="shared" si="6"/>
        <v>0</v>
      </c>
      <c r="M34" s="104">
        <f t="shared" si="7"/>
        <v>1</v>
      </c>
      <c r="P34" s="222"/>
      <c r="R34" s="223"/>
      <c r="T34" s="221">
        <f t="shared" si="8"/>
        <v>987.21</v>
      </c>
      <c r="W34" s="221">
        <f t="shared" si="9"/>
        <v>987.21</v>
      </c>
    </row>
    <row r="35" spans="1:23" s="221" customFormat="1" ht="21.95" customHeight="1" x14ac:dyDescent="0.25">
      <c r="A35" s="194" t="e">
        <f>'Anexo VI Estimativa de custo'!#REF!</f>
        <v>#REF!</v>
      </c>
      <c r="B35" s="169" t="e">
        <f>CONCATENATE($R$16,SUM($M$17:M35))</f>
        <v>#REF!</v>
      </c>
      <c r="C35" s="224" t="e">
        <f>'Anexo VI Estimativa de custo'!#REF!</f>
        <v>#REF!</v>
      </c>
      <c r="D35" s="40" t="e">
        <f>'Anexo VI Estimativa de custo'!#REF!</f>
        <v>#REF!</v>
      </c>
      <c r="E35" s="43" t="e">
        <f>'Anexo VI Estimativa de custo'!#REF!</f>
        <v>#REF!</v>
      </c>
      <c r="F35" s="43" t="e">
        <f t="shared" si="1"/>
        <v>#REF!</v>
      </c>
      <c r="G35" s="167" t="e">
        <f t="shared" si="2"/>
        <v>#REF!</v>
      </c>
      <c r="H35" s="167" t="e">
        <f t="shared" si="3"/>
        <v>#REF!</v>
      </c>
      <c r="I35" s="268" t="e">
        <f>'Anexo VI Estimativa de custo'!#REF!</f>
        <v>#REF!</v>
      </c>
      <c r="J35" s="269" t="e">
        <f t="shared" si="4"/>
        <v>#REF!</v>
      </c>
      <c r="K35" s="269" t="e">
        <f t="shared" si="5"/>
        <v>#REF!</v>
      </c>
      <c r="L35" s="269" t="e">
        <f t="shared" si="6"/>
        <v>#REF!</v>
      </c>
      <c r="M35" s="104" t="e">
        <f t="shared" si="7"/>
        <v>#REF!</v>
      </c>
      <c r="P35" s="222"/>
      <c r="R35" s="223"/>
      <c r="T35" s="221" t="e">
        <f t="shared" si="8"/>
        <v>#REF!</v>
      </c>
      <c r="W35" s="221" t="e">
        <f t="shared" si="9"/>
        <v>#REF!</v>
      </c>
    </row>
    <row r="36" spans="1:23" s="221" customFormat="1" ht="21.95" customHeight="1" x14ac:dyDescent="0.25">
      <c r="A36" s="194">
        <f>'Anexo VI Estimativa de custo'!B14</f>
        <v>11340</v>
      </c>
      <c r="B36" s="169" t="e">
        <f>CONCATENATE($R$16,SUM($M$17:M36))</f>
        <v>#REF!</v>
      </c>
      <c r="C36" s="224" t="str">
        <f>'Anexo VI Estimativa de custo'!D14</f>
        <v>Placa de obra em lona com plotagem de gráfica</v>
      </c>
      <c r="D36" s="40" t="str">
        <f>'Anexo VI Estimativa de custo'!E14</f>
        <v>m²</v>
      </c>
      <c r="E36" s="43">
        <f>'Anexo VI Estimativa de custo'!F14</f>
        <v>0.72</v>
      </c>
      <c r="F36" s="43">
        <f t="shared" si="1"/>
        <v>0.72</v>
      </c>
      <c r="G36" s="167">
        <f t="shared" si="2"/>
        <v>0</v>
      </c>
      <c r="H36" s="167">
        <f t="shared" si="3"/>
        <v>0</v>
      </c>
      <c r="I36" s="268">
        <f>'Anexo VI Estimativa de custo'!L14</f>
        <v>47.8</v>
      </c>
      <c r="J36" s="269">
        <f t="shared" si="4"/>
        <v>0</v>
      </c>
      <c r="K36" s="269">
        <f t="shared" si="5"/>
        <v>0</v>
      </c>
      <c r="L36" s="269">
        <f t="shared" si="6"/>
        <v>0</v>
      </c>
      <c r="M36" s="104">
        <f t="shared" si="7"/>
        <v>1</v>
      </c>
      <c r="P36" s="222"/>
      <c r="R36" s="223"/>
      <c r="T36" s="221">
        <f t="shared" si="8"/>
        <v>34.415999999999997</v>
      </c>
      <c r="W36" s="221">
        <f t="shared" si="9"/>
        <v>34.415999999999997</v>
      </c>
    </row>
    <row r="37" spans="1:23" s="221" customFormat="1" ht="21.95" customHeight="1" x14ac:dyDescent="0.25">
      <c r="A37" s="194" t="e">
        <f>'Anexo VI Estimativa de custo'!#REF!</f>
        <v>#REF!</v>
      </c>
      <c r="B37" s="169" t="e">
        <f>CONCATENATE($R$16,SUM($M$17:M37))</f>
        <v>#REF!</v>
      </c>
      <c r="C37" s="224" t="e">
        <f>'Anexo VI Estimativa de custo'!#REF!</f>
        <v>#REF!</v>
      </c>
      <c r="D37" s="40" t="e">
        <f>'Anexo VI Estimativa de custo'!#REF!</f>
        <v>#REF!</v>
      </c>
      <c r="E37" s="43" t="e">
        <f>'Anexo VI Estimativa de custo'!#REF!</f>
        <v>#REF!</v>
      </c>
      <c r="F37" s="43" t="e">
        <f t="shared" si="1"/>
        <v>#REF!</v>
      </c>
      <c r="G37" s="167" t="e">
        <f t="shared" si="2"/>
        <v>#REF!</v>
      </c>
      <c r="H37" s="167" t="e">
        <f t="shared" si="3"/>
        <v>#REF!</v>
      </c>
      <c r="I37" s="268" t="e">
        <f>'Anexo VI Estimativa de custo'!#REF!</f>
        <v>#REF!</v>
      </c>
      <c r="J37" s="269" t="e">
        <f t="shared" si="4"/>
        <v>#REF!</v>
      </c>
      <c r="K37" s="269" t="e">
        <f t="shared" si="5"/>
        <v>#REF!</v>
      </c>
      <c r="L37" s="269" t="e">
        <f t="shared" si="6"/>
        <v>#REF!</v>
      </c>
      <c r="M37" s="104" t="e">
        <f t="shared" si="7"/>
        <v>#REF!</v>
      </c>
      <c r="P37" s="222"/>
      <c r="R37" s="223"/>
      <c r="T37" s="221" t="e">
        <f t="shared" si="8"/>
        <v>#REF!</v>
      </c>
      <c r="W37" s="221" t="e">
        <f t="shared" si="9"/>
        <v>#REF!</v>
      </c>
    </row>
    <row r="38" spans="1:23" s="221" customFormat="1" ht="21.95" customHeight="1" x14ac:dyDescent="0.25">
      <c r="A38" s="194" t="e">
        <f>'Anexo VI Estimativa de custo'!#REF!</f>
        <v>#REF!</v>
      </c>
      <c r="B38" s="169" t="e">
        <f>CONCATENATE($R$16,SUM($M$17:M38))</f>
        <v>#REF!</v>
      </c>
      <c r="C38" s="224" t="e">
        <f>'Anexo VI Estimativa de custo'!#REF!</f>
        <v>#REF!</v>
      </c>
      <c r="D38" s="40" t="e">
        <f>'Anexo VI Estimativa de custo'!#REF!</f>
        <v>#REF!</v>
      </c>
      <c r="E38" s="43" t="e">
        <f>'Anexo VI Estimativa de custo'!#REF!</f>
        <v>#REF!</v>
      </c>
      <c r="F38" s="43" t="e">
        <f t="shared" si="1"/>
        <v>#REF!</v>
      </c>
      <c r="G38" s="167" t="e">
        <f t="shared" si="2"/>
        <v>#REF!</v>
      </c>
      <c r="H38" s="167" t="e">
        <f t="shared" si="3"/>
        <v>#REF!</v>
      </c>
      <c r="I38" s="268" t="e">
        <f>'Anexo VI Estimativa de custo'!#REF!</f>
        <v>#REF!</v>
      </c>
      <c r="J38" s="269" t="e">
        <f t="shared" si="4"/>
        <v>#REF!</v>
      </c>
      <c r="K38" s="269" t="e">
        <f t="shared" si="5"/>
        <v>#REF!</v>
      </c>
      <c r="L38" s="269" t="e">
        <f t="shared" si="6"/>
        <v>#REF!</v>
      </c>
      <c r="M38" s="104" t="e">
        <f t="shared" si="7"/>
        <v>#REF!</v>
      </c>
      <c r="P38" s="222"/>
      <c r="R38" s="223"/>
      <c r="T38" s="221" t="e">
        <f t="shared" si="8"/>
        <v>#REF!</v>
      </c>
      <c r="W38" s="221" t="e">
        <f t="shared" si="9"/>
        <v>#REF!</v>
      </c>
    </row>
    <row r="39" spans="1:23" ht="21.95" customHeight="1" x14ac:dyDescent="0.25">
      <c r="A39" s="2"/>
      <c r="B39" s="169" t="e">
        <f>CONCATENATE($R$16,SUM($M$17:M39))</f>
        <v>#REF!</v>
      </c>
      <c r="C39" s="7"/>
      <c r="D39" s="8"/>
      <c r="E39" s="43" t="e">
        <f>'Anexo VI Estimativa de custo'!#REF!</f>
        <v>#REF!</v>
      </c>
      <c r="F39" s="43" t="e">
        <f t="shared" si="1"/>
        <v>#REF!</v>
      </c>
      <c r="G39" s="167"/>
      <c r="H39" s="167"/>
      <c r="I39" s="268" t="e">
        <f>'Anexo VI Estimativa de custo'!#REF!</f>
        <v>#REF!</v>
      </c>
      <c r="J39" s="269" t="e">
        <f t="shared" si="4"/>
        <v>#REF!</v>
      </c>
      <c r="K39" s="269" t="e">
        <f t="shared" si="5"/>
        <v>#REF!</v>
      </c>
      <c r="L39" s="269" t="e">
        <f t="shared" si="6"/>
        <v>#REF!</v>
      </c>
      <c r="M39" s="104" t="e">
        <f t="shared" si="7"/>
        <v>#REF!</v>
      </c>
      <c r="P39" s="256" t="e">
        <f>SUM(E17:E39)</f>
        <v>#REF!</v>
      </c>
      <c r="T39" s="221" t="e">
        <f t="shared" si="8"/>
        <v>#REF!</v>
      </c>
      <c r="W39" s="221" t="e">
        <f t="shared" si="9"/>
        <v>#REF!</v>
      </c>
    </row>
    <row r="40" spans="1:23" ht="21.95" customHeight="1" x14ac:dyDescent="0.25">
      <c r="A40" s="193"/>
      <c r="B40" s="168" t="e">
        <f>SUM(M40:N40)</f>
        <v>#REF!</v>
      </c>
      <c r="C40" s="531" t="s">
        <v>150</v>
      </c>
      <c r="D40" s="532"/>
      <c r="E40" s="532"/>
      <c r="F40" s="532"/>
      <c r="G40" s="532"/>
      <c r="H40" s="532"/>
      <c r="I40" s="532"/>
      <c r="J40" s="532"/>
      <c r="K40" s="532"/>
      <c r="L40" s="532"/>
      <c r="M40" s="104" t="e">
        <f>IF(P42&gt;0.01,1,0)</f>
        <v>#REF!</v>
      </c>
      <c r="N40" s="65" t="e">
        <f>B16</f>
        <v>#REF!</v>
      </c>
      <c r="R40" s="123" t="e">
        <f>CONCATENATE(B40,".")</f>
        <v>#REF!</v>
      </c>
      <c r="T40" s="221">
        <f t="shared" si="8"/>
        <v>0</v>
      </c>
      <c r="W40" s="221">
        <f t="shared" si="9"/>
        <v>0</v>
      </c>
    </row>
    <row r="41" spans="1:23" ht="21.95" customHeight="1" x14ac:dyDescent="0.25">
      <c r="A41" s="250">
        <f>'Anexo VI Estimativa de custo'!B17</f>
        <v>1</v>
      </c>
      <c r="B41" s="251" t="e">
        <f>CONCATENATE($R$40,SUM($M$41:M41))</f>
        <v>#REF!</v>
      </c>
      <c r="C41" s="227" t="str">
        <f>'Anexo VI Estimativa de custo'!D17</f>
        <v>Administração local</v>
      </c>
      <c r="D41" s="228" t="str">
        <f>'Anexo VI Estimativa de custo'!E17</f>
        <v>Mês</v>
      </c>
      <c r="E41" s="230">
        <f>'Anexo VI Estimativa de custo'!F17</f>
        <v>2</v>
      </c>
      <c r="F41" s="230">
        <f>E41</f>
        <v>2</v>
      </c>
      <c r="G41" s="167">
        <f>IF(F41-E41&gt;0,F41-E41,0)</f>
        <v>0</v>
      </c>
      <c r="H41" s="167">
        <f>IF(E41-F41&gt;0,E41-F41,0)</f>
        <v>0</v>
      </c>
      <c r="I41" s="273">
        <f>'Anexo VI Estimativa de custo'!L17</f>
        <v>2089.7399999999998</v>
      </c>
      <c r="J41" s="269">
        <f>G41*I41</f>
        <v>0</v>
      </c>
      <c r="K41" s="269">
        <f>H41*I41</f>
        <v>0</v>
      </c>
      <c r="L41" s="269">
        <f>J41-K41</f>
        <v>0</v>
      </c>
      <c r="M41" s="104">
        <f>IF(E41&gt;0.01,1,0)</f>
        <v>1</v>
      </c>
      <c r="T41" s="221">
        <f t="shared" si="8"/>
        <v>4179.4799999999996</v>
      </c>
      <c r="W41" s="221">
        <f t="shared" si="9"/>
        <v>4179.4799999999996</v>
      </c>
    </row>
    <row r="42" spans="1:23" ht="21.95" customHeight="1" x14ac:dyDescent="0.25">
      <c r="A42" s="250" t="e">
        <f>'Anexo VI Estimativa de custo'!#REF!</f>
        <v>#REF!</v>
      </c>
      <c r="B42" s="251" t="e">
        <f>CONCATENATE($R$40,SUM($M$41:M42))</f>
        <v>#REF!</v>
      </c>
      <c r="C42" s="227" t="e">
        <f>'Anexo VI Estimativa de custo'!#REF!</f>
        <v>#REF!</v>
      </c>
      <c r="D42" s="228" t="e">
        <f>'Anexo VI Estimativa de custo'!#REF!</f>
        <v>#REF!</v>
      </c>
      <c r="E42" s="230" t="e">
        <f>'Anexo VI Estimativa de custo'!#REF!</f>
        <v>#REF!</v>
      </c>
      <c r="F42" s="230" t="e">
        <f>E42</f>
        <v>#REF!</v>
      </c>
      <c r="G42" s="167" t="e">
        <f>IF(F42-E42&gt;0,F42-E42,0)</f>
        <v>#REF!</v>
      </c>
      <c r="H42" s="167" t="e">
        <f>IF(E42-F42&gt;0,E42-F42,0)</f>
        <v>#REF!</v>
      </c>
      <c r="I42" s="273" t="e">
        <f>'Anexo VI Estimativa de custo'!#REF!</f>
        <v>#REF!</v>
      </c>
      <c r="J42" s="269" t="e">
        <f>G42*I42</f>
        <v>#REF!</v>
      </c>
      <c r="K42" s="269" t="e">
        <f>H42*I42</f>
        <v>#REF!</v>
      </c>
      <c r="L42" s="269" t="e">
        <f>J42-K42</f>
        <v>#REF!</v>
      </c>
      <c r="M42" s="104" t="e">
        <f>IF(E42&gt;0.01,1,0)</f>
        <v>#REF!</v>
      </c>
      <c r="P42" s="257" t="e">
        <f>SUM(E41:E42)</f>
        <v>#REF!</v>
      </c>
      <c r="T42" s="221" t="e">
        <f t="shared" si="8"/>
        <v>#REF!</v>
      </c>
      <c r="W42" s="221" t="e">
        <f t="shared" si="9"/>
        <v>#REF!</v>
      </c>
    </row>
    <row r="43" spans="1:23" ht="21.95" customHeight="1" x14ac:dyDescent="0.25">
      <c r="A43" s="193"/>
      <c r="B43" s="168" t="e">
        <f>SUM(M43:N43)</f>
        <v>#REF!</v>
      </c>
      <c r="C43" s="531" t="s">
        <v>49</v>
      </c>
      <c r="D43" s="532"/>
      <c r="E43" s="532"/>
      <c r="F43" s="532"/>
      <c r="G43" s="532"/>
      <c r="H43" s="532"/>
      <c r="I43" s="532"/>
      <c r="J43" s="532"/>
      <c r="K43" s="532"/>
      <c r="L43" s="532"/>
      <c r="M43" s="104" t="e">
        <f>IF(P98&gt;0.01,1,0)</f>
        <v>#REF!</v>
      </c>
      <c r="N43" s="65" t="e">
        <f>B40</f>
        <v>#REF!</v>
      </c>
      <c r="R43" s="123" t="e">
        <f>CONCATENATE(B43,".")</f>
        <v>#REF!</v>
      </c>
      <c r="T43" s="221">
        <f t="shared" si="8"/>
        <v>0</v>
      </c>
      <c r="W43" s="221">
        <f t="shared" si="9"/>
        <v>0</v>
      </c>
    </row>
    <row r="44" spans="1:23" ht="21.95" customHeight="1" x14ac:dyDescent="0.25">
      <c r="A44" s="226" t="e">
        <f>'Anexo VI Estimativa de custo'!#REF!</f>
        <v>#REF!</v>
      </c>
      <c r="B44" s="169" t="e">
        <f>CONCATENATE($R$43,SUM($M$44:M44))</f>
        <v>#REF!</v>
      </c>
      <c r="C44" s="227" t="e">
        <f>'Anexo VI Estimativa de custo'!#REF!</f>
        <v>#REF!</v>
      </c>
      <c r="D44" s="228" t="e">
        <f>'Anexo VI Estimativa de custo'!#REF!</f>
        <v>#REF!</v>
      </c>
      <c r="E44" s="230" t="e">
        <f>'Anexo VI Estimativa de custo'!#REF!</f>
        <v>#REF!</v>
      </c>
      <c r="F44" s="230" t="e">
        <f>E44</f>
        <v>#REF!</v>
      </c>
      <c r="G44" s="167" t="e">
        <f>IF(F44-E44&gt;0,F44-E44,0)</f>
        <v>#REF!</v>
      </c>
      <c r="H44" s="167" t="e">
        <f>IF(E44-F44&gt;0,E44-F44,0)</f>
        <v>#REF!</v>
      </c>
      <c r="I44" s="229" t="e">
        <f>'Anexo VI Estimativa de custo'!#REF!</f>
        <v>#REF!</v>
      </c>
      <c r="J44" s="269" t="e">
        <f>G44*I44</f>
        <v>#REF!</v>
      </c>
      <c r="K44" s="269" t="e">
        <f>H44*I44</f>
        <v>#REF!</v>
      </c>
      <c r="L44" s="269" t="e">
        <f>J44-K44</f>
        <v>#REF!</v>
      </c>
      <c r="M44" s="104" t="e">
        <f t="shared" ref="M44:M99" si="10">IF(E44&gt;0.01,1,0)</f>
        <v>#REF!</v>
      </c>
      <c r="T44" s="221" t="e">
        <f t="shared" si="8"/>
        <v>#REF!</v>
      </c>
      <c r="W44" s="221" t="e">
        <f t="shared" si="9"/>
        <v>#REF!</v>
      </c>
    </row>
    <row r="45" spans="1:23" ht="21.95" customHeight="1" x14ac:dyDescent="0.25">
      <c r="A45" s="226" t="e">
        <f>'Anexo VI Estimativa de custo'!#REF!</f>
        <v>#REF!</v>
      </c>
      <c r="B45" s="169" t="e">
        <f>CONCATENATE($R$43,SUM($M$44:M45))</f>
        <v>#REF!</v>
      </c>
      <c r="C45" s="227" t="e">
        <f>'Anexo VI Estimativa de custo'!#REF!</f>
        <v>#REF!</v>
      </c>
      <c r="D45" s="228" t="e">
        <f>'Anexo VI Estimativa de custo'!#REF!</f>
        <v>#REF!</v>
      </c>
      <c r="E45" s="230" t="e">
        <f>'Anexo VI Estimativa de custo'!#REF!</f>
        <v>#REF!</v>
      </c>
      <c r="F45" s="230" t="e">
        <f t="shared" ref="F45:F99" si="11">E45</f>
        <v>#REF!</v>
      </c>
      <c r="G45" s="167" t="e">
        <f t="shared" ref="G45:G98" si="12">IF(F45-E45&gt;0,F45-E45,0)</f>
        <v>#REF!</v>
      </c>
      <c r="H45" s="167" t="e">
        <f t="shared" ref="H45:H98" si="13">IF(E45-F45&gt;0,E45-F45,0)</f>
        <v>#REF!</v>
      </c>
      <c r="I45" s="229" t="e">
        <f>'Anexo VI Estimativa de custo'!#REF!</f>
        <v>#REF!</v>
      </c>
      <c r="J45" s="269" t="e">
        <f t="shared" ref="J45:J98" si="14">G45*I45</f>
        <v>#REF!</v>
      </c>
      <c r="K45" s="269" t="e">
        <f t="shared" ref="K45:K98" si="15">H45*I45</f>
        <v>#REF!</v>
      </c>
      <c r="L45" s="269" t="e">
        <f t="shared" ref="L45:L98" si="16">J45-K45</f>
        <v>#REF!</v>
      </c>
      <c r="M45" s="104" t="e">
        <f t="shared" si="10"/>
        <v>#REF!</v>
      </c>
      <c r="T45" s="221" t="e">
        <f t="shared" si="8"/>
        <v>#REF!</v>
      </c>
      <c r="W45" s="221" t="e">
        <f t="shared" si="9"/>
        <v>#REF!</v>
      </c>
    </row>
    <row r="46" spans="1:23" ht="21.95" customHeight="1" x14ac:dyDescent="0.25">
      <c r="A46" s="226" t="e">
        <f>'Anexo VI Estimativa de custo'!#REF!</f>
        <v>#REF!</v>
      </c>
      <c r="B46" s="169" t="e">
        <f>CONCATENATE($R$43,SUM($M$44:M46))</f>
        <v>#REF!</v>
      </c>
      <c r="C46" s="227" t="e">
        <f>'Anexo VI Estimativa de custo'!#REF!</f>
        <v>#REF!</v>
      </c>
      <c r="D46" s="228" t="e">
        <f>'Anexo VI Estimativa de custo'!#REF!</f>
        <v>#REF!</v>
      </c>
      <c r="E46" s="230" t="e">
        <f>'Anexo VI Estimativa de custo'!#REF!</f>
        <v>#REF!</v>
      </c>
      <c r="F46" s="230" t="e">
        <f t="shared" si="11"/>
        <v>#REF!</v>
      </c>
      <c r="G46" s="167" t="e">
        <f t="shared" si="12"/>
        <v>#REF!</v>
      </c>
      <c r="H46" s="167" t="e">
        <f t="shared" si="13"/>
        <v>#REF!</v>
      </c>
      <c r="I46" s="229" t="e">
        <f>'Anexo VI Estimativa de custo'!#REF!</f>
        <v>#REF!</v>
      </c>
      <c r="J46" s="269" t="e">
        <f t="shared" si="14"/>
        <v>#REF!</v>
      </c>
      <c r="K46" s="269" t="e">
        <f t="shared" si="15"/>
        <v>#REF!</v>
      </c>
      <c r="L46" s="269" t="e">
        <f t="shared" si="16"/>
        <v>#REF!</v>
      </c>
      <c r="M46" s="104" t="e">
        <f t="shared" si="10"/>
        <v>#REF!</v>
      </c>
      <c r="T46" s="221" t="e">
        <f t="shared" si="8"/>
        <v>#REF!</v>
      </c>
      <c r="W46" s="221" t="e">
        <f t="shared" si="9"/>
        <v>#REF!</v>
      </c>
    </row>
    <row r="47" spans="1:23" ht="21.95" customHeight="1" x14ac:dyDescent="0.25">
      <c r="A47" s="226" t="e">
        <f>'Anexo VI Estimativa de custo'!#REF!</f>
        <v>#REF!</v>
      </c>
      <c r="B47" s="169" t="e">
        <f>CONCATENATE($R$43,SUM($M$44:M47))</f>
        <v>#REF!</v>
      </c>
      <c r="C47" s="227" t="e">
        <f>'Anexo VI Estimativa de custo'!#REF!</f>
        <v>#REF!</v>
      </c>
      <c r="D47" s="228" t="e">
        <f>'Anexo VI Estimativa de custo'!#REF!</f>
        <v>#REF!</v>
      </c>
      <c r="E47" s="230" t="e">
        <f>'Anexo VI Estimativa de custo'!#REF!</f>
        <v>#REF!</v>
      </c>
      <c r="F47" s="230" t="e">
        <f t="shared" si="11"/>
        <v>#REF!</v>
      </c>
      <c r="G47" s="167" t="e">
        <f t="shared" si="12"/>
        <v>#REF!</v>
      </c>
      <c r="H47" s="167" t="e">
        <f t="shared" si="13"/>
        <v>#REF!</v>
      </c>
      <c r="I47" s="229" t="e">
        <f>'Anexo VI Estimativa de custo'!#REF!</f>
        <v>#REF!</v>
      </c>
      <c r="J47" s="269" t="e">
        <f t="shared" si="14"/>
        <v>#REF!</v>
      </c>
      <c r="K47" s="269" t="e">
        <f t="shared" si="15"/>
        <v>#REF!</v>
      </c>
      <c r="L47" s="269" t="e">
        <f t="shared" si="16"/>
        <v>#REF!</v>
      </c>
      <c r="M47" s="104" t="e">
        <f t="shared" si="10"/>
        <v>#REF!</v>
      </c>
      <c r="T47" s="221" t="e">
        <f t="shared" si="8"/>
        <v>#REF!</v>
      </c>
      <c r="W47" s="221" t="e">
        <f t="shared" si="9"/>
        <v>#REF!</v>
      </c>
    </row>
    <row r="48" spans="1:23" ht="21.95" customHeight="1" x14ac:dyDescent="0.25">
      <c r="A48" s="226" t="e">
        <f>'Anexo VI Estimativa de custo'!#REF!</f>
        <v>#REF!</v>
      </c>
      <c r="B48" s="169" t="e">
        <f>CONCATENATE($R$43,SUM($M$44:M48))</f>
        <v>#REF!</v>
      </c>
      <c r="C48" s="227" t="e">
        <f>'Anexo VI Estimativa de custo'!#REF!</f>
        <v>#REF!</v>
      </c>
      <c r="D48" s="228" t="e">
        <f>'Anexo VI Estimativa de custo'!#REF!</f>
        <v>#REF!</v>
      </c>
      <c r="E48" s="230" t="e">
        <f>'Anexo VI Estimativa de custo'!#REF!</f>
        <v>#REF!</v>
      </c>
      <c r="F48" s="230" t="e">
        <f t="shared" si="11"/>
        <v>#REF!</v>
      </c>
      <c r="G48" s="167" t="e">
        <f t="shared" si="12"/>
        <v>#REF!</v>
      </c>
      <c r="H48" s="167" t="e">
        <f t="shared" si="13"/>
        <v>#REF!</v>
      </c>
      <c r="I48" s="229" t="e">
        <f>'Anexo VI Estimativa de custo'!#REF!</f>
        <v>#REF!</v>
      </c>
      <c r="J48" s="269" t="e">
        <f t="shared" si="14"/>
        <v>#REF!</v>
      </c>
      <c r="K48" s="269" t="e">
        <f t="shared" si="15"/>
        <v>#REF!</v>
      </c>
      <c r="L48" s="269" t="e">
        <f t="shared" si="16"/>
        <v>#REF!</v>
      </c>
      <c r="M48" s="104" t="e">
        <f t="shared" si="10"/>
        <v>#REF!</v>
      </c>
      <c r="T48" s="221" t="e">
        <f t="shared" si="8"/>
        <v>#REF!</v>
      </c>
      <c r="W48" s="221" t="e">
        <f t="shared" si="9"/>
        <v>#REF!</v>
      </c>
    </row>
    <row r="49" spans="1:23" ht="21.95" customHeight="1" x14ac:dyDescent="0.25">
      <c r="A49" s="226" t="e">
        <f>'Anexo VI Estimativa de custo'!#REF!</f>
        <v>#REF!</v>
      </c>
      <c r="B49" s="169" t="e">
        <f>CONCATENATE($R$43,SUM($M$44:M49))</f>
        <v>#REF!</v>
      </c>
      <c r="C49" s="227" t="e">
        <f>'Anexo VI Estimativa de custo'!#REF!</f>
        <v>#REF!</v>
      </c>
      <c r="D49" s="228" t="e">
        <f>'Anexo VI Estimativa de custo'!#REF!</f>
        <v>#REF!</v>
      </c>
      <c r="E49" s="230" t="e">
        <f>'Anexo VI Estimativa de custo'!#REF!</f>
        <v>#REF!</v>
      </c>
      <c r="F49" s="230" t="e">
        <f t="shared" si="11"/>
        <v>#REF!</v>
      </c>
      <c r="G49" s="167" t="e">
        <f t="shared" si="12"/>
        <v>#REF!</v>
      </c>
      <c r="H49" s="167" t="e">
        <f t="shared" si="13"/>
        <v>#REF!</v>
      </c>
      <c r="I49" s="229" t="e">
        <f>'Anexo VI Estimativa de custo'!#REF!</f>
        <v>#REF!</v>
      </c>
      <c r="J49" s="269" t="e">
        <f t="shared" si="14"/>
        <v>#REF!</v>
      </c>
      <c r="K49" s="269" t="e">
        <f t="shared" si="15"/>
        <v>#REF!</v>
      </c>
      <c r="L49" s="269" t="e">
        <f t="shared" si="16"/>
        <v>#REF!</v>
      </c>
      <c r="M49" s="104" t="e">
        <f t="shared" si="10"/>
        <v>#REF!</v>
      </c>
      <c r="T49" s="221" t="e">
        <f t="shared" si="8"/>
        <v>#REF!</v>
      </c>
      <c r="W49" s="221" t="e">
        <f t="shared" si="9"/>
        <v>#REF!</v>
      </c>
    </row>
    <row r="50" spans="1:23" ht="21.95" customHeight="1" x14ac:dyDescent="0.25">
      <c r="A50" s="226" t="e">
        <f>'Anexo VI Estimativa de custo'!#REF!</f>
        <v>#REF!</v>
      </c>
      <c r="B50" s="169" t="e">
        <f>CONCATENATE($R$43,SUM($M$44:M50))</f>
        <v>#REF!</v>
      </c>
      <c r="C50" s="227" t="e">
        <f>'Anexo VI Estimativa de custo'!#REF!</f>
        <v>#REF!</v>
      </c>
      <c r="D50" s="228" t="e">
        <f>'Anexo VI Estimativa de custo'!#REF!</f>
        <v>#REF!</v>
      </c>
      <c r="E50" s="230" t="e">
        <f>'Anexo VI Estimativa de custo'!#REF!</f>
        <v>#REF!</v>
      </c>
      <c r="F50" s="230" t="e">
        <f t="shared" si="11"/>
        <v>#REF!</v>
      </c>
      <c r="G50" s="167" t="e">
        <f t="shared" si="12"/>
        <v>#REF!</v>
      </c>
      <c r="H50" s="167" t="e">
        <f t="shared" si="13"/>
        <v>#REF!</v>
      </c>
      <c r="I50" s="229" t="e">
        <f>'Anexo VI Estimativa de custo'!#REF!</f>
        <v>#REF!</v>
      </c>
      <c r="J50" s="269" t="e">
        <f t="shared" si="14"/>
        <v>#REF!</v>
      </c>
      <c r="K50" s="269" t="e">
        <f t="shared" si="15"/>
        <v>#REF!</v>
      </c>
      <c r="L50" s="269" t="e">
        <f t="shared" si="16"/>
        <v>#REF!</v>
      </c>
      <c r="M50" s="104" t="e">
        <f t="shared" si="10"/>
        <v>#REF!</v>
      </c>
      <c r="T50" s="221" t="e">
        <f t="shared" si="8"/>
        <v>#REF!</v>
      </c>
      <c r="W50" s="221" t="e">
        <f t="shared" si="9"/>
        <v>#REF!</v>
      </c>
    </row>
    <row r="51" spans="1:23" ht="21.95" customHeight="1" x14ac:dyDescent="0.25">
      <c r="A51" s="226">
        <f>'Anexo VI Estimativa de custo'!B20</f>
        <v>21524</v>
      </c>
      <c r="B51" s="169" t="e">
        <f>CONCATENATE($R$43,SUM($M$44:M51))</f>
        <v>#REF!</v>
      </c>
      <c r="C51" s="227" t="str">
        <f>'Anexo VI Estimativa de custo'!D20</f>
        <v>Demolição de concreto armado c/ martelete</v>
      </c>
      <c r="D51" s="228" t="str">
        <f>'Anexo VI Estimativa de custo'!E20</f>
        <v>m³</v>
      </c>
      <c r="E51" s="230">
        <f>'Anexo VI Estimativa de custo'!F20</f>
        <v>8</v>
      </c>
      <c r="F51" s="230">
        <f t="shared" si="11"/>
        <v>8</v>
      </c>
      <c r="G51" s="167">
        <f t="shared" si="12"/>
        <v>0</v>
      </c>
      <c r="H51" s="167">
        <f t="shared" si="13"/>
        <v>0</v>
      </c>
      <c r="I51" s="229">
        <f>'Anexo VI Estimativa de custo'!L20</f>
        <v>119.66</v>
      </c>
      <c r="J51" s="269">
        <f t="shared" si="14"/>
        <v>0</v>
      </c>
      <c r="K51" s="269">
        <f t="shared" si="15"/>
        <v>0</v>
      </c>
      <c r="L51" s="269">
        <f t="shared" si="16"/>
        <v>0</v>
      </c>
      <c r="M51" s="104">
        <f t="shared" si="10"/>
        <v>1</v>
      </c>
      <c r="T51" s="221">
        <f t="shared" si="8"/>
        <v>957.28</v>
      </c>
      <c r="W51" s="221">
        <f t="shared" si="9"/>
        <v>957.28</v>
      </c>
    </row>
    <row r="52" spans="1:23" ht="21.95" customHeight="1" x14ac:dyDescent="0.25">
      <c r="A52" s="226" t="e">
        <f>'Anexo VI Estimativa de custo'!#REF!</f>
        <v>#REF!</v>
      </c>
      <c r="B52" s="169" t="e">
        <f>CONCATENATE($R$43,SUM($M$44:M52))</f>
        <v>#REF!</v>
      </c>
      <c r="C52" s="227" t="e">
        <f>'Anexo VI Estimativa de custo'!#REF!</f>
        <v>#REF!</v>
      </c>
      <c r="D52" s="228" t="e">
        <f>'Anexo VI Estimativa de custo'!#REF!</f>
        <v>#REF!</v>
      </c>
      <c r="E52" s="230" t="e">
        <f>'Anexo VI Estimativa de custo'!#REF!</f>
        <v>#REF!</v>
      </c>
      <c r="F52" s="230" t="e">
        <f t="shared" si="11"/>
        <v>#REF!</v>
      </c>
      <c r="G52" s="167" t="e">
        <f t="shared" si="12"/>
        <v>#REF!</v>
      </c>
      <c r="H52" s="167" t="e">
        <f t="shared" si="13"/>
        <v>#REF!</v>
      </c>
      <c r="I52" s="229" t="e">
        <f>'Anexo VI Estimativa de custo'!#REF!</f>
        <v>#REF!</v>
      </c>
      <c r="J52" s="269" t="e">
        <f t="shared" si="14"/>
        <v>#REF!</v>
      </c>
      <c r="K52" s="269" t="e">
        <f t="shared" si="15"/>
        <v>#REF!</v>
      </c>
      <c r="L52" s="269" t="e">
        <f t="shared" si="16"/>
        <v>#REF!</v>
      </c>
      <c r="M52" s="104" t="e">
        <f t="shared" si="10"/>
        <v>#REF!</v>
      </c>
      <c r="T52" s="221" t="e">
        <f t="shared" si="8"/>
        <v>#REF!</v>
      </c>
      <c r="W52" s="221" t="e">
        <f t="shared" si="9"/>
        <v>#REF!</v>
      </c>
    </row>
    <row r="53" spans="1:23" ht="21.95" customHeight="1" x14ac:dyDescent="0.25">
      <c r="A53" s="226" t="e">
        <f>'Anexo VI Estimativa de custo'!#REF!</f>
        <v>#REF!</v>
      </c>
      <c r="B53" s="169" t="e">
        <f>CONCATENATE($R$43,SUM($M$44:M53))</f>
        <v>#REF!</v>
      </c>
      <c r="C53" s="227" t="e">
        <f>'Anexo VI Estimativa de custo'!#REF!</f>
        <v>#REF!</v>
      </c>
      <c r="D53" s="228" t="e">
        <f>'Anexo VI Estimativa de custo'!#REF!</f>
        <v>#REF!</v>
      </c>
      <c r="E53" s="230" t="e">
        <f>'Anexo VI Estimativa de custo'!#REF!</f>
        <v>#REF!</v>
      </c>
      <c r="F53" s="230" t="e">
        <f t="shared" si="11"/>
        <v>#REF!</v>
      </c>
      <c r="G53" s="167" t="e">
        <f t="shared" si="12"/>
        <v>#REF!</v>
      </c>
      <c r="H53" s="167" t="e">
        <f t="shared" si="13"/>
        <v>#REF!</v>
      </c>
      <c r="I53" s="229" t="e">
        <f>'Anexo VI Estimativa de custo'!#REF!</f>
        <v>#REF!</v>
      </c>
      <c r="J53" s="269" t="e">
        <f t="shared" si="14"/>
        <v>#REF!</v>
      </c>
      <c r="K53" s="269" t="e">
        <f t="shared" si="15"/>
        <v>#REF!</v>
      </c>
      <c r="L53" s="269" t="e">
        <f t="shared" si="16"/>
        <v>#REF!</v>
      </c>
      <c r="M53" s="104" t="e">
        <f t="shared" si="10"/>
        <v>#REF!</v>
      </c>
      <c r="T53" s="221" t="e">
        <f t="shared" si="8"/>
        <v>#REF!</v>
      </c>
      <c r="W53" s="221" t="e">
        <f t="shared" si="9"/>
        <v>#REF!</v>
      </c>
    </row>
    <row r="54" spans="1:23" ht="21.95" customHeight="1" x14ac:dyDescent="0.25">
      <c r="A54" s="226">
        <f>'Anexo VI Estimativa de custo'!B21</f>
        <v>20628</v>
      </c>
      <c r="B54" s="169" t="e">
        <f>CONCATENATE($R$43,SUM($M$44:M54))</f>
        <v>#REF!</v>
      </c>
      <c r="C54" s="227" t="str">
        <f>'Anexo VI Estimativa de custo'!D21</f>
        <v>Demolição de piso cimentado</v>
      </c>
      <c r="D54" s="228" t="str">
        <f>'Anexo VI Estimativa de custo'!E21</f>
        <v>m²</v>
      </c>
      <c r="E54" s="230">
        <f>'Anexo VI Estimativa de custo'!F21</f>
        <v>7</v>
      </c>
      <c r="F54" s="230">
        <f t="shared" si="11"/>
        <v>7</v>
      </c>
      <c r="G54" s="167">
        <f t="shared" si="12"/>
        <v>0</v>
      </c>
      <c r="H54" s="167">
        <f t="shared" si="13"/>
        <v>0</v>
      </c>
      <c r="I54" s="229">
        <f>'Anexo VI Estimativa de custo'!L21</f>
        <v>1.89</v>
      </c>
      <c r="J54" s="269">
        <f t="shared" si="14"/>
        <v>0</v>
      </c>
      <c r="K54" s="269">
        <f t="shared" si="15"/>
        <v>0</v>
      </c>
      <c r="L54" s="269">
        <f t="shared" si="16"/>
        <v>0</v>
      </c>
      <c r="M54" s="104">
        <f t="shared" si="10"/>
        <v>1</v>
      </c>
      <c r="T54" s="221">
        <f t="shared" si="8"/>
        <v>13.229999999999999</v>
      </c>
      <c r="W54" s="221">
        <f t="shared" si="9"/>
        <v>13.229999999999999</v>
      </c>
    </row>
    <row r="55" spans="1:23" ht="21.95" customHeight="1" x14ac:dyDescent="0.25">
      <c r="A55" s="226" t="e">
        <f>'Anexo VI Estimativa de custo'!#REF!</f>
        <v>#REF!</v>
      </c>
      <c r="B55" s="169" t="e">
        <f>CONCATENATE($R$43,SUM($M$44:M55))</f>
        <v>#REF!</v>
      </c>
      <c r="C55" s="227" t="e">
        <f>'Anexo VI Estimativa de custo'!#REF!</f>
        <v>#REF!</v>
      </c>
      <c r="D55" s="228" t="e">
        <f>'Anexo VI Estimativa de custo'!#REF!</f>
        <v>#REF!</v>
      </c>
      <c r="E55" s="230" t="e">
        <f>'Anexo VI Estimativa de custo'!#REF!</f>
        <v>#REF!</v>
      </c>
      <c r="F55" s="230" t="e">
        <f t="shared" si="11"/>
        <v>#REF!</v>
      </c>
      <c r="G55" s="167" t="e">
        <f t="shared" si="12"/>
        <v>#REF!</v>
      </c>
      <c r="H55" s="167" t="e">
        <f t="shared" si="13"/>
        <v>#REF!</v>
      </c>
      <c r="I55" s="229" t="e">
        <f>'Anexo VI Estimativa de custo'!#REF!</f>
        <v>#REF!</v>
      </c>
      <c r="J55" s="269" t="e">
        <f t="shared" si="14"/>
        <v>#REF!</v>
      </c>
      <c r="K55" s="269" t="e">
        <f t="shared" si="15"/>
        <v>#REF!</v>
      </c>
      <c r="L55" s="269" t="e">
        <f t="shared" si="16"/>
        <v>#REF!</v>
      </c>
      <c r="M55" s="104" t="e">
        <f t="shared" si="10"/>
        <v>#REF!</v>
      </c>
      <c r="T55" s="221" t="e">
        <f t="shared" si="8"/>
        <v>#REF!</v>
      </c>
      <c r="W55" s="221" t="e">
        <f t="shared" si="9"/>
        <v>#REF!</v>
      </c>
    </row>
    <row r="56" spans="1:23" ht="21.95" customHeight="1" x14ac:dyDescent="0.25">
      <c r="A56" s="226" t="e">
        <f>'Anexo VI Estimativa de custo'!#REF!</f>
        <v>#REF!</v>
      </c>
      <c r="B56" s="169" t="e">
        <f>CONCATENATE($R$43,SUM($M$44:M56))</f>
        <v>#REF!</v>
      </c>
      <c r="C56" s="227" t="e">
        <f>'Anexo VI Estimativa de custo'!#REF!</f>
        <v>#REF!</v>
      </c>
      <c r="D56" s="228" t="e">
        <f>'Anexo VI Estimativa de custo'!#REF!</f>
        <v>#REF!</v>
      </c>
      <c r="E56" s="230" t="e">
        <f>'Anexo VI Estimativa de custo'!#REF!</f>
        <v>#REF!</v>
      </c>
      <c r="F56" s="230" t="e">
        <f t="shared" si="11"/>
        <v>#REF!</v>
      </c>
      <c r="G56" s="167" t="e">
        <f t="shared" si="12"/>
        <v>#REF!</v>
      </c>
      <c r="H56" s="167" t="e">
        <f t="shared" si="13"/>
        <v>#REF!</v>
      </c>
      <c r="I56" s="229" t="e">
        <f>'Anexo VI Estimativa de custo'!#REF!</f>
        <v>#REF!</v>
      </c>
      <c r="J56" s="269" t="e">
        <f t="shared" si="14"/>
        <v>#REF!</v>
      </c>
      <c r="K56" s="269" t="e">
        <f t="shared" si="15"/>
        <v>#REF!</v>
      </c>
      <c r="L56" s="269" t="e">
        <f t="shared" si="16"/>
        <v>#REF!</v>
      </c>
      <c r="M56" s="104" t="e">
        <f t="shared" si="10"/>
        <v>#REF!</v>
      </c>
      <c r="T56" s="221" t="e">
        <f t="shared" si="8"/>
        <v>#REF!</v>
      </c>
      <c r="W56" s="221" t="e">
        <f t="shared" si="9"/>
        <v>#REF!</v>
      </c>
    </row>
    <row r="57" spans="1:23" ht="21.95" customHeight="1" x14ac:dyDescent="0.25">
      <c r="A57" s="226">
        <f>'Anexo VI Estimativa de custo'!B22</f>
        <v>20016</v>
      </c>
      <c r="B57" s="169" t="e">
        <f>CONCATENATE($R$43,SUM($M$44:M57))</f>
        <v>#REF!</v>
      </c>
      <c r="C57" s="227" t="str">
        <f>'Anexo VI Estimativa de custo'!D22</f>
        <v>Demolição manual de alvenaria de tijolo</v>
      </c>
      <c r="D57" s="228" t="str">
        <f>'Anexo VI Estimativa de custo'!E22</f>
        <v>m³</v>
      </c>
      <c r="E57" s="230">
        <f>'Anexo VI Estimativa de custo'!F22</f>
        <v>2</v>
      </c>
      <c r="F57" s="230">
        <f t="shared" si="11"/>
        <v>2</v>
      </c>
      <c r="G57" s="167">
        <f t="shared" si="12"/>
        <v>0</v>
      </c>
      <c r="H57" s="167">
        <f t="shared" si="13"/>
        <v>0</v>
      </c>
      <c r="I57" s="229">
        <f>'Anexo VI Estimativa de custo'!L22</f>
        <v>12.94</v>
      </c>
      <c r="J57" s="269">
        <f t="shared" si="14"/>
        <v>0</v>
      </c>
      <c r="K57" s="269">
        <f t="shared" si="15"/>
        <v>0</v>
      </c>
      <c r="L57" s="269">
        <f t="shared" si="16"/>
        <v>0</v>
      </c>
      <c r="M57" s="104">
        <f t="shared" si="10"/>
        <v>1</v>
      </c>
      <c r="T57" s="221">
        <f t="shared" si="8"/>
        <v>25.88</v>
      </c>
      <c r="W57" s="221">
        <f t="shared" si="9"/>
        <v>25.88</v>
      </c>
    </row>
    <row r="58" spans="1:23" ht="21.95" customHeight="1" x14ac:dyDescent="0.25">
      <c r="A58" s="226" t="e">
        <f>'Anexo VI Estimativa de custo'!#REF!</f>
        <v>#REF!</v>
      </c>
      <c r="B58" s="169" t="e">
        <f>CONCATENATE($R$43,SUM($M$44:M58))</f>
        <v>#REF!</v>
      </c>
      <c r="C58" s="227" t="e">
        <f>'Anexo VI Estimativa de custo'!#REF!</f>
        <v>#REF!</v>
      </c>
      <c r="D58" s="228" t="e">
        <f>'Anexo VI Estimativa de custo'!#REF!</f>
        <v>#REF!</v>
      </c>
      <c r="E58" s="230" t="e">
        <f>'Anexo VI Estimativa de custo'!#REF!</f>
        <v>#REF!</v>
      </c>
      <c r="F58" s="230" t="e">
        <f t="shared" si="11"/>
        <v>#REF!</v>
      </c>
      <c r="G58" s="167" t="e">
        <f t="shared" si="12"/>
        <v>#REF!</v>
      </c>
      <c r="H58" s="167" t="e">
        <f t="shared" si="13"/>
        <v>#REF!</v>
      </c>
      <c r="I58" s="229" t="e">
        <f>'Anexo VI Estimativa de custo'!#REF!</f>
        <v>#REF!</v>
      </c>
      <c r="J58" s="269" t="e">
        <f t="shared" si="14"/>
        <v>#REF!</v>
      </c>
      <c r="K58" s="269" t="e">
        <f t="shared" si="15"/>
        <v>#REF!</v>
      </c>
      <c r="L58" s="269" t="e">
        <f t="shared" si="16"/>
        <v>#REF!</v>
      </c>
      <c r="M58" s="104" t="e">
        <f t="shared" si="10"/>
        <v>#REF!</v>
      </c>
      <c r="T58" s="221" t="e">
        <f t="shared" si="8"/>
        <v>#REF!</v>
      </c>
      <c r="W58" s="221" t="e">
        <f t="shared" si="9"/>
        <v>#REF!</v>
      </c>
    </row>
    <row r="59" spans="1:23" ht="21.95" customHeight="1" x14ac:dyDescent="0.25">
      <c r="A59" s="226" t="e">
        <f>'Anexo VI Estimativa de custo'!#REF!</f>
        <v>#REF!</v>
      </c>
      <c r="B59" s="169" t="e">
        <f>CONCATENATE($R$43,SUM($M$44:M59))</f>
        <v>#REF!</v>
      </c>
      <c r="C59" s="227" t="e">
        <f>'Anexo VI Estimativa de custo'!#REF!</f>
        <v>#REF!</v>
      </c>
      <c r="D59" s="228" t="e">
        <f>'Anexo VI Estimativa de custo'!#REF!</f>
        <v>#REF!</v>
      </c>
      <c r="E59" s="230" t="e">
        <f>'Anexo VI Estimativa de custo'!#REF!</f>
        <v>#REF!</v>
      </c>
      <c r="F59" s="230" t="e">
        <f t="shared" si="11"/>
        <v>#REF!</v>
      </c>
      <c r="G59" s="167" t="e">
        <f t="shared" si="12"/>
        <v>#REF!</v>
      </c>
      <c r="H59" s="167" t="e">
        <f t="shared" si="13"/>
        <v>#REF!</v>
      </c>
      <c r="I59" s="229" t="e">
        <f>'Anexo VI Estimativa de custo'!#REF!</f>
        <v>#REF!</v>
      </c>
      <c r="J59" s="269" t="e">
        <f t="shared" si="14"/>
        <v>#REF!</v>
      </c>
      <c r="K59" s="269" t="e">
        <f t="shared" si="15"/>
        <v>#REF!</v>
      </c>
      <c r="L59" s="269" t="e">
        <f t="shared" si="16"/>
        <v>#REF!</v>
      </c>
      <c r="M59" s="104" t="e">
        <f t="shared" si="10"/>
        <v>#REF!</v>
      </c>
      <c r="T59" s="221" t="e">
        <f t="shared" si="8"/>
        <v>#REF!</v>
      </c>
      <c r="W59" s="221" t="e">
        <f t="shared" si="9"/>
        <v>#REF!</v>
      </c>
    </row>
    <row r="60" spans="1:23" ht="21.95" customHeight="1" x14ac:dyDescent="0.25">
      <c r="A60" s="226" t="e">
        <f>'Anexo VI Estimativa de custo'!#REF!</f>
        <v>#REF!</v>
      </c>
      <c r="B60" s="169" t="e">
        <f>CONCATENATE($R$43,SUM($M$44:M60))</f>
        <v>#REF!</v>
      </c>
      <c r="C60" s="227" t="e">
        <f>'Anexo VI Estimativa de custo'!#REF!</f>
        <v>#REF!</v>
      </c>
      <c r="D60" s="228" t="e">
        <f>'Anexo VI Estimativa de custo'!#REF!</f>
        <v>#REF!</v>
      </c>
      <c r="E60" s="230" t="e">
        <f>'Anexo VI Estimativa de custo'!#REF!</f>
        <v>#REF!</v>
      </c>
      <c r="F60" s="230" t="e">
        <f t="shared" si="11"/>
        <v>#REF!</v>
      </c>
      <c r="G60" s="167" t="e">
        <f t="shared" si="12"/>
        <v>#REF!</v>
      </c>
      <c r="H60" s="167" t="e">
        <f t="shared" si="13"/>
        <v>#REF!</v>
      </c>
      <c r="I60" s="229" t="e">
        <f>'Anexo VI Estimativa de custo'!#REF!</f>
        <v>#REF!</v>
      </c>
      <c r="J60" s="269" t="e">
        <f t="shared" si="14"/>
        <v>#REF!</v>
      </c>
      <c r="K60" s="269" t="e">
        <f t="shared" si="15"/>
        <v>#REF!</v>
      </c>
      <c r="L60" s="269" t="e">
        <f t="shared" si="16"/>
        <v>#REF!</v>
      </c>
      <c r="M60" s="104" t="e">
        <f t="shared" si="10"/>
        <v>#REF!</v>
      </c>
      <c r="T60" s="221" t="e">
        <f t="shared" si="8"/>
        <v>#REF!</v>
      </c>
      <c r="W60" s="221" t="e">
        <f t="shared" si="9"/>
        <v>#REF!</v>
      </c>
    </row>
    <row r="61" spans="1:23" ht="21.95" customHeight="1" x14ac:dyDescent="0.25">
      <c r="A61" s="226" t="e">
        <f>'Anexo VI Estimativa de custo'!#REF!</f>
        <v>#REF!</v>
      </c>
      <c r="B61" s="169" t="e">
        <f>CONCATENATE($R$43,SUM($M$44:M61))</f>
        <v>#REF!</v>
      </c>
      <c r="C61" s="227" t="e">
        <f>'Anexo VI Estimativa de custo'!#REF!</f>
        <v>#REF!</v>
      </c>
      <c r="D61" s="228" t="e">
        <f>'Anexo VI Estimativa de custo'!#REF!</f>
        <v>#REF!</v>
      </c>
      <c r="E61" s="230" t="e">
        <f>'Anexo VI Estimativa de custo'!#REF!</f>
        <v>#REF!</v>
      </c>
      <c r="F61" s="230" t="e">
        <f t="shared" si="11"/>
        <v>#REF!</v>
      </c>
      <c r="G61" s="167" t="e">
        <f t="shared" si="12"/>
        <v>#REF!</v>
      </c>
      <c r="H61" s="167" t="e">
        <f t="shared" si="13"/>
        <v>#REF!</v>
      </c>
      <c r="I61" s="229" t="e">
        <f>'Anexo VI Estimativa de custo'!#REF!</f>
        <v>#REF!</v>
      </c>
      <c r="J61" s="269" t="e">
        <f t="shared" si="14"/>
        <v>#REF!</v>
      </c>
      <c r="K61" s="269" t="e">
        <f t="shared" si="15"/>
        <v>#REF!</v>
      </c>
      <c r="L61" s="269" t="e">
        <f t="shared" si="16"/>
        <v>#REF!</v>
      </c>
      <c r="M61" s="104" t="e">
        <f t="shared" si="10"/>
        <v>#REF!</v>
      </c>
      <c r="T61" s="221" t="e">
        <f t="shared" si="8"/>
        <v>#REF!</v>
      </c>
      <c r="W61" s="221" t="e">
        <f t="shared" si="9"/>
        <v>#REF!</v>
      </c>
    </row>
    <row r="62" spans="1:23" ht="21.95" customHeight="1" x14ac:dyDescent="0.25">
      <c r="A62" s="226" t="e">
        <f>'Anexo VI Estimativa de custo'!#REF!</f>
        <v>#REF!</v>
      </c>
      <c r="B62" s="169" t="e">
        <f>CONCATENATE($R$43,SUM($M$44:M62))</f>
        <v>#REF!</v>
      </c>
      <c r="C62" s="227" t="e">
        <f>'Anexo VI Estimativa de custo'!#REF!</f>
        <v>#REF!</v>
      </c>
      <c r="D62" s="228" t="e">
        <f>'Anexo VI Estimativa de custo'!#REF!</f>
        <v>#REF!</v>
      </c>
      <c r="E62" s="230" t="e">
        <f>'Anexo VI Estimativa de custo'!#REF!</f>
        <v>#REF!</v>
      </c>
      <c r="F62" s="230" t="e">
        <f t="shared" si="11"/>
        <v>#REF!</v>
      </c>
      <c r="G62" s="167" t="e">
        <f t="shared" si="12"/>
        <v>#REF!</v>
      </c>
      <c r="H62" s="167" t="e">
        <f t="shared" si="13"/>
        <v>#REF!</v>
      </c>
      <c r="I62" s="229" t="e">
        <f>'Anexo VI Estimativa de custo'!#REF!</f>
        <v>#REF!</v>
      </c>
      <c r="J62" s="269" t="e">
        <f t="shared" si="14"/>
        <v>#REF!</v>
      </c>
      <c r="K62" s="269" t="e">
        <f t="shared" si="15"/>
        <v>#REF!</v>
      </c>
      <c r="L62" s="269" t="e">
        <f t="shared" si="16"/>
        <v>#REF!</v>
      </c>
      <c r="M62" s="104" t="e">
        <f t="shared" si="10"/>
        <v>#REF!</v>
      </c>
      <c r="T62" s="221" t="e">
        <f t="shared" si="8"/>
        <v>#REF!</v>
      </c>
      <c r="W62" s="221" t="e">
        <f t="shared" si="9"/>
        <v>#REF!</v>
      </c>
    </row>
    <row r="63" spans="1:23" ht="21.95" customHeight="1" x14ac:dyDescent="0.25">
      <c r="A63" s="226" t="e">
        <f>'Anexo VI Estimativa de custo'!#REF!</f>
        <v>#REF!</v>
      </c>
      <c r="B63" s="169" t="e">
        <f>CONCATENATE($R$43,SUM($M$44:M63))</f>
        <v>#REF!</v>
      </c>
      <c r="C63" s="227" t="e">
        <f>'Anexo VI Estimativa de custo'!#REF!</f>
        <v>#REF!</v>
      </c>
      <c r="D63" s="228" t="e">
        <f>'Anexo VI Estimativa de custo'!#REF!</f>
        <v>#REF!</v>
      </c>
      <c r="E63" s="230" t="e">
        <f>'Anexo VI Estimativa de custo'!#REF!</f>
        <v>#REF!</v>
      </c>
      <c r="F63" s="230" t="e">
        <f t="shared" si="11"/>
        <v>#REF!</v>
      </c>
      <c r="G63" s="167" t="e">
        <f t="shared" si="12"/>
        <v>#REF!</v>
      </c>
      <c r="H63" s="167" t="e">
        <f t="shared" si="13"/>
        <v>#REF!</v>
      </c>
      <c r="I63" s="229" t="e">
        <f>'Anexo VI Estimativa de custo'!#REF!</f>
        <v>#REF!</v>
      </c>
      <c r="J63" s="269" t="e">
        <f t="shared" si="14"/>
        <v>#REF!</v>
      </c>
      <c r="K63" s="269" t="e">
        <f t="shared" si="15"/>
        <v>#REF!</v>
      </c>
      <c r="L63" s="269" t="e">
        <f t="shared" si="16"/>
        <v>#REF!</v>
      </c>
      <c r="M63" s="104" t="e">
        <f t="shared" si="10"/>
        <v>#REF!</v>
      </c>
      <c r="T63" s="221" t="e">
        <f t="shared" si="8"/>
        <v>#REF!</v>
      </c>
      <c r="W63" s="221" t="e">
        <f t="shared" si="9"/>
        <v>#REF!</v>
      </c>
    </row>
    <row r="64" spans="1:23" ht="21.95" customHeight="1" x14ac:dyDescent="0.25">
      <c r="A64" s="226" t="e">
        <f>'Anexo VI Estimativa de custo'!#REF!</f>
        <v>#REF!</v>
      </c>
      <c r="B64" s="169" t="e">
        <f>CONCATENATE($R$43,SUM($M$44:M64))</f>
        <v>#REF!</v>
      </c>
      <c r="C64" s="227" t="e">
        <f>'Anexo VI Estimativa de custo'!#REF!</f>
        <v>#REF!</v>
      </c>
      <c r="D64" s="228" t="e">
        <f>'Anexo VI Estimativa de custo'!#REF!</f>
        <v>#REF!</v>
      </c>
      <c r="E64" s="230" t="e">
        <f>'Anexo VI Estimativa de custo'!#REF!</f>
        <v>#REF!</v>
      </c>
      <c r="F64" s="230" t="e">
        <f t="shared" si="11"/>
        <v>#REF!</v>
      </c>
      <c r="G64" s="167" t="e">
        <f t="shared" si="12"/>
        <v>#REF!</v>
      </c>
      <c r="H64" s="167" t="e">
        <f t="shared" si="13"/>
        <v>#REF!</v>
      </c>
      <c r="I64" s="229" t="e">
        <f>'Anexo VI Estimativa de custo'!#REF!</f>
        <v>#REF!</v>
      </c>
      <c r="J64" s="269" t="e">
        <f t="shared" si="14"/>
        <v>#REF!</v>
      </c>
      <c r="K64" s="269" t="e">
        <f t="shared" si="15"/>
        <v>#REF!</v>
      </c>
      <c r="L64" s="269" t="e">
        <f t="shared" si="16"/>
        <v>#REF!</v>
      </c>
      <c r="M64" s="104" t="e">
        <f t="shared" si="10"/>
        <v>#REF!</v>
      </c>
      <c r="T64" s="221" t="e">
        <f t="shared" si="8"/>
        <v>#REF!</v>
      </c>
      <c r="W64" s="221" t="e">
        <f t="shared" si="9"/>
        <v>#REF!</v>
      </c>
    </row>
    <row r="65" spans="1:23" ht="21.95" customHeight="1" x14ac:dyDescent="0.25">
      <c r="A65" s="226">
        <f>'Anexo VI Estimativa de custo'!B23</f>
        <v>20847</v>
      </c>
      <c r="B65" s="169" t="e">
        <f>CONCATENATE($R$43,SUM($M$44:M65))</f>
        <v>#REF!</v>
      </c>
      <c r="C65" s="227" t="str">
        <f>'Anexo VI Estimativa de custo'!D23</f>
        <v>Retirada de caixa de ar condicionado</v>
      </c>
      <c r="D65" s="228" t="str">
        <f>'Anexo VI Estimativa de custo'!E23</f>
        <v>UN</v>
      </c>
      <c r="E65" s="230">
        <f>'Anexo VI Estimativa de custo'!F23</f>
        <v>10</v>
      </c>
      <c r="F65" s="230">
        <f t="shared" si="11"/>
        <v>10</v>
      </c>
      <c r="G65" s="167">
        <f t="shared" si="12"/>
        <v>0</v>
      </c>
      <c r="H65" s="167">
        <f t="shared" si="13"/>
        <v>0</v>
      </c>
      <c r="I65" s="229">
        <f>'Anexo VI Estimativa de custo'!L23</f>
        <v>5.4</v>
      </c>
      <c r="J65" s="269">
        <f t="shared" si="14"/>
        <v>0</v>
      </c>
      <c r="K65" s="269">
        <f t="shared" si="15"/>
        <v>0</v>
      </c>
      <c r="L65" s="269">
        <f t="shared" si="16"/>
        <v>0</v>
      </c>
      <c r="M65" s="104">
        <f t="shared" si="10"/>
        <v>1</v>
      </c>
      <c r="T65" s="221">
        <f t="shared" si="8"/>
        <v>54</v>
      </c>
      <c r="W65" s="221">
        <f t="shared" si="9"/>
        <v>54</v>
      </c>
    </row>
    <row r="66" spans="1:23" ht="21.95" customHeight="1" x14ac:dyDescent="0.25">
      <c r="A66" s="226" t="e">
        <f>'Anexo VI Estimativa de custo'!#REF!</f>
        <v>#REF!</v>
      </c>
      <c r="B66" s="169" t="e">
        <f>CONCATENATE($R$43,SUM($M$44:M66))</f>
        <v>#REF!</v>
      </c>
      <c r="C66" s="227" t="e">
        <f>'Anexo VI Estimativa de custo'!#REF!</f>
        <v>#REF!</v>
      </c>
      <c r="D66" s="228" t="e">
        <f>'Anexo VI Estimativa de custo'!#REF!</f>
        <v>#REF!</v>
      </c>
      <c r="E66" s="230" t="e">
        <f>'Anexo VI Estimativa de custo'!#REF!</f>
        <v>#REF!</v>
      </c>
      <c r="F66" s="230" t="e">
        <f t="shared" si="11"/>
        <v>#REF!</v>
      </c>
      <c r="G66" s="167" t="e">
        <f t="shared" si="12"/>
        <v>#REF!</v>
      </c>
      <c r="H66" s="167" t="e">
        <f t="shared" si="13"/>
        <v>#REF!</v>
      </c>
      <c r="I66" s="229" t="e">
        <f>'Anexo VI Estimativa de custo'!#REF!</f>
        <v>#REF!</v>
      </c>
      <c r="J66" s="269" t="e">
        <f t="shared" si="14"/>
        <v>#REF!</v>
      </c>
      <c r="K66" s="269" t="e">
        <f t="shared" si="15"/>
        <v>#REF!</v>
      </c>
      <c r="L66" s="269" t="e">
        <f t="shared" si="16"/>
        <v>#REF!</v>
      </c>
      <c r="M66" s="104" t="e">
        <f t="shared" si="10"/>
        <v>#REF!</v>
      </c>
      <c r="T66" s="221" t="e">
        <f t="shared" si="8"/>
        <v>#REF!</v>
      </c>
      <c r="W66" s="221" t="e">
        <f t="shared" si="9"/>
        <v>#REF!</v>
      </c>
    </row>
    <row r="67" spans="1:23" ht="21.95" customHeight="1" x14ac:dyDescent="0.25">
      <c r="A67" s="226" t="e">
        <f>'Anexo VI Estimativa de custo'!#REF!</f>
        <v>#REF!</v>
      </c>
      <c r="B67" s="169" t="e">
        <f>CONCATENATE($R$43,SUM($M$44:M67))</f>
        <v>#REF!</v>
      </c>
      <c r="C67" s="227" t="e">
        <f>'Anexo VI Estimativa de custo'!#REF!</f>
        <v>#REF!</v>
      </c>
      <c r="D67" s="228" t="e">
        <f>'Anexo VI Estimativa de custo'!#REF!</f>
        <v>#REF!</v>
      </c>
      <c r="E67" s="230" t="e">
        <f>'Anexo VI Estimativa de custo'!#REF!</f>
        <v>#REF!</v>
      </c>
      <c r="F67" s="230" t="e">
        <f t="shared" si="11"/>
        <v>#REF!</v>
      </c>
      <c r="G67" s="167" t="e">
        <f t="shared" si="12"/>
        <v>#REF!</v>
      </c>
      <c r="H67" s="167" t="e">
        <f t="shared" si="13"/>
        <v>#REF!</v>
      </c>
      <c r="I67" s="229" t="e">
        <f>'Anexo VI Estimativa de custo'!#REF!</f>
        <v>#REF!</v>
      </c>
      <c r="J67" s="269" t="e">
        <f t="shared" si="14"/>
        <v>#REF!</v>
      </c>
      <c r="K67" s="269" t="e">
        <f t="shared" si="15"/>
        <v>#REF!</v>
      </c>
      <c r="L67" s="269" t="e">
        <f t="shared" si="16"/>
        <v>#REF!</v>
      </c>
      <c r="M67" s="104" t="e">
        <f t="shared" si="10"/>
        <v>#REF!</v>
      </c>
      <c r="T67" s="221" t="e">
        <f t="shared" si="8"/>
        <v>#REF!</v>
      </c>
      <c r="W67" s="221" t="e">
        <f t="shared" si="9"/>
        <v>#REF!</v>
      </c>
    </row>
    <row r="68" spans="1:23" ht="21.95" customHeight="1" x14ac:dyDescent="0.25">
      <c r="A68" s="226" t="e">
        <f>'Anexo VI Estimativa de custo'!#REF!</f>
        <v>#REF!</v>
      </c>
      <c r="B68" s="169" t="e">
        <f>CONCATENATE($R$43,SUM($M$44:M68))</f>
        <v>#REF!</v>
      </c>
      <c r="C68" s="227" t="e">
        <f>'Anexo VI Estimativa de custo'!#REF!</f>
        <v>#REF!</v>
      </c>
      <c r="D68" s="228" t="e">
        <f>'Anexo VI Estimativa de custo'!#REF!</f>
        <v>#REF!</v>
      </c>
      <c r="E68" s="230" t="e">
        <f>'Anexo VI Estimativa de custo'!#REF!</f>
        <v>#REF!</v>
      </c>
      <c r="F68" s="230" t="e">
        <f t="shared" si="11"/>
        <v>#REF!</v>
      </c>
      <c r="G68" s="167" t="e">
        <f t="shared" si="12"/>
        <v>#REF!</v>
      </c>
      <c r="H68" s="167" t="e">
        <f t="shared" si="13"/>
        <v>#REF!</v>
      </c>
      <c r="I68" s="229" t="e">
        <f>'Anexo VI Estimativa de custo'!#REF!</f>
        <v>#REF!</v>
      </c>
      <c r="J68" s="269" t="e">
        <f t="shared" si="14"/>
        <v>#REF!</v>
      </c>
      <c r="K68" s="269" t="e">
        <f t="shared" si="15"/>
        <v>#REF!</v>
      </c>
      <c r="L68" s="269" t="e">
        <f t="shared" si="16"/>
        <v>#REF!</v>
      </c>
      <c r="M68" s="104" t="e">
        <f t="shared" si="10"/>
        <v>#REF!</v>
      </c>
      <c r="T68" s="221" t="e">
        <f t="shared" si="8"/>
        <v>#REF!</v>
      </c>
      <c r="W68" s="221" t="e">
        <f t="shared" si="9"/>
        <v>#REF!</v>
      </c>
    </row>
    <row r="69" spans="1:23" ht="21.95" customHeight="1" x14ac:dyDescent="0.25">
      <c r="A69" s="226" t="e">
        <f>'Anexo VI Estimativa de custo'!#REF!</f>
        <v>#REF!</v>
      </c>
      <c r="B69" s="169" t="e">
        <f>CONCATENATE($R$43,SUM($M$44:M69))</f>
        <v>#REF!</v>
      </c>
      <c r="C69" s="227" t="e">
        <f>'Anexo VI Estimativa de custo'!#REF!</f>
        <v>#REF!</v>
      </c>
      <c r="D69" s="228" t="e">
        <f>'Anexo VI Estimativa de custo'!#REF!</f>
        <v>#REF!</v>
      </c>
      <c r="E69" s="230" t="e">
        <f>'Anexo VI Estimativa de custo'!#REF!</f>
        <v>#REF!</v>
      </c>
      <c r="F69" s="230" t="e">
        <f t="shared" si="11"/>
        <v>#REF!</v>
      </c>
      <c r="G69" s="167" t="e">
        <f t="shared" si="12"/>
        <v>#REF!</v>
      </c>
      <c r="H69" s="167" t="e">
        <f t="shared" si="13"/>
        <v>#REF!</v>
      </c>
      <c r="I69" s="229" t="e">
        <f>'Anexo VI Estimativa de custo'!#REF!</f>
        <v>#REF!</v>
      </c>
      <c r="J69" s="269" t="e">
        <f t="shared" si="14"/>
        <v>#REF!</v>
      </c>
      <c r="K69" s="269" t="e">
        <f t="shared" si="15"/>
        <v>#REF!</v>
      </c>
      <c r="L69" s="269" t="e">
        <f t="shared" si="16"/>
        <v>#REF!</v>
      </c>
      <c r="M69" s="104" t="e">
        <f t="shared" si="10"/>
        <v>#REF!</v>
      </c>
      <c r="T69" s="221" t="e">
        <f t="shared" si="8"/>
        <v>#REF!</v>
      </c>
      <c r="W69" s="221" t="e">
        <f t="shared" si="9"/>
        <v>#REF!</v>
      </c>
    </row>
    <row r="70" spans="1:23" ht="21.95" customHeight="1" x14ac:dyDescent="0.25">
      <c r="A70" s="226">
        <f>'Anexo VI Estimativa de custo'!B24</f>
        <v>20174</v>
      </c>
      <c r="B70" s="169" t="e">
        <f>CONCATENATE($R$43,SUM($M$44:M70))</f>
        <v>#REF!</v>
      </c>
      <c r="C70" s="227" t="str">
        <f>'Anexo VI Estimativa de custo'!D24</f>
        <v>Retirada de entulho - manualmente (incl. caixa coletora)</v>
      </c>
      <c r="D70" s="228" t="str">
        <f>'Anexo VI Estimativa de custo'!E24</f>
        <v>m³</v>
      </c>
      <c r="E70" s="230">
        <f>'Anexo VI Estimativa de custo'!F24</f>
        <v>11</v>
      </c>
      <c r="F70" s="230">
        <f t="shared" si="11"/>
        <v>11</v>
      </c>
      <c r="G70" s="167">
        <f t="shared" si="12"/>
        <v>0</v>
      </c>
      <c r="H70" s="167">
        <f t="shared" si="13"/>
        <v>0</v>
      </c>
      <c r="I70" s="229">
        <f>'Anexo VI Estimativa de custo'!L24</f>
        <v>25.14</v>
      </c>
      <c r="J70" s="269">
        <f t="shared" si="14"/>
        <v>0</v>
      </c>
      <c r="K70" s="269">
        <f t="shared" si="15"/>
        <v>0</v>
      </c>
      <c r="L70" s="269">
        <f t="shared" si="16"/>
        <v>0</v>
      </c>
      <c r="M70" s="104">
        <f t="shared" si="10"/>
        <v>1</v>
      </c>
      <c r="T70" s="221">
        <f t="shared" si="8"/>
        <v>276.54000000000002</v>
      </c>
      <c r="W70" s="221">
        <f t="shared" si="9"/>
        <v>276.54000000000002</v>
      </c>
    </row>
    <row r="71" spans="1:23" ht="21.95" customHeight="1" x14ac:dyDescent="0.25">
      <c r="A71" s="226" t="e">
        <f>'Anexo VI Estimativa de custo'!#REF!</f>
        <v>#REF!</v>
      </c>
      <c r="B71" s="169" t="e">
        <f>CONCATENATE($R$43,SUM($M$44:M71))</f>
        <v>#REF!</v>
      </c>
      <c r="C71" s="227" t="e">
        <f>'Anexo VI Estimativa de custo'!#REF!</f>
        <v>#REF!</v>
      </c>
      <c r="D71" s="228" t="e">
        <f>'Anexo VI Estimativa de custo'!#REF!</f>
        <v>#REF!</v>
      </c>
      <c r="E71" s="230" t="e">
        <f>'Anexo VI Estimativa de custo'!#REF!</f>
        <v>#REF!</v>
      </c>
      <c r="F71" s="230" t="e">
        <f t="shared" si="11"/>
        <v>#REF!</v>
      </c>
      <c r="G71" s="167" t="e">
        <f t="shared" si="12"/>
        <v>#REF!</v>
      </c>
      <c r="H71" s="167" t="e">
        <f t="shared" si="13"/>
        <v>#REF!</v>
      </c>
      <c r="I71" s="229" t="e">
        <f>'Anexo VI Estimativa de custo'!#REF!</f>
        <v>#REF!</v>
      </c>
      <c r="J71" s="269" t="e">
        <f t="shared" si="14"/>
        <v>#REF!</v>
      </c>
      <c r="K71" s="269" t="e">
        <f t="shared" si="15"/>
        <v>#REF!</v>
      </c>
      <c r="L71" s="269" t="e">
        <f t="shared" si="16"/>
        <v>#REF!</v>
      </c>
      <c r="M71" s="104" t="e">
        <f t="shared" si="10"/>
        <v>#REF!</v>
      </c>
      <c r="T71" s="221" t="e">
        <f t="shared" si="8"/>
        <v>#REF!</v>
      </c>
      <c r="W71" s="221" t="e">
        <f t="shared" si="9"/>
        <v>#REF!</v>
      </c>
    </row>
    <row r="72" spans="1:23" ht="21.95" customHeight="1" x14ac:dyDescent="0.25">
      <c r="A72" s="226" t="e">
        <f>'Anexo VI Estimativa de custo'!#REF!</f>
        <v>#REF!</v>
      </c>
      <c r="B72" s="169" t="e">
        <f>CONCATENATE($R$43,SUM($M$44:M72))</f>
        <v>#REF!</v>
      </c>
      <c r="C72" s="227" t="e">
        <f>'Anexo VI Estimativa de custo'!#REF!</f>
        <v>#REF!</v>
      </c>
      <c r="D72" s="228" t="e">
        <f>'Anexo VI Estimativa de custo'!#REF!</f>
        <v>#REF!</v>
      </c>
      <c r="E72" s="230" t="e">
        <f>'Anexo VI Estimativa de custo'!#REF!</f>
        <v>#REF!</v>
      </c>
      <c r="F72" s="230" t="e">
        <f t="shared" si="11"/>
        <v>#REF!</v>
      </c>
      <c r="G72" s="167" t="e">
        <f t="shared" si="12"/>
        <v>#REF!</v>
      </c>
      <c r="H72" s="167" t="e">
        <f t="shared" si="13"/>
        <v>#REF!</v>
      </c>
      <c r="I72" s="229" t="e">
        <f>'Anexo VI Estimativa de custo'!#REF!</f>
        <v>#REF!</v>
      </c>
      <c r="J72" s="269" t="e">
        <f t="shared" si="14"/>
        <v>#REF!</v>
      </c>
      <c r="K72" s="269" t="e">
        <f t="shared" si="15"/>
        <v>#REF!</v>
      </c>
      <c r="L72" s="269" t="e">
        <f t="shared" si="16"/>
        <v>#REF!</v>
      </c>
      <c r="M72" s="104" t="e">
        <f t="shared" si="10"/>
        <v>#REF!</v>
      </c>
      <c r="T72" s="221" t="e">
        <f t="shared" si="8"/>
        <v>#REF!</v>
      </c>
      <c r="W72" s="221" t="e">
        <f t="shared" si="9"/>
        <v>#REF!</v>
      </c>
    </row>
    <row r="73" spans="1:23" ht="21.95" customHeight="1" x14ac:dyDescent="0.25">
      <c r="A73" s="226" t="e">
        <f>'Anexo VI Estimativa de custo'!#REF!</f>
        <v>#REF!</v>
      </c>
      <c r="B73" s="169" t="e">
        <f>CONCATENATE($R$43,SUM($M$44:M73))</f>
        <v>#REF!</v>
      </c>
      <c r="C73" s="227" t="e">
        <f>'Anexo VI Estimativa de custo'!#REF!</f>
        <v>#REF!</v>
      </c>
      <c r="D73" s="228" t="e">
        <f>'Anexo VI Estimativa de custo'!#REF!</f>
        <v>#REF!</v>
      </c>
      <c r="E73" s="230" t="e">
        <f>'Anexo VI Estimativa de custo'!#REF!</f>
        <v>#REF!</v>
      </c>
      <c r="F73" s="230" t="e">
        <f t="shared" si="11"/>
        <v>#REF!</v>
      </c>
      <c r="G73" s="167" t="e">
        <f t="shared" si="12"/>
        <v>#REF!</v>
      </c>
      <c r="H73" s="167" t="e">
        <f t="shared" si="13"/>
        <v>#REF!</v>
      </c>
      <c r="I73" s="229" t="e">
        <f>'Anexo VI Estimativa de custo'!#REF!</f>
        <v>#REF!</v>
      </c>
      <c r="J73" s="269" t="e">
        <f t="shared" si="14"/>
        <v>#REF!</v>
      </c>
      <c r="K73" s="269" t="e">
        <f t="shared" si="15"/>
        <v>#REF!</v>
      </c>
      <c r="L73" s="269" t="e">
        <f t="shared" si="16"/>
        <v>#REF!</v>
      </c>
      <c r="M73" s="104" t="e">
        <f t="shared" si="10"/>
        <v>#REF!</v>
      </c>
      <c r="T73" s="221" t="e">
        <f t="shared" si="8"/>
        <v>#REF!</v>
      </c>
      <c r="W73" s="221" t="e">
        <f t="shared" si="9"/>
        <v>#REF!</v>
      </c>
    </row>
    <row r="74" spans="1:23" ht="21.95" customHeight="1" x14ac:dyDescent="0.25">
      <c r="A74" s="226">
        <f>'Anexo VI Estimativa de custo'!B25</f>
        <v>20861</v>
      </c>
      <c r="B74" s="169" t="e">
        <f>CONCATENATE($R$43,SUM($M$44:M74))</f>
        <v>#REF!</v>
      </c>
      <c r="C74" s="227" t="str">
        <f>'Anexo VI Estimativa de custo'!D25</f>
        <v>Retirada de forro de gesso (incl. barroteamento)</v>
      </c>
      <c r="D74" s="228" t="str">
        <f>'Anexo VI Estimativa de custo'!E25</f>
        <v>m²</v>
      </c>
      <c r="E74" s="230">
        <f>'Anexo VI Estimativa de custo'!F25</f>
        <v>5</v>
      </c>
      <c r="F74" s="230">
        <f t="shared" si="11"/>
        <v>5</v>
      </c>
      <c r="G74" s="167">
        <f t="shared" si="12"/>
        <v>0</v>
      </c>
      <c r="H74" s="167">
        <f t="shared" si="13"/>
        <v>0</v>
      </c>
      <c r="I74" s="229">
        <f>'Anexo VI Estimativa de custo'!L25</f>
        <v>1.33</v>
      </c>
      <c r="J74" s="269">
        <f t="shared" si="14"/>
        <v>0</v>
      </c>
      <c r="K74" s="269">
        <f t="shared" si="15"/>
        <v>0</v>
      </c>
      <c r="L74" s="269">
        <f t="shared" si="16"/>
        <v>0</v>
      </c>
      <c r="M74" s="104">
        <f t="shared" si="10"/>
        <v>1</v>
      </c>
      <c r="T74" s="221">
        <f t="shared" si="8"/>
        <v>6.65</v>
      </c>
      <c r="W74" s="221">
        <f t="shared" si="9"/>
        <v>6.65</v>
      </c>
    </row>
    <row r="75" spans="1:23" ht="21.95" customHeight="1" x14ac:dyDescent="0.25">
      <c r="A75" s="226" t="e">
        <f>'Anexo VI Estimativa de custo'!#REF!</f>
        <v>#REF!</v>
      </c>
      <c r="B75" s="169" t="e">
        <f>CONCATENATE($R$43,SUM($M$44:M75))</f>
        <v>#REF!</v>
      </c>
      <c r="C75" s="227" t="e">
        <f>'Anexo VI Estimativa de custo'!#REF!</f>
        <v>#REF!</v>
      </c>
      <c r="D75" s="228" t="e">
        <f>'Anexo VI Estimativa de custo'!#REF!</f>
        <v>#REF!</v>
      </c>
      <c r="E75" s="230" t="e">
        <f>'Anexo VI Estimativa de custo'!#REF!</f>
        <v>#REF!</v>
      </c>
      <c r="F75" s="230" t="e">
        <f t="shared" si="11"/>
        <v>#REF!</v>
      </c>
      <c r="G75" s="167" t="e">
        <f t="shared" si="12"/>
        <v>#REF!</v>
      </c>
      <c r="H75" s="167" t="e">
        <f t="shared" si="13"/>
        <v>#REF!</v>
      </c>
      <c r="I75" s="229" t="e">
        <f>'Anexo VI Estimativa de custo'!#REF!</f>
        <v>#REF!</v>
      </c>
      <c r="J75" s="269" t="e">
        <f t="shared" si="14"/>
        <v>#REF!</v>
      </c>
      <c r="K75" s="269" t="e">
        <f t="shared" si="15"/>
        <v>#REF!</v>
      </c>
      <c r="L75" s="269" t="e">
        <f t="shared" si="16"/>
        <v>#REF!</v>
      </c>
      <c r="M75" s="104" t="e">
        <f t="shared" si="10"/>
        <v>#REF!</v>
      </c>
      <c r="T75" s="221" t="e">
        <f t="shared" si="8"/>
        <v>#REF!</v>
      </c>
      <c r="W75" s="221" t="e">
        <f t="shared" si="9"/>
        <v>#REF!</v>
      </c>
    </row>
    <row r="76" spans="1:23" ht="21.95" customHeight="1" x14ac:dyDescent="0.25">
      <c r="A76" s="226" t="e">
        <f>'Anexo VI Estimativa de custo'!#REF!</f>
        <v>#REF!</v>
      </c>
      <c r="B76" s="169" t="e">
        <f>CONCATENATE($R$43,SUM($M$44:M76))</f>
        <v>#REF!</v>
      </c>
      <c r="C76" s="227" t="e">
        <f>'Anexo VI Estimativa de custo'!#REF!</f>
        <v>#REF!</v>
      </c>
      <c r="D76" s="228" t="e">
        <f>'Anexo VI Estimativa de custo'!#REF!</f>
        <v>#REF!</v>
      </c>
      <c r="E76" s="230" t="e">
        <f>'Anexo VI Estimativa de custo'!#REF!</f>
        <v>#REF!</v>
      </c>
      <c r="F76" s="230" t="e">
        <f t="shared" si="11"/>
        <v>#REF!</v>
      </c>
      <c r="G76" s="167" t="e">
        <f t="shared" si="12"/>
        <v>#REF!</v>
      </c>
      <c r="H76" s="167" t="e">
        <f t="shared" si="13"/>
        <v>#REF!</v>
      </c>
      <c r="I76" s="229" t="e">
        <f>'Anexo VI Estimativa de custo'!#REF!</f>
        <v>#REF!</v>
      </c>
      <c r="J76" s="269" t="e">
        <f t="shared" si="14"/>
        <v>#REF!</v>
      </c>
      <c r="K76" s="269" t="e">
        <f t="shared" si="15"/>
        <v>#REF!</v>
      </c>
      <c r="L76" s="269" t="e">
        <f t="shared" si="16"/>
        <v>#REF!</v>
      </c>
      <c r="M76" s="104" t="e">
        <f t="shared" si="10"/>
        <v>#REF!</v>
      </c>
      <c r="T76" s="221" t="e">
        <f t="shared" si="8"/>
        <v>#REF!</v>
      </c>
      <c r="W76" s="221" t="e">
        <f t="shared" si="9"/>
        <v>#REF!</v>
      </c>
    </row>
    <row r="77" spans="1:23" ht="21.95" customHeight="1" x14ac:dyDescent="0.25">
      <c r="A77" s="226" t="e">
        <f>'Anexo VI Estimativa de custo'!#REF!</f>
        <v>#REF!</v>
      </c>
      <c r="B77" s="169" t="e">
        <f>CONCATENATE($R$43,SUM($M$44:M77))</f>
        <v>#REF!</v>
      </c>
      <c r="C77" s="227" t="e">
        <f>'Anexo VI Estimativa de custo'!#REF!</f>
        <v>#REF!</v>
      </c>
      <c r="D77" s="228" t="e">
        <f>'Anexo VI Estimativa de custo'!#REF!</f>
        <v>#REF!</v>
      </c>
      <c r="E77" s="230" t="e">
        <f>'Anexo VI Estimativa de custo'!#REF!</f>
        <v>#REF!</v>
      </c>
      <c r="F77" s="230" t="e">
        <f t="shared" si="11"/>
        <v>#REF!</v>
      </c>
      <c r="G77" s="167" t="e">
        <f t="shared" si="12"/>
        <v>#REF!</v>
      </c>
      <c r="H77" s="167" t="e">
        <f t="shared" si="13"/>
        <v>#REF!</v>
      </c>
      <c r="I77" s="229" t="e">
        <f>'Anexo VI Estimativa de custo'!#REF!</f>
        <v>#REF!</v>
      </c>
      <c r="J77" s="269" t="e">
        <f t="shared" si="14"/>
        <v>#REF!</v>
      </c>
      <c r="K77" s="269" t="e">
        <f t="shared" si="15"/>
        <v>#REF!</v>
      </c>
      <c r="L77" s="269" t="e">
        <f t="shared" si="16"/>
        <v>#REF!</v>
      </c>
      <c r="M77" s="104" t="e">
        <f t="shared" si="10"/>
        <v>#REF!</v>
      </c>
      <c r="T77" s="221" t="e">
        <f t="shared" si="8"/>
        <v>#REF!</v>
      </c>
      <c r="W77" s="221" t="e">
        <f t="shared" si="9"/>
        <v>#REF!</v>
      </c>
    </row>
    <row r="78" spans="1:23" ht="21.95" customHeight="1" x14ac:dyDescent="0.25">
      <c r="A78" s="226" t="e">
        <f>'Anexo VI Estimativa de custo'!#REF!</f>
        <v>#REF!</v>
      </c>
      <c r="B78" s="169" t="e">
        <f>CONCATENATE($R$43,SUM($M$44:M78))</f>
        <v>#REF!</v>
      </c>
      <c r="C78" s="227" t="e">
        <f>'Anexo VI Estimativa de custo'!#REF!</f>
        <v>#REF!</v>
      </c>
      <c r="D78" s="228" t="e">
        <f>'Anexo VI Estimativa de custo'!#REF!</f>
        <v>#REF!</v>
      </c>
      <c r="E78" s="230" t="e">
        <f>'Anexo VI Estimativa de custo'!#REF!</f>
        <v>#REF!</v>
      </c>
      <c r="F78" s="230" t="e">
        <f t="shared" si="11"/>
        <v>#REF!</v>
      </c>
      <c r="G78" s="167" t="e">
        <f t="shared" si="12"/>
        <v>#REF!</v>
      </c>
      <c r="H78" s="167" t="e">
        <f t="shared" si="13"/>
        <v>#REF!</v>
      </c>
      <c r="I78" s="229" t="e">
        <f>'Anexo VI Estimativa de custo'!#REF!</f>
        <v>#REF!</v>
      </c>
      <c r="J78" s="269" t="e">
        <f t="shared" si="14"/>
        <v>#REF!</v>
      </c>
      <c r="K78" s="269" t="e">
        <f t="shared" si="15"/>
        <v>#REF!</v>
      </c>
      <c r="L78" s="269" t="e">
        <f t="shared" si="16"/>
        <v>#REF!</v>
      </c>
      <c r="M78" s="104" t="e">
        <f t="shared" si="10"/>
        <v>#REF!</v>
      </c>
      <c r="T78" s="221" t="e">
        <f t="shared" si="8"/>
        <v>#REF!</v>
      </c>
      <c r="W78" s="221" t="e">
        <f t="shared" si="9"/>
        <v>#REF!</v>
      </c>
    </row>
    <row r="79" spans="1:23" ht="21.95" customHeight="1" x14ac:dyDescent="0.25">
      <c r="A79" s="226" t="e">
        <f>'Anexo VI Estimativa de custo'!#REF!</f>
        <v>#REF!</v>
      </c>
      <c r="B79" s="169" t="e">
        <f>CONCATENATE($R$43,SUM($M$44:M79))</f>
        <v>#REF!</v>
      </c>
      <c r="C79" s="227" t="e">
        <f>'Anexo VI Estimativa de custo'!#REF!</f>
        <v>#REF!</v>
      </c>
      <c r="D79" s="228" t="e">
        <f>'Anexo VI Estimativa de custo'!#REF!</f>
        <v>#REF!</v>
      </c>
      <c r="E79" s="230" t="e">
        <f>'Anexo VI Estimativa de custo'!#REF!</f>
        <v>#REF!</v>
      </c>
      <c r="F79" s="230" t="e">
        <f t="shared" si="11"/>
        <v>#REF!</v>
      </c>
      <c r="G79" s="167" t="e">
        <f t="shared" si="12"/>
        <v>#REF!</v>
      </c>
      <c r="H79" s="167" t="e">
        <f t="shared" si="13"/>
        <v>#REF!</v>
      </c>
      <c r="I79" s="229" t="e">
        <f>'Anexo VI Estimativa de custo'!#REF!</f>
        <v>#REF!</v>
      </c>
      <c r="J79" s="269" t="e">
        <f t="shared" si="14"/>
        <v>#REF!</v>
      </c>
      <c r="K79" s="269" t="e">
        <f t="shared" si="15"/>
        <v>#REF!</v>
      </c>
      <c r="L79" s="269" t="e">
        <f t="shared" si="16"/>
        <v>#REF!</v>
      </c>
      <c r="M79" s="104" t="e">
        <f t="shared" si="10"/>
        <v>#REF!</v>
      </c>
      <c r="T79" s="221" t="e">
        <f t="shared" si="8"/>
        <v>#REF!</v>
      </c>
      <c r="W79" s="221" t="e">
        <f t="shared" si="9"/>
        <v>#REF!</v>
      </c>
    </row>
    <row r="80" spans="1:23" ht="21.95" customHeight="1" x14ac:dyDescent="0.25">
      <c r="A80" s="226" t="e">
        <f>'Anexo VI Estimativa de custo'!#REF!</f>
        <v>#REF!</v>
      </c>
      <c r="B80" s="169" t="e">
        <f>CONCATENATE($R$43,SUM($M$44:M80))</f>
        <v>#REF!</v>
      </c>
      <c r="C80" s="227" t="e">
        <f>'Anexo VI Estimativa de custo'!#REF!</f>
        <v>#REF!</v>
      </c>
      <c r="D80" s="228" t="e">
        <f>'Anexo VI Estimativa de custo'!#REF!</f>
        <v>#REF!</v>
      </c>
      <c r="E80" s="230" t="e">
        <f>'Anexo VI Estimativa de custo'!#REF!</f>
        <v>#REF!</v>
      </c>
      <c r="F80" s="230" t="e">
        <f t="shared" si="11"/>
        <v>#REF!</v>
      </c>
      <c r="G80" s="167" t="e">
        <f t="shared" si="12"/>
        <v>#REF!</v>
      </c>
      <c r="H80" s="167" t="e">
        <f t="shared" si="13"/>
        <v>#REF!</v>
      </c>
      <c r="I80" s="229" t="e">
        <f>'Anexo VI Estimativa de custo'!#REF!</f>
        <v>#REF!</v>
      </c>
      <c r="J80" s="269" t="e">
        <f t="shared" si="14"/>
        <v>#REF!</v>
      </c>
      <c r="K80" s="269" t="e">
        <f t="shared" si="15"/>
        <v>#REF!</v>
      </c>
      <c r="L80" s="269" t="e">
        <f t="shared" si="16"/>
        <v>#REF!</v>
      </c>
      <c r="M80" s="104" t="e">
        <f t="shared" si="10"/>
        <v>#REF!</v>
      </c>
      <c r="T80" s="221" t="e">
        <f t="shared" si="8"/>
        <v>#REF!</v>
      </c>
      <c r="W80" s="221" t="e">
        <f t="shared" si="9"/>
        <v>#REF!</v>
      </c>
    </row>
    <row r="81" spans="1:23" ht="21.95" customHeight="1" x14ac:dyDescent="0.25">
      <c r="A81" s="226">
        <f>'Anexo VI Estimativa de custo'!B26</f>
        <v>20855</v>
      </c>
      <c r="B81" s="169" t="e">
        <f>CONCATENATE($R$43,SUM($M$44:M81))</f>
        <v>#REF!</v>
      </c>
      <c r="C81" s="227" t="str">
        <f>'Anexo VI Estimativa de custo'!D26</f>
        <v>Retirada de luminárias</v>
      </c>
      <c r="D81" s="228" t="str">
        <f>'Anexo VI Estimativa de custo'!E26</f>
        <v>UN</v>
      </c>
      <c r="E81" s="230">
        <f>'Anexo VI Estimativa de custo'!F26</f>
        <v>20</v>
      </c>
      <c r="F81" s="230">
        <f t="shared" si="11"/>
        <v>20</v>
      </c>
      <c r="G81" s="167">
        <f t="shared" si="12"/>
        <v>0</v>
      </c>
      <c r="H81" s="167">
        <f t="shared" si="13"/>
        <v>0</v>
      </c>
      <c r="I81" s="229">
        <f>'Anexo VI Estimativa de custo'!L26</f>
        <v>3.61</v>
      </c>
      <c r="J81" s="269">
        <f t="shared" si="14"/>
        <v>0</v>
      </c>
      <c r="K81" s="269">
        <f t="shared" si="15"/>
        <v>0</v>
      </c>
      <c r="L81" s="269">
        <f t="shared" si="16"/>
        <v>0</v>
      </c>
      <c r="M81" s="104">
        <f t="shared" si="10"/>
        <v>1</v>
      </c>
      <c r="T81" s="221">
        <f t="shared" si="8"/>
        <v>72.2</v>
      </c>
      <c r="W81" s="221">
        <f t="shared" si="9"/>
        <v>72.2</v>
      </c>
    </row>
    <row r="82" spans="1:23" ht="21.95" customHeight="1" x14ac:dyDescent="0.25">
      <c r="A82" s="226" t="e">
        <f>'Anexo VI Estimativa de custo'!#REF!</f>
        <v>#REF!</v>
      </c>
      <c r="B82" s="169" t="e">
        <f>CONCATENATE($R$43,SUM($M$44:M82))</f>
        <v>#REF!</v>
      </c>
      <c r="C82" s="227" t="e">
        <f>'Anexo VI Estimativa de custo'!#REF!</f>
        <v>#REF!</v>
      </c>
      <c r="D82" s="228" t="e">
        <f>'Anexo VI Estimativa de custo'!#REF!</f>
        <v>#REF!</v>
      </c>
      <c r="E82" s="230" t="e">
        <f>'Anexo VI Estimativa de custo'!#REF!</f>
        <v>#REF!</v>
      </c>
      <c r="F82" s="230" t="e">
        <f t="shared" si="11"/>
        <v>#REF!</v>
      </c>
      <c r="G82" s="167" t="e">
        <f t="shared" si="12"/>
        <v>#REF!</v>
      </c>
      <c r="H82" s="167" t="e">
        <f t="shared" si="13"/>
        <v>#REF!</v>
      </c>
      <c r="I82" s="229" t="e">
        <f>'Anexo VI Estimativa de custo'!#REF!</f>
        <v>#REF!</v>
      </c>
      <c r="J82" s="269" t="e">
        <f t="shared" si="14"/>
        <v>#REF!</v>
      </c>
      <c r="K82" s="269" t="e">
        <f t="shared" si="15"/>
        <v>#REF!</v>
      </c>
      <c r="L82" s="269" t="e">
        <f t="shared" si="16"/>
        <v>#REF!</v>
      </c>
      <c r="M82" s="104" t="e">
        <f t="shared" si="10"/>
        <v>#REF!</v>
      </c>
      <c r="T82" s="221" t="e">
        <f t="shared" ref="T82:T145" si="17">E82*I82</f>
        <v>#REF!</v>
      </c>
      <c r="W82" s="221" t="e">
        <f t="shared" ref="W82:W145" si="18">I82*E82</f>
        <v>#REF!</v>
      </c>
    </row>
    <row r="83" spans="1:23" ht="21.95" customHeight="1" x14ac:dyDescent="0.25">
      <c r="A83" s="226" t="e">
        <f>'Anexo VI Estimativa de custo'!#REF!</f>
        <v>#REF!</v>
      </c>
      <c r="B83" s="169" t="e">
        <f>CONCATENATE($R$43,SUM($M$44:M83))</f>
        <v>#REF!</v>
      </c>
      <c r="C83" s="227" t="e">
        <f>'Anexo VI Estimativa de custo'!#REF!</f>
        <v>#REF!</v>
      </c>
      <c r="D83" s="228" t="e">
        <f>'Anexo VI Estimativa de custo'!#REF!</f>
        <v>#REF!</v>
      </c>
      <c r="E83" s="230" t="e">
        <f>'Anexo VI Estimativa de custo'!#REF!</f>
        <v>#REF!</v>
      </c>
      <c r="F83" s="230" t="e">
        <f t="shared" si="11"/>
        <v>#REF!</v>
      </c>
      <c r="G83" s="167" t="e">
        <f t="shared" si="12"/>
        <v>#REF!</v>
      </c>
      <c r="H83" s="167" t="e">
        <f t="shared" si="13"/>
        <v>#REF!</v>
      </c>
      <c r="I83" s="229" t="e">
        <f>'Anexo VI Estimativa de custo'!#REF!</f>
        <v>#REF!</v>
      </c>
      <c r="J83" s="269" t="e">
        <f t="shared" si="14"/>
        <v>#REF!</v>
      </c>
      <c r="K83" s="269" t="e">
        <f t="shared" si="15"/>
        <v>#REF!</v>
      </c>
      <c r="L83" s="269" t="e">
        <f t="shared" si="16"/>
        <v>#REF!</v>
      </c>
      <c r="M83" s="104" t="e">
        <f t="shared" si="10"/>
        <v>#REF!</v>
      </c>
      <c r="T83" s="221" t="e">
        <f t="shared" si="17"/>
        <v>#REF!</v>
      </c>
      <c r="W83" s="221" t="e">
        <f t="shared" si="18"/>
        <v>#REF!</v>
      </c>
    </row>
    <row r="84" spans="1:23" ht="21.95" customHeight="1" x14ac:dyDescent="0.25">
      <c r="A84" s="226" t="e">
        <f>'Anexo VI Estimativa de custo'!#REF!</f>
        <v>#REF!</v>
      </c>
      <c r="B84" s="169" t="e">
        <f>CONCATENATE($R$43,SUM($M$44:M84))</f>
        <v>#REF!</v>
      </c>
      <c r="C84" s="227" t="e">
        <f>'Anexo VI Estimativa de custo'!#REF!</f>
        <v>#REF!</v>
      </c>
      <c r="D84" s="228" t="e">
        <f>'Anexo VI Estimativa de custo'!#REF!</f>
        <v>#REF!</v>
      </c>
      <c r="E84" s="230" t="e">
        <f>'Anexo VI Estimativa de custo'!#REF!</f>
        <v>#REF!</v>
      </c>
      <c r="F84" s="230" t="e">
        <f t="shared" si="11"/>
        <v>#REF!</v>
      </c>
      <c r="G84" s="167" t="e">
        <f t="shared" si="12"/>
        <v>#REF!</v>
      </c>
      <c r="H84" s="167" t="e">
        <f t="shared" si="13"/>
        <v>#REF!</v>
      </c>
      <c r="I84" s="229" t="e">
        <f>'Anexo VI Estimativa de custo'!#REF!</f>
        <v>#REF!</v>
      </c>
      <c r="J84" s="269" t="e">
        <f t="shared" si="14"/>
        <v>#REF!</v>
      </c>
      <c r="K84" s="269" t="e">
        <f t="shared" si="15"/>
        <v>#REF!</v>
      </c>
      <c r="L84" s="269" t="e">
        <f t="shared" si="16"/>
        <v>#REF!</v>
      </c>
      <c r="M84" s="104" t="e">
        <f t="shared" si="10"/>
        <v>#REF!</v>
      </c>
      <c r="T84" s="221" t="e">
        <f t="shared" si="17"/>
        <v>#REF!</v>
      </c>
      <c r="W84" s="221" t="e">
        <f t="shared" si="18"/>
        <v>#REF!</v>
      </c>
    </row>
    <row r="85" spans="1:23" ht="21.95" customHeight="1" x14ac:dyDescent="0.25">
      <c r="A85" s="226" t="e">
        <f>'Anexo VI Estimativa de custo'!#REF!</f>
        <v>#REF!</v>
      </c>
      <c r="B85" s="169" t="e">
        <f>CONCATENATE($R$43,SUM($M$44:M85))</f>
        <v>#REF!</v>
      </c>
      <c r="C85" s="227" t="e">
        <f>'Anexo VI Estimativa de custo'!#REF!</f>
        <v>#REF!</v>
      </c>
      <c r="D85" s="228" t="e">
        <f>'Anexo VI Estimativa de custo'!#REF!</f>
        <v>#REF!</v>
      </c>
      <c r="E85" s="230" t="e">
        <f>'Anexo VI Estimativa de custo'!#REF!</f>
        <v>#REF!</v>
      </c>
      <c r="F85" s="230" t="e">
        <f t="shared" si="11"/>
        <v>#REF!</v>
      </c>
      <c r="G85" s="167" t="e">
        <f t="shared" si="12"/>
        <v>#REF!</v>
      </c>
      <c r="H85" s="167" t="e">
        <f t="shared" si="13"/>
        <v>#REF!</v>
      </c>
      <c r="I85" s="229" t="e">
        <f>'Anexo VI Estimativa de custo'!#REF!</f>
        <v>#REF!</v>
      </c>
      <c r="J85" s="269" t="e">
        <f t="shared" si="14"/>
        <v>#REF!</v>
      </c>
      <c r="K85" s="269" t="e">
        <f t="shared" si="15"/>
        <v>#REF!</v>
      </c>
      <c r="L85" s="269" t="e">
        <f t="shared" si="16"/>
        <v>#REF!</v>
      </c>
      <c r="M85" s="104" t="e">
        <f t="shared" si="10"/>
        <v>#REF!</v>
      </c>
      <c r="T85" s="221" t="e">
        <f t="shared" si="17"/>
        <v>#REF!</v>
      </c>
      <c r="W85" s="221" t="e">
        <f t="shared" si="18"/>
        <v>#REF!</v>
      </c>
    </row>
    <row r="86" spans="1:23" ht="21.95" customHeight="1" x14ac:dyDescent="0.25">
      <c r="A86" s="226" t="e">
        <f>'Anexo VI Estimativa de custo'!#REF!</f>
        <v>#REF!</v>
      </c>
      <c r="B86" s="169" t="e">
        <f>CONCATENATE($R$43,SUM($M$44:M86))</f>
        <v>#REF!</v>
      </c>
      <c r="C86" s="227" t="e">
        <f>'Anexo VI Estimativa de custo'!#REF!</f>
        <v>#REF!</v>
      </c>
      <c r="D86" s="228" t="e">
        <f>'Anexo VI Estimativa de custo'!#REF!</f>
        <v>#REF!</v>
      </c>
      <c r="E86" s="230" t="e">
        <f>'Anexo VI Estimativa de custo'!#REF!</f>
        <v>#REF!</v>
      </c>
      <c r="F86" s="230" t="e">
        <f t="shared" si="11"/>
        <v>#REF!</v>
      </c>
      <c r="G86" s="167" t="e">
        <f t="shared" si="12"/>
        <v>#REF!</v>
      </c>
      <c r="H86" s="167" t="e">
        <f t="shared" si="13"/>
        <v>#REF!</v>
      </c>
      <c r="I86" s="229" t="e">
        <f>'Anexo VI Estimativa de custo'!#REF!</f>
        <v>#REF!</v>
      </c>
      <c r="J86" s="269" t="e">
        <f t="shared" si="14"/>
        <v>#REF!</v>
      </c>
      <c r="K86" s="269" t="e">
        <f t="shared" si="15"/>
        <v>#REF!</v>
      </c>
      <c r="L86" s="269" t="e">
        <f t="shared" si="16"/>
        <v>#REF!</v>
      </c>
      <c r="M86" s="104" t="e">
        <f t="shared" si="10"/>
        <v>#REF!</v>
      </c>
      <c r="T86" s="221" t="e">
        <f t="shared" si="17"/>
        <v>#REF!</v>
      </c>
      <c r="W86" s="221" t="e">
        <f t="shared" si="18"/>
        <v>#REF!</v>
      </c>
    </row>
    <row r="87" spans="1:23" ht="21.95" customHeight="1" x14ac:dyDescent="0.25">
      <c r="A87" s="226" t="e">
        <f>'Anexo VI Estimativa de custo'!#REF!</f>
        <v>#REF!</v>
      </c>
      <c r="B87" s="169" t="e">
        <f>CONCATENATE($R$43,SUM($M$44:M87))</f>
        <v>#REF!</v>
      </c>
      <c r="C87" s="227" t="e">
        <f>'Anexo VI Estimativa de custo'!#REF!</f>
        <v>#REF!</v>
      </c>
      <c r="D87" s="228" t="e">
        <f>'Anexo VI Estimativa de custo'!#REF!</f>
        <v>#REF!</v>
      </c>
      <c r="E87" s="230" t="e">
        <f>'Anexo VI Estimativa de custo'!#REF!</f>
        <v>#REF!</v>
      </c>
      <c r="F87" s="230" t="e">
        <f t="shared" si="11"/>
        <v>#REF!</v>
      </c>
      <c r="G87" s="167" t="e">
        <f t="shared" si="12"/>
        <v>#REF!</v>
      </c>
      <c r="H87" s="167" t="e">
        <f t="shared" si="13"/>
        <v>#REF!</v>
      </c>
      <c r="I87" s="229" t="e">
        <f>'Anexo VI Estimativa de custo'!#REF!</f>
        <v>#REF!</v>
      </c>
      <c r="J87" s="269" t="e">
        <f t="shared" si="14"/>
        <v>#REF!</v>
      </c>
      <c r="K87" s="269" t="e">
        <f t="shared" si="15"/>
        <v>#REF!</v>
      </c>
      <c r="L87" s="269" t="e">
        <f t="shared" si="16"/>
        <v>#REF!</v>
      </c>
      <c r="M87" s="104" t="e">
        <f t="shared" si="10"/>
        <v>#REF!</v>
      </c>
      <c r="T87" s="221" t="e">
        <f t="shared" si="17"/>
        <v>#REF!</v>
      </c>
      <c r="W87" s="221" t="e">
        <f t="shared" si="18"/>
        <v>#REF!</v>
      </c>
    </row>
    <row r="88" spans="1:23" ht="21.95" customHeight="1" x14ac:dyDescent="0.25">
      <c r="A88" s="226" t="e">
        <f>'Anexo VI Estimativa de custo'!#REF!</f>
        <v>#REF!</v>
      </c>
      <c r="B88" s="169" t="e">
        <f>CONCATENATE($R$43,SUM($M$44:M88))</f>
        <v>#REF!</v>
      </c>
      <c r="C88" s="227" t="e">
        <f>'Anexo VI Estimativa de custo'!#REF!</f>
        <v>#REF!</v>
      </c>
      <c r="D88" s="228" t="e">
        <f>'Anexo VI Estimativa de custo'!#REF!</f>
        <v>#REF!</v>
      </c>
      <c r="E88" s="230" t="e">
        <f>'Anexo VI Estimativa de custo'!#REF!</f>
        <v>#REF!</v>
      </c>
      <c r="F88" s="230" t="e">
        <f t="shared" si="11"/>
        <v>#REF!</v>
      </c>
      <c r="G88" s="167" t="e">
        <f t="shared" si="12"/>
        <v>#REF!</v>
      </c>
      <c r="H88" s="167" t="e">
        <f t="shared" si="13"/>
        <v>#REF!</v>
      </c>
      <c r="I88" s="229" t="e">
        <f>'Anexo VI Estimativa de custo'!#REF!</f>
        <v>#REF!</v>
      </c>
      <c r="J88" s="269" t="e">
        <f t="shared" si="14"/>
        <v>#REF!</v>
      </c>
      <c r="K88" s="269" t="e">
        <f t="shared" si="15"/>
        <v>#REF!</v>
      </c>
      <c r="L88" s="269" t="e">
        <f t="shared" si="16"/>
        <v>#REF!</v>
      </c>
      <c r="M88" s="104" t="e">
        <f t="shared" si="10"/>
        <v>#REF!</v>
      </c>
      <c r="T88" s="221" t="e">
        <f t="shared" si="17"/>
        <v>#REF!</v>
      </c>
      <c r="W88" s="221" t="e">
        <f t="shared" si="18"/>
        <v>#REF!</v>
      </c>
    </row>
    <row r="89" spans="1:23" ht="21.95" customHeight="1" x14ac:dyDescent="0.25">
      <c r="A89" s="226" t="e">
        <f>'Anexo VI Estimativa de custo'!#REF!</f>
        <v>#REF!</v>
      </c>
      <c r="B89" s="169" t="e">
        <f>CONCATENATE($R$43,SUM($M$44:M89))</f>
        <v>#REF!</v>
      </c>
      <c r="C89" s="227" t="e">
        <f>'Anexo VI Estimativa de custo'!#REF!</f>
        <v>#REF!</v>
      </c>
      <c r="D89" s="228" t="e">
        <f>'Anexo VI Estimativa de custo'!#REF!</f>
        <v>#REF!</v>
      </c>
      <c r="E89" s="230" t="e">
        <f>'Anexo VI Estimativa de custo'!#REF!</f>
        <v>#REF!</v>
      </c>
      <c r="F89" s="230" t="e">
        <f t="shared" si="11"/>
        <v>#REF!</v>
      </c>
      <c r="G89" s="167" t="e">
        <f t="shared" si="12"/>
        <v>#REF!</v>
      </c>
      <c r="H89" s="167" t="e">
        <f t="shared" si="13"/>
        <v>#REF!</v>
      </c>
      <c r="I89" s="229" t="e">
        <f>'Anexo VI Estimativa de custo'!#REF!</f>
        <v>#REF!</v>
      </c>
      <c r="J89" s="269" t="e">
        <f t="shared" si="14"/>
        <v>#REF!</v>
      </c>
      <c r="K89" s="269" t="e">
        <f t="shared" si="15"/>
        <v>#REF!</v>
      </c>
      <c r="L89" s="269" t="e">
        <f t="shared" si="16"/>
        <v>#REF!</v>
      </c>
      <c r="M89" s="104" t="e">
        <f t="shared" si="10"/>
        <v>#REF!</v>
      </c>
      <c r="T89" s="221" t="e">
        <f t="shared" si="17"/>
        <v>#REF!</v>
      </c>
      <c r="W89" s="221" t="e">
        <f t="shared" si="18"/>
        <v>#REF!</v>
      </c>
    </row>
    <row r="90" spans="1:23" ht="21.95" customHeight="1" x14ac:dyDescent="0.25">
      <c r="A90" s="226" t="e">
        <f>'Anexo VI Estimativa de custo'!#REF!</f>
        <v>#REF!</v>
      </c>
      <c r="B90" s="169" t="e">
        <f>CONCATENATE($R$43,SUM($M$44:M90))</f>
        <v>#REF!</v>
      </c>
      <c r="C90" s="227" t="e">
        <f>'Anexo VI Estimativa de custo'!#REF!</f>
        <v>#REF!</v>
      </c>
      <c r="D90" s="228" t="e">
        <f>'Anexo VI Estimativa de custo'!#REF!</f>
        <v>#REF!</v>
      </c>
      <c r="E90" s="230" t="e">
        <f>'Anexo VI Estimativa de custo'!#REF!</f>
        <v>#REF!</v>
      </c>
      <c r="F90" s="230" t="e">
        <f t="shared" si="11"/>
        <v>#REF!</v>
      </c>
      <c r="G90" s="167" t="e">
        <f t="shared" si="12"/>
        <v>#REF!</v>
      </c>
      <c r="H90" s="167" t="e">
        <f t="shared" si="13"/>
        <v>#REF!</v>
      </c>
      <c r="I90" s="229" t="e">
        <f>'Anexo VI Estimativa de custo'!#REF!</f>
        <v>#REF!</v>
      </c>
      <c r="J90" s="269" t="e">
        <f t="shared" si="14"/>
        <v>#REF!</v>
      </c>
      <c r="K90" s="269" t="e">
        <f t="shared" si="15"/>
        <v>#REF!</v>
      </c>
      <c r="L90" s="269" t="e">
        <f t="shared" si="16"/>
        <v>#REF!</v>
      </c>
      <c r="M90" s="104" t="e">
        <f t="shared" si="10"/>
        <v>#REF!</v>
      </c>
      <c r="T90" s="221" t="e">
        <f t="shared" si="17"/>
        <v>#REF!</v>
      </c>
      <c r="W90" s="221" t="e">
        <f t="shared" si="18"/>
        <v>#REF!</v>
      </c>
    </row>
    <row r="91" spans="1:23" ht="21.95" customHeight="1" x14ac:dyDescent="0.25">
      <c r="A91" s="226" t="e">
        <f>'Anexo VI Estimativa de custo'!#REF!</f>
        <v>#REF!</v>
      </c>
      <c r="B91" s="169" t="e">
        <f>CONCATENATE($R$43,SUM($M$44:M91))</f>
        <v>#REF!</v>
      </c>
      <c r="C91" s="227" t="e">
        <f>'Anexo VI Estimativa de custo'!#REF!</f>
        <v>#REF!</v>
      </c>
      <c r="D91" s="228" t="e">
        <f>'Anexo VI Estimativa de custo'!#REF!</f>
        <v>#REF!</v>
      </c>
      <c r="E91" s="230" t="e">
        <f>'Anexo VI Estimativa de custo'!#REF!</f>
        <v>#REF!</v>
      </c>
      <c r="F91" s="230" t="e">
        <f t="shared" si="11"/>
        <v>#REF!</v>
      </c>
      <c r="G91" s="167" t="e">
        <f t="shared" ref="G91" si="19">IF(F91-E91&gt;0,F91-E91,0)</f>
        <v>#REF!</v>
      </c>
      <c r="H91" s="167" t="e">
        <f t="shared" ref="H91" si="20">IF(E91-F91&gt;0,E91-F91,0)</f>
        <v>#REF!</v>
      </c>
      <c r="I91" s="229" t="e">
        <f>'Anexo VI Estimativa de custo'!#REF!</f>
        <v>#REF!</v>
      </c>
      <c r="J91" s="269" t="e">
        <f t="shared" ref="J91" si="21">G91*I91</f>
        <v>#REF!</v>
      </c>
      <c r="K91" s="269" t="e">
        <f t="shared" ref="K91" si="22">H91*I91</f>
        <v>#REF!</v>
      </c>
      <c r="L91" s="269" t="e">
        <f t="shared" ref="L91" si="23">J91-K91</f>
        <v>#REF!</v>
      </c>
      <c r="M91" s="104" t="e">
        <f t="shared" ref="M91" si="24">IF(E91&gt;0.01,1,0)</f>
        <v>#REF!</v>
      </c>
      <c r="T91" s="221" t="e">
        <f t="shared" si="17"/>
        <v>#REF!</v>
      </c>
      <c r="W91" s="221" t="e">
        <f t="shared" si="18"/>
        <v>#REF!</v>
      </c>
    </row>
    <row r="92" spans="1:23" ht="21.95" customHeight="1" x14ac:dyDescent="0.25">
      <c r="A92" s="226" t="e">
        <f>'Anexo VI Estimativa de custo'!#REF!</f>
        <v>#REF!</v>
      </c>
      <c r="B92" s="169" t="e">
        <f>CONCATENATE($R$43,SUM($M$44:M92))</f>
        <v>#REF!</v>
      </c>
      <c r="C92" s="227" t="e">
        <f>'Anexo VI Estimativa de custo'!#REF!</f>
        <v>#REF!</v>
      </c>
      <c r="D92" s="228" t="e">
        <f>'Anexo VI Estimativa de custo'!#REF!</f>
        <v>#REF!</v>
      </c>
      <c r="E92" s="230" t="e">
        <f>'Anexo VI Estimativa de custo'!#REF!</f>
        <v>#REF!</v>
      </c>
      <c r="F92" s="230" t="e">
        <f t="shared" si="11"/>
        <v>#REF!</v>
      </c>
      <c r="G92" s="167" t="e">
        <f t="shared" si="12"/>
        <v>#REF!</v>
      </c>
      <c r="H92" s="167" t="e">
        <f t="shared" si="13"/>
        <v>#REF!</v>
      </c>
      <c r="I92" s="229" t="e">
        <f>'Anexo VI Estimativa de custo'!#REF!</f>
        <v>#REF!</v>
      </c>
      <c r="J92" s="269" t="e">
        <f t="shared" si="14"/>
        <v>#REF!</v>
      </c>
      <c r="K92" s="269" t="e">
        <f t="shared" si="15"/>
        <v>#REF!</v>
      </c>
      <c r="L92" s="269" t="e">
        <f t="shared" si="16"/>
        <v>#REF!</v>
      </c>
      <c r="M92" s="104" t="e">
        <f t="shared" si="10"/>
        <v>#REF!</v>
      </c>
      <c r="T92" s="221" t="e">
        <f t="shared" si="17"/>
        <v>#REF!</v>
      </c>
      <c r="W92" s="221" t="e">
        <f t="shared" si="18"/>
        <v>#REF!</v>
      </c>
    </row>
    <row r="93" spans="1:23" ht="21.95" customHeight="1" x14ac:dyDescent="0.25">
      <c r="A93" s="226" t="e">
        <f>'Anexo VI Estimativa de custo'!#REF!</f>
        <v>#REF!</v>
      </c>
      <c r="B93" s="169" t="e">
        <f>CONCATENATE($R$43,SUM($M$44:M93))</f>
        <v>#REF!</v>
      </c>
      <c r="C93" s="227" t="e">
        <f>'Anexo VI Estimativa de custo'!#REF!</f>
        <v>#REF!</v>
      </c>
      <c r="D93" s="228" t="e">
        <f>'Anexo VI Estimativa de custo'!#REF!</f>
        <v>#REF!</v>
      </c>
      <c r="E93" s="230" t="e">
        <f>'Anexo VI Estimativa de custo'!#REF!</f>
        <v>#REF!</v>
      </c>
      <c r="F93" s="230" t="e">
        <f t="shared" si="11"/>
        <v>#REF!</v>
      </c>
      <c r="G93" s="167" t="e">
        <f t="shared" si="12"/>
        <v>#REF!</v>
      </c>
      <c r="H93" s="167" t="e">
        <f t="shared" si="13"/>
        <v>#REF!</v>
      </c>
      <c r="I93" s="229" t="e">
        <f>'Anexo VI Estimativa de custo'!#REF!</f>
        <v>#REF!</v>
      </c>
      <c r="J93" s="269" t="e">
        <f t="shared" si="14"/>
        <v>#REF!</v>
      </c>
      <c r="K93" s="269" t="e">
        <f t="shared" si="15"/>
        <v>#REF!</v>
      </c>
      <c r="L93" s="269" t="e">
        <f t="shared" si="16"/>
        <v>#REF!</v>
      </c>
      <c r="M93" s="104" t="e">
        <f t="shared" si="10"/>
        <v>#REF!</v>
      </c>
      <c r="T93" s="221" t="e">
        <f t="shared" si="17"/>
        <v>#REF!</v>
      </c>
      <c r="W93" s="221" t="e">
        <f t="shared" si="18"/>
        <v>#REF!</v>
      </c>
    </row>
    <row r="94" spans="1:23" ht="21.95" customHeight="1" x14ac:dyDescent="0.25">
      <c r="A94" s="226" t="e">
        <f>'Anexo VI Estimativa de custo'!#REF!</f>
        <v>#REF!</v>
      </c>
      <c r="B94" s="169" t="e">
        <f>CONCATENATE($R$43,SUM($M$44:M94))</f>
        <v>#REF!</v>
      </c>
      <c r="C94" s="227" t="e">
        <f>'Anexo VI Estimativa de custo'!#REF!</f>
        <v>#REF!</v>
      </c>
      <c r="D94" s="228" t="e">
        <f>'Anexo VI Estimativa de custo'!#REF!</f>
        <v>#REF!</v>
      </c>
      <c r="E94" s="230" t="e">
        <f>'Anexo VI Estimativa de custo'!#REF!</f>
        <v>#REF!</v>
      </c>
      <c r="F94" s="230" t="e">
        <f t="shared" si="11"/>
        <v>#REF!</v>
      </c>
      <c r="G94" s="167" t="e">
        <f t="shared" si="12"/>
        <v>#REF!</v>
      </c>
      <c r="H94" s="167" t="e">
        <f t="shared" si="13"/>
        <v>#REF!</v>
      </c>
      <c r="I94" s="229" t="e">
        <f>'Anexo VI Estimativa de custo'!#REF!</f>
        <v>#REF!</v>
      </c>
      <c r="J94" s="269" t="e">
        <f t="shared" si="14"/>
        <v>#REF!</v>
      </c>
      <c r="K94" s="269" t="e">
        <f t="shared" si="15"/>
        <v>#REF!</v>
      </c>
      <c r="L94" s="269" t="e">
        <f t="shared" si="16"/>
        <v>#REF!</v>
      </c>
      <c r="M94" s="104" t="e">
        <f t="shared" si="10"/>
        <v>#REF!</v>
      </c>
      <c r="T94" s="221" t="e">
        <f t="shared" si="17"/>
        <v>#REF!</v>
      </c>
      <c r="W94" s="221" t="e">
        <f t="shared" si="18"/>
        <v>#REF!</v>
      </c>
    </row>
    <row r="95" spans="1:23" ht="21.95" customHeight="1" x14ac:dyDescent="0.25">
      <c r="A95" s="226" t="e">
        <f>'Anexo VI Estimativa de custo'!#REF!</f>
        <v>#REF!</v>
      </c>
      <c r="B95" s="169" t="e">
        <f>CONCATENATE($R$43,SUM($M$44:M95))</f>
        <v>#REF!</v>
      </c>
      <c r="C95" s="227" t="e">
        <f>'Anexo VI Estimativa de custo'!#REF!</f>
        <v>#REF!</v>
      </c>
      <c r="D95" s="228" t="e">
        <f>'Anexo VI Estimativa de custo'!#REF!</f>
        <v>#REF!</v>
      </c>
      <c r="E95" s="230" t="e">
        <f>'Anexo VI Estimativa de custo'!#REF!</f>
        <v>#REF!</v>
      </c>
      <c r="F95" s="230" t="e">
        <f t="shared" si="11"/>
        <v>#REF!</v>
      </c>
      <c r="G95" s="167" t="e">
        <f t="shared" si="12"/>
        <v>#REF!</v>
      </c>
      <c r="H95" s="167" t="e">
        <f t="shared" si="13"/>
        <v>#REF!</v>
      </c>
      <c r="I95" s="229" t="e">
        <f>'Anexo VI Estimativa de custo'!#REF!</f>
        <v>#REF!</v>
      </c>
      <c r="J95" s="269" t="e">
        <f t="shared" si="14"/>
        <v>#REF!</v>
      </c>
      <c r="K95" s="269" t="e">
        <f t="shared" si="15"/>
        <v>#REF!</v>
      </c>
      <c r="L95" s="269" t="e">
        <f t="shared" si="16"/>
        <v>#REF!</v>
      </c>
      <c r="M95" s="104" t="e">
        <f t="shared" si="10"/>
        <v>#REF!</v>
      </c>
      <c r="T95" s="221" t="e">
        <f t="shared" si="17"/>
        <v>#REF!</v>
      </c>
      <c r="W95" s="221" t="e">
        <f t="shared" si="18"/>
        <v>#REF!</v>
      </c>
    </row>
    <row r="96" spans="1:23" ht="21.95" customHeight="1" x14ac:dyDescent="0.25">
      <c r="A96" s="226" t="e">
        <f>'Anexo VI Estimativa de custo'!#REF!</f>
        <v>#REF!</v>
      </c>
      <c r="B96" s="169" t="e">
        <f>CONCATENATE($R$43,SUM($M$44:M96))</f>
        <v>#REF!</v>
      </c>
      <c r="C96" s="227" t="e">
        <f>'Anexo VI Estimativa de custo'!#REF!</f>
        <v>#REF!</v>
      </c>
      <c r="D96" s="228" t="e">
        <f>'Anexo VI Estimativa de custo'!#REF!</f>
        <v>#REF!</v>
      </c>
      <c r="E96" s="230" t="e">
        <f>'Anexo VI Estimativa de custo'!#REF!</f>
        <v>#REF!</v>
      </c>
      <c r="F96" s="230" t="e">
        <f t="shared" si="11"/>
        <v>#REF!</v>
      </c>
      <c r="G96" s="167" t="e">
        <f t="shared" si="12"/>
        <v>#REF!</v>
      </c>
      <c r="H96" s="167" t="e">
        <f t="shared" si="13"/>
        <v>#REF!</v>
      </c>
      <c r="I96" s="229" t="e">
        <f>'Anexo VI Estimativa de custo'!#REF!</f>
        <v>#REF!</v>
      </c>
      <c r="J96" s="269" t="e">
        <f t="shared" si="14"/>
        <v>#REF!</v>
      </c>
      <c r="K96" s="269" t="e">
        <f t="shared" si="15"/>
        <v>#REF!</v>
      </c>
      <c r="L96" s="269" t="e">
        <f t="shared" si="16"/>
        <v>#REF!</v>
      </c>
      <c r="M96" s="104" t="e">
        <f t="shared" si="10"/>
        <v>#REF!</v>
      </c>
      <c r="T96" s="221" t="e">
        <f t="shared" si="17"/>
        <v>#REF!</v>
      </c>
      <c r="W96" s="221" t="e">
        <f t="shared" si="18"/>
        <v>#REF!</v>
      </c>
    </row>
    <row r="97" spans="1:23" ht="21.95" customHeight="1" x14ac:dyDescent="0.25">
      <c r="A97" s="226" t="e">
        <f>'Anexo VI Estimativa de custo'!#REF!</f>
        <v>#REF!</v>
      </c>
      <c r="B97" s="169" t="e">
        <f>CONCATENATE($R$43,SUM($M$44:M97))</f>
        <v>#REF!</v>
      </c>
      <c r="C97" s="227" t="e">
        <f>'Anexo VI Estimativa de custo'!#REF!</f>
        <v>#REF!</v>
      </c>
      <c r="D97" s="228" t="e">
        <f>'Anexo VI Estimativa de custo'!#REF!</f>
        <v>#REF!</v>
      </c>
      <c r="E97" s="230" t="e">
        <f>'Anexo VI Estimativa de custo'!#REF!</f>
        <v>#REF!</v>
      </c>
      <c r="F97" s="230" t="e">
        <f t="shared" si="11"/>
        <v>#REF!</v>
      </c>
      <c r="G97" s="167" t="e">
        <f t="shared" si="12"/>
        <v>#REF!</v>
      </c>
      <c r="H97" s="167" t="e">
        <f t="shared" si="13"/>
        <v>#REF!</v>
      </c>
      <c r="I97" s="229" t="e">
        <f>'Anexo VI Estimativa de custo'!#REF!</f>
        <v>#REF!</v>
      </c>
      <c r="J97" s="269" t="e">
        <f t="shared" si="14"/>
        <v>#REF!</v>
      </c>
      <c r="K97" s="269" t="e">
        <f t="shared" si="15"/>
        <v>#REF!</v>
      </c>
      <c r="L97" s="269" t="e">
        <f t="shared" si="16"/>
        <v>#REF!</v>
      </c>
      <c r="M97" s="104" t="e">
        <f t="shared" si="10"/>
        <v>#REF!</v>
      </c>
      <c r="T97" s="221" t="e">
        <f t="shared" si="17"/>
        <v>#REF!</v>
      </c>
      <c r="W97" s="221" t="e">
        <f t="shared" si="18"/>
        <v>#REF!</v>
      </c>
    </row>
    <row r="98" spans="1:23" ht="21.95" customHeight="1" x14ac:dyDescent="0.25">
      <c r="A98" s="226">
        <f>'Anexo VI Estimativa de custo'!B27</f>
        <v>4</v>
      </c>
      <c r="B98" s="169" t="e">
        <f>CONCATENATE($R$43,SUM($M$44:M98))</f>
        <v>#REF!</v>
      </c>
      <c r="C98" s="227" t="str">
        <f>'Anexo VI Estimativa de custo'!D27</f>
        <v>Retirada de Quadro Elétrico</v>
      </c>
      <c r="D98" s="228" t="str">
        <f>'Anexo VI Estimativa de custo'!E27</f>
        <v>UN</v>
      </c>
      <c r="E98" s="230">
        <f>'Anexo VI Estimativa de custo'!F27</f>
        <v>2</v>
      </c>
      <c r="F98" s="230">
        <f t="shared" si="11"/>
        <v>2</v>
      </c>
      <c r="G98" s="167">
        <f t="shared" si="12"/>
        <v>0</v>
      </c>
      <c r="H98" s="167">
        <f t="shared" si="13"/>
        <v>0</v>
      </c>
      <c r="I98" s="229">
        <f>'Anexo VI Estimativa de custo'!L27</f>
        <v>27.07</v>
      </c>
      <c r="J98" s="269">
        <f t="shared" si="14"/>
        <v>0</v>
      </c>
      <c r="K98" s="269">
        <f t="shared" si="15"/>
        <v>0</v>
      </c>
      <c r="L98" s="269">
        <f t="shared" si="16"/>
        <v>0</v>
      </c>
      <c r="M98" s="104">
        <f t="shared" si="10"/>
        <v>1</v>
      </c>
      <c r="P98" s="255" t="e">
        <f>SUM(E44:E99)</f>
        <v>#REF!</v>
      </c>
      <c r="T98" s="221">
        <f t="shared" si="17"/>
        <v>54.14</v>
      </c>
      <c r="W98" s="221">
        <f t="shared" si="18"/>
        <v>54.14</v>
      </c>
    </row>
    <row r="99" spans="1:23" ht="21.95" customHeight="1" x14ac:dyDescent="0.25">
      <c r="A99" s="226" t="e">
        <f>'Anexo VI Estimativa de custo'!#REF!</f>
        <v>#REF!</v>
      </c>
      <c r="B99" s="169" t="e">
        <f>CONCATENATE($R$43,SUM($M$44:M99))</f>
        <v>#REF!</v>
      </c>
      <c r="C99" s="227" t="e">
        <f>'Anexo VI Estimativa de custo'!#REF!</f>
        <v>#REF!</v>
      </c>
      <c r="D99" s="228" t="e">
        <f>'Anexo VI Estimativa de custo'!#REF!</f>
        <v>#REF!</v>
      </c>
      <c r="E99" s="230" t="e">
        <f>'Anexo VI Estimativa de custo'!#REF!</f>
        <v>#REF!</v>
      </c>
      <c r="F99" s="230" t="e">
        <f t="shared" si="11"/>
        <v>#REF!</v>
      </c>
      <c r="G99" s="167" t="e">
        <f t="shared" ref="G99" si="25">IF(F99-E99&gt;0,F99-E99,0)</f>
        <v>#REF!</v>
      </c>
      <c r="H99" s="167" t="e">
        <f t="shared" ref="H99" si="26">IF(E99-F99&gt;0,E99-F99,0)</f>
        <v>#REF!</v>
      </c>
      <c r="I99" s="229" t="e">
        <f>'Anexo VI Estimativa de custo'!#REF!</f>
        <v>#REF!</v>
      </c>
      <c r="J99" s="269" t="e">
        <f t="shared" ref="J99" si="27">G99*I99</f>
        <v>#REF!</v>
      </c>
      <c r="K99" s="269" t="e">
        <f t="shared" ref="K99" si="28">H99*I99</f>
        <v>#REF!</v>
      </c>
      <c r="L99" s="269" t="e">
        <f t="shared" ref="L99" si="29">J99-K99</f>
        <v>#REF!</v>
      </c>
      <c r="M99" s="104" t="e">
        <f t="shared" si="10"/>
        <v>#REF!</v>
      </c>
      <c r="P99" s="255"/>
      <c r="T99" s="221" t="e">
        <f t="shared" si="17"/>
        <v>#REF!</v>
      </c>
      <c r="W99" s="221" t="e">
        <f t="shared" si="18"/>
        <v>#REF!</v>
      </c>
    </row>
    <row r="100" spans="1:23" ht="21.95" customHeight="1" x14ac:dyDescent="0.25">
      <c r="A100" s="193"/>
      <c r="B100" s="168" t="e">
        <f>SUM(M100:N100)</f>
        <v>#REF!</v>
      </c>
      <c r="C100" s="531" t="s">
        <v>53</v>
      </c>
      <c r="D100" s="532"/>
      <c r="E100" s="532"/>
      <c r="F100" s="532"/>
      <c r="G100" s="532"/>
      <c r="H100" s="532"/>
      <c r="I100" s="532"/>
      <c r="J100" s="532"/>
      <c r="K100" s="532"/>
      <c r="L100" s="532"/>
      <c r="M100" s="104" t="e">
        <f>IF(P105&gt;0.01,1,0)</f>
        <v>#REF!</v>
      </c>
      <c r="N100" s="65" t="e">
        <f>B43</f>
        <v>#REF!</v>
      </c>
      <c r="R100" s="123" t="e">
        <f>CONCATENATE(B100,".")</f>
        <v>#REF!</v>
      </c>
      <c r="T100" s="221">
        <f t="shared" si="17"/>
        <v>0</v>
      </c>
      <c r="W100" s="221">
        <f t="shared" si="18"/>
        <v>0</v>
      </c>
    </row>
    <row r="101" spans="1:23" ht="21.95" customHeight="1" x14ac:dyDescent="0.25">
      <c r="A101" s="2" t="e">
        <f>'Anexo VI Estimativa de custo'!#REF!</f>
        <v>#REF!</v>
      </c>
      <c r="B101" s="169" t="e">
        <f>CONCATENATE($R$100,SUM($M$101:M101))</f>
        <v>#REF!</v>
      </c>
      <c r="C101" s="7" t="e">
        <f>'Anexo VI Estimativa de custo'!#REF!</f>
        <v>#REF!</v>
      </c>
      <c r="D101" s="8" t="e">
        <f>'Anexo VI Estimativa de custo'!#REF!</f>
        <v>#REF!</v>
      </c>
      <c r="E101" s="43" t="e">
        <f>'Anexo VI Estimativa de custo'!#REF!</f>
        <v>#REF!</v>
      </c>
      <c r="F101" s="43" t="e">
        <f>E101</f>
        <v>#REF!</v>
      </c>
      <c r="G101" s="167" t="e">
        <f>IF(F101-E101&gt;0,F101-E101,0)</f>
        <v>#REF!</v>
      </c>
      <c r="H101" s="167" t="e">
        <f>IF(E101-F101&gt;0,E101-F101,0)</f>
        <v>#REF!</v>
      </c>
      <c r="I101" s="12" t="e">
        <f>'Anexo VI Estimativa de custo'!#REF!</f>
        <v>#REF!</v>
      </c>
      <c r="J101" s="269" t="e">
        <f>G101*I101</f>
        <v>#REF!</v>
      </c>
      <c r="K101" s="269" t="e">
        <f>H101*I101</f>
        <v>#REF!</v>
      </c>
      <c r="L101" s="269" t="e">
        <f>J101-K101</f>
        <v>#REF!</v>
      </c>
      <c r="M101" s="105" t="e">
        <f>IF(E101&gt;0.001,1,0)</f>
        <v>#REF!</v>
      </c>
      <c r="T101" s="221" t="e">
        <f t="shared" si="17"/>
        <v>#REF!</v>
      </c>
      <c r="W101" s="221" t="e">
        <f t="shared" si="18"/>
        <v>#REF!</v>
      </c>
    </row>
    <row r="102" spans="1:23" ht="21.95" customHeight="1" x14ac:dyDescent="0.25">
      <c r="A102" s="2" t="e">
        <f>'Anexo VI Estimativa de custo'!#REF!</f>
        <v>#REF!</v>
      </c>
      <c r="B102" s="169" t="e">
        <f>CONCATENATE($R$100,SUM($M$101:M102))</f>
        <v>#REF!</v>
      </c>
      <c r="C102" s="7" t="e">
        <f>'Anexo VI Estimativa de custo'!#REF!</f>
        <v>#REF!</v>
      </c>
      <c r="D102" s="8" t="e">
        <f>'Anexo VI Estimativa de custo'!#REF!</f>
        <v>#REF!</v>
      </c>
      <c r="E102" s="43" t="e">
        <f>'Anexo VI Estimativa de custo'!#REF!</f>
        <v>#REF!</v>
      </c>
      <c r="F102" s="43" t="e">
        <f t="shared" ref="F102:F105" si="30">E102</f>
        <v>#REF!</v>
      </c>
      <c r="G102" s="167" t="e">
        <f>IF(F102-E102&gt;0,F102-E102,0)</f>
        <v>#REF!</v>
      </c>
      <c r="H102" s="167" t="e">
        <f>IF(E102-F102&gt;0,E102-F102,0)</f>
        <v>#REF!</v>
      </c>
      <c r="I102" s="12" t="e">
        <f>'Anexo VI Estimativa de custo'!#REF!</f>
        <v>#REF!</v>
      </c>
      <c r="J102" s="269" t="e">
        <f>G102*I102</f>
        <v>#REF!</v>
      </c>
      <c r="K102" s="269" t="e">
        <f>H102*I102</f>
        <v>#REF!</v>
      </c>
      <c r="L102" s="269" t="e">
        <f>J102-K102</f>
        <v>#REF!</v>
      </c>
      <c r="M102" s="105" t="e">
        <f>IF(E102&gt;0.001,1,0)</f>
        <v>#REF!</v>
      </c>
      <c r="N102" s="44"/>
      <c r="O102" s="44"/>
      <c r="P102" s="67"/>
      <c r="Q102" s="44"/>
      <c r="R102" s="130"/>
      <c r="S102" s="45"/>
      <c r="T102" s="221" t="e">
        <f t="shared" si="17"/>
        <v>#REF!</v>
      </c>
      <c r="U102" s="3"/>
      <c r="W102" s="221" t="e">
        <f t="shared" si="18"/>
        <v>#REF!</v>
      </c>
    </row>
    <row r="103" spans="1:23" ht="21.95" customHeight="1" x14ac:dyDescent="0.25">
      <c r="A103" s="2" t="e">
        <f>'Anexo VI Estimativa de custo'!#REF!</f>
        <v>#REF!</v>
      </c>
      <c r="B103" s="169" t="e">
        <f>CONCATENATE($R$100,SUM($M$101:M103))</f>
        <v>#REF!</v>
      </c>
      <c r="C103" s="7" t="e">
        <f>'Anexo VI Estimativa de custo'!#REF!</f>
        <v>#REF!</v>
      </c>
      <c r="D103" s="8" t="e">
        <f>'Anexo VI Estimativa de custo'!#REF!</f>
        <v>#REF!</v>
      </c>
      <c r="E103" s="43" t="e">
        <f>'Anexo VI Estimativa de custo'!#REF!</f>
        <v>#REF!</v>
      </c>
      <c r="F103" s="43" t="e">
        <f t="shared" si="30"/>
        <v>#REF!</v>
      </c>
      <c r="G103" s="167" t="e">
        <f>IF(F103-E103&gt;0,F103-E103,0)</f>
        <v>#REF!</v>
      </c>
      <c r="H103" s="167" t="e">
        <f>IF(E103-F103&gt;0,E103-F103,0)</f>
        <v>#REF!</v>
      </c>
      <c r="I103" s="12" t="e">
        <f>'Anexo VI Estimativa de custo'!#REF!</f>
        <v>#REF!</v>
      </c>
      <c r="J103" s="269" t="e">
        <f>G103*I103</f>
        <v>#REF!</v>
      </c>
      <c r="K103" s="269" t="e">
        <f>H103*I103</f>
        <v>#REF!</v>
      </c>
      <c r="L103" s="269" t="e">
        <f>J103-K103</f>
        <v>#REF!</v>
      </c>
      <c r="M103" s="105" t="e">
        <f>IF(E103&gt;0.001,1,0)</f>
        <v>#REF!</v>
      </c>
      <c r="T103" s="221" t="e">
        <f t="shared" si="17"/>
        <v>#REF!</v>
      </c>
      <c r="W103" s="221" t="e">
        <f t="shared" si="18"/>
        <v>#REF!</v>
      </c>
    </row>
    <row r="104" spans="1:23" ht="21.95" customHeight="1" x14ac:dyDescent="0.25">
      <c r="A104" s="2" t="e">
        <f>'Anexo VI Estimativa de custo'!#REF!</f>
        <v>#REF!</v>
      </c>
      <c r="B104" s="169" t="e">
        <f>CONCATENATE($R$100,SUM($M$101:M104))</f>
        <v>#REF!</v>
      </c>
      <c r="C104" s="7" t="e">
        <f>'Anexo VI Estimativa de custo'!#REF!</f>
        <v>#REF!</v>
      </c>
      <c r="D104" s="8" t="e">
        <f>'Anexo VI Estimativa de custo'!#REF!</f>
        <v>#REF!</v>
      </c>
      <c r="E104" s="43" t="e">
        <f>'Anexo VI Estimativa de custo'!#REF!</f>
        <v>#REF!</v>
      </c>
      <c r="F104" s="43" t="e">
        <f t="shared" si="30"/>
        <v>#REF!</v>
      </c>
      <c r="G104" s="167" t="e">
        <f>IF(F104-E104&gt;0,F104-E104,0)</f>
        <v>#REF!</v>
      </c>
      <c r="H104" s="167" t="e">
        <f>IF(E104-F104&gt;0,E104-F104,0)</f>
        <v>#REF!</v>
      </c>
      <c r="I104" s="12" t="e">
        <f>'Anexo VI Estimativa de custo'!#REF!</f>
        <v>#REF!</v>
      </c>
      <c r="J104" s="269" t="e">
        <f>G104*I104</f>
        <v>#REF!</v>
      </c>
      <c r="K104" s="269" t="e">
        <f>H104*I104</f>
        <v>#REF!</v>
      </c>
      <c r="L104" s="269" t="e">
        <f>J104-K104</f>
        <v>#REF!</v>
      </c>
      <c r="M104" s="105" t="e">
        <f>IF(E104&gt;0.001,1,0)</f>
        <v>#REF!</v>
      </c>
      <c r="T104" s="221" t="e">
        <f t="shared" si="17"/>
        <v>#REF!</v>
      </c>
      <c r="W104" s="221" t="e">
        <f t="shared" si="18"/>
        <v>#REF!</v>
      </c>
    </row>
    <row r="105" spans="1:23" ht="21.95" customHeight="1" x14ac:dyDescent="0.25">
      <c r="A105" s="2" t="e">
        <f>'Anexo VI Estimativa de custo'!#REF!</f>
        <v>#REF!</v>
      </c>
      <c r="B105" s="169" t="e">
        <f>CONCATENATE($R$100,SUM($M$101:M105))</f>
        <v>#REF!</v>
      </c>
      <c r="C105" s="7" t="e">
        <f>'Anexo VI Estimativa de custo'!#REF!</f>
        <v>#REF!</v>
      </c>
      <c r="D105" s="8" t="e">
        <f>'Anexo VI Estimativa de custo'!#REF!</f>
        <v>#REF!</v>
      </c>
      <c r="E105" s="43" t="e">
        <f>'Anexo VI Estimativa de custo'!#REF!</f>
        <v>#REF!</v>
      </c>
      <c r="F105" s="43" t="e">
        <f t="shared" si="30"/>
        <v>#REF!</v>
      </c>
      <c r="G105" s="167" t="e">
        <f>IF(F105-E105&gt;0,F105-E105,0)</f>
        <v>#REF!</v>
      </c>
      <c r="H105" s="167" t="e">
        <f>IF(E105-F105&gt;0,E105-F105,0)</f>
        <v>#REF!</v>
      </c>
      <c r="I105" s="12" t="e">
        <f>'Anexo VI Estimativa de custo'!#REF!</f>
        <v>#REF!</v>
      </c>
      <c r="J105" s="269" t="e">
        <f>G105*I105</f>
        <v>#REF!</v>
      </c>
      <c r="K105" s="269" t="e">
        <f>H105*I105</f>
        <v>#REF!</v>
      </c>
      <c r="L105" s="269" t="e">
        <f>J105-K105</f>
        <v>#REF!</v>
      </c>
      <c r="M105" s="105" t="e">
        <f>IF(E105&gt;0.001,1,0)</f>
        <v>#REF!</v>
      </c>
      <c r="P105" s="255" t="e">
        <f>SUM(E101:E105)</f>
        <v>#REF!</v>
      </c>
      <c r="T105" s="221" t="e">
        <f t="shared" si="17"/>
        <v>#REF!</v>
      </c>
      <c r="W105" s="221" t="e">
        <f t="shared" si="18"/>
        <v>#REF!</v>
      </c>
    </row>
    <row r="106" spans="1:23" ht="21.95" customHeight="1" x14ac:dyDescent="0.25">
      <c r="A106" s="193"/>
      <c r="B106" s="168" t="e">
        <f>SUM(M106:N106)</f>
        <v>#REF!</v>
      </c>
      <c r="C106" s="531" t="s">
        <v>54</v>
      </c>
      <c r="D106" s="532"/>
      <c r="E106" s="532"/>
      <c r="F106" s="532"/>
      <c r="G106" s="532"/>
      <c r="H106" s="532"/>
      <c r="I106" s="532"/>
      <c r="J106" s="532"/>
      <c r="K106" s="532"/>
      <c r="L106" s="532"/>
      <c r="M106" s="104" t="e">
        <f>IF(P125&gt;0.01,1,0)</f>
        <v>#REF!</v>
      </c>
      <c r="N106" s="65" t="e">
        <f>B100</f>
        <v>#REF!</v>
      </c>
      <c r="R106" s="123" t="e">
        <f>CONCATENATE(B106,".")</f>
        <v>#REF!</v>
      </c>
      <c r="T106" s="221">
        <f t="shared" si="17"/>
        <v>0</v>
      </c>
      <c r="W106" s="221">
        <f t="shared" si="18"/>
        <v>0</v>
      </c>
    </row>
    <row r="107" spans="1:23" ht="21.95" customHeight="1" x14ac:dyDescent="0.25">
      <c r="A107" s="2" t="e">
        <f>'Anexo VI Estimativa de custo'!#REF!</f>
        <v>#REF!</v>
      </c>
      <c r="B107" s="169" t="e">
        <f>CONCATENATE($R$106,SUM($M$107:M107))</f>
        <v>#REF!</v>
      </c>
      <c r="C107" s="277" t="e">
        <f>'Anexo VI Estimativa de custo'!#REF!</f>
        <v>#REF!</v>
      </c>
      <c r="D107" s="40" t="e">
        <f>'Anexo VI Estimativa de custo'!#REF!</f>
        <v>#REF!</v>
      </c>
      <c r="E107" s="43" t="e">
        <f>'Anexo VI Estimativa de custo'!#REF!</f>
        <v>#REF!</v>
      </c>
      <c r="F107" s="43" t="e">
        <f>E107</f>
        <v>#REF!</v>
      </c>
      <c r="G107" s="167" t="e">
        <f>IF(F107-E107&gt;0,F107-E107,0)</f>
        <v>#REF!</v>
      </c>
      <c r="H107" s="167" t="e">
        <f>IF(E107-F107&gt;0,E107-F107,0)</f>
        <v>#REF!</v>
      </c>
      <c r="I107" s="12" t="e">
        <f>'Anexo VI Estimativa de custo'!#REF!</f>
        <v>#REF!</v>
      </c>
      <c r="J107" s="269" t="e">
        <f>G107*I107</f>
        <v>#REF!</v>
      </c>
      <c r="K107" s="269" t="e">
        <f>H107*I107</f>
        <v>#REF!</v>
      </c>
      <c r="L107" s="269" t="e">
        <f>J107-K107</f>
        <v>#REF!</v>
      </c>
      <c r="M107" s="104" t="e">
        <f>IF(E107&gt;0.001,1,0)</f>
        <v>#REF!</v>
      </c>
      <c r="T107" s="221" t="e">
        <f t="shared" si="17"/>
        <v>#REF!</v>
      </c>
      <c r="W107" s="221" t="e">
        <f t="shared" si="18"/>
        <v>#REF!</v>
      </c>
    </row>
    <row r="108" spans="1:23" ht="21.95" customHeight="1" x14ac:dyDescent="0.25">
      <c r="A108" s="2" t="e">
        <f>'Anexo VI Estimativa de custo'!#REF!</f>
        <v>#REF!</v>
      </c>
      <c r="B108" s="169" t="e">
        <f>CONCATENATE($R$106,SUM($M$107:M108))</f>
        <v>#REF!</v>
      </c>
      <c r="C108" s="277" t="e">
        <f>'Anexo VI Estimativa de custo'!#REF!</f>
        <v>#REF!</v>
      </c>
      <c r="D108" s="40" t="e">
        <f>'Anexo VI Estimativa de custo'!#REF!</f>
        <v>#REF!</v>
      </c>
      <c r="E108" s="43" t="e">
        <f>'Anexo VI Estimativa de custo'!#REF!</f>
        <v>#REF!</v>
      </c>
      <c r="F108" s="43" t="e">
        <f t="shared" ref="F108:F125" si="31">E108</f>
        <v>#REF!</v>
      </c>
      <c r="G108" s="167" t="e">
        <f t="shared" ref="G108:G124" si="32">IF(F108-E108&gt;0,F108-E108,0)</f>
        <v>#REF!</v>
      </c>
      <c r="H108" s="167" t="e">
        <f t="shared" ref="H108:H124" si="33">IF(E108-F108&gt;0,E108-F108,0)</f>
        <v>#REF!</v>
      </c>
      <c r="I108" s="12" t="e">
        <f>'Anexo VI Estimativa de custo'!#REF!</f>
        <v>#REF!</v>
      </c>
      <c r="J108" s="269" t="e">
        <f t="shared" ref="J108:J125" si="34">G108*I108</f>
        <v>#REF!</v>
      </c>
      <c r="K108" s="269" t="e">
        <f t="shared" ref="K108:K125" si="35">H108*I108</f>
        <v>#REF!</v>
      </c>
      <c r="L108" s="269" t="e">
        <f t="shared" ref="L108:L125" si="36">J108-K108</f>
        <v>#REF!</v>
      </c>
      <c r="M108" s="104" t="e">
        <f t="shared" ref="M108:M125" si="37">IF(E108&gt;0.001,1,0)</f>
        <v>#REF!</v>
      </c>
      <c r="T108" s="221" t="e">
        <f t="shared" si="17"/>
        <v>#REF!</v>
      </c>
      <c r="W108" s="221" t="e">
        <f t="shared" si="18"/>
        <v>#REF!</v>
      </c>
    </row>
    <row r="109" spans="1:23" ht="21.95" customHeight="1" x14ac:dyDescent="0.25">
      <c r="A109" s="2" t="e">
        <f>'Anexo VI Estimativa de custo'!#REF!</f>
        <v>#REF!</v>
      </c>
      <c r="B109" s="169" t="e">
        <f>CONCATENATE($R$106,SUM($M$107:M109))</f>
        <v>#REF!</v>
      </c>
      <c r="C109" s="277" t="e">
        <f>'Anexo VI Estimativa de custo'!#REF!</f>
        <v>#REF!</v>
      </c>
      <c r="D109" s="40" t="e">
        <f>'Anexo VI Estimativa de custo'!#REF!</f>
        <v>#REF!</v>
      </c>
      <c r="E109" s="43" t="e">
        <f>'Anexo VI Estimativa de custo'!#REF!</f>
        <v>#REF!</v>
      </c>
      <c r="F109" s="43" t="e">
        <f t="shared" si="31"/>
        <v>#REF!</v>
      </c>
      <c r="G109" s="167" t="e">
        <f t="shared" si="32"/>
        <v>#REF!</v>
      </c>
      <c r="H109" s="167" t="e">
        <f t="shared" si="33"/>
        <v>#REF!</v>
      </c>
      <c r="I109" s="12" t="e">
        <f>'Anexo VI Estimativa de custo'!#REF!</f>
        <v>#REF!</v>
      </c>
      <c r="J109" s="269" t="e">
        <f t="shared" si="34"/>
        <v>#REF!</v>
      </c>
      <c r="K109" s="269" t="e">
        <f t="shared" si="35"/>
        <v>#REF!</v>
      </c>
      <c r="L109" s="269" t="e">
        <f t="shared" si="36"/>
        <v>#REF!</v>
      </c>
      <c r="M109" s="104" t="e">
        <f t="shared" si="37"/>
        <v>#REF!</v>
      </c>
      <c r="T109" s="221" t="e">
        <f t="shared" si="17"/>
        <v>#REF!</v>
      </c>
      <c r="W109" s="221" t="e">
        <f t="shared" si="18"/>
        <v>#REF!</v>
      </c>
    </row>
    <row r="110" spans="1:23" ht="21.95" customHeight="1" x14ac:dyDescent="0.25">
      <c r="A110" s="2" t="e">
        <f>'Anexo VI Estimativa de custo'!#REF!</f>
        <v>#REF!</v>
      </c>
      <c r="B110" s="169" t="e">
        <f>CONCATENATE($R$106,SUM($M$107:M110))</f>
        <v>#REF!</v>
      </c>
      <c r="C110" s="277" t="e">
        <f>'Anexo VI Estimativa de custo'!#REF!</f>
        <v>#REF!</v>
      </c>
      <c r="D110" s="40" t="e">
        <f>'Anexo VI Estimativa de custo'!#REF!</f>
        <v>#REF!</v>
      </c>
      <c r="E110" s="43" t="e">
        <f>'Anexo VI Estimativa de custo'!#REF!</f>
        <v>#REF!</v>
      </c>
      <c r="F110" s="43" t="e">
        <f t="shared" si="31"/>
        <v>#REF!</v>
      </c>
      <c r="G110" s="167" t="e">
        <f t="shared" si="32"/>
        <v>#REF!</v>
      </c>
      <c r="H110" s="167" t="e">
        <f t="shared" si="33"/>
        <v>#REF!</v>
      </c>
      <c r="I110" s="12" t="e">
        <f>'Anexo VI Estimativa de custo'!#REF!</f>
        <v>#REF!</v>
      </c>
      <c r="J110" s="269" t="e">
        <f t="shared" si="34"/>
        <v>#REF!</v>
      </c>
      <c r="K110" s="269" t="e">
        <f t="shared" si="35"/>
        <v>#REF!</v>
      </c>
      <c r="L110" s="269" t="e">
        <f t="shared" si="36"/>
        <v>#REF!</v>
      </c>
      <c r="M110" s="104" t="e">
        <f t="shared" si="37"/>
        <v>#REF!</v>
      </c>
      <c r="T110" s="221" t="e">
        <f t="shared" si="17"/>
        <v>#REF!</v>
      </c>
      <c r="W110" s="221" t="e">
        <f t="shared" si="18"/>
        <v>#REF!</v>
      </c>
    </row>
    <row r="111" spans="1:23" ht="21.95" customHeight="1" x14ac:dyDescent="0.25">
      <c r="A111" s="2" t="e">
        <f>'Anexo VI Estimativa de custo'!#REF!</f>
        <v>#REF!</v>
      </c>
      <c r="B111" s="169" t="e">
        <f>CONCATENATE($R$106,SUM($M$107:M111))</f>
        <v>#REF!</v>
      </c>
      <c r="C111" s="277" t="e">
        <f>'Anexo VI Estimativa de custo'!#REF!</f>
        <v>#REF!</v>
      </c>
      <c r="D111" s="40" t="e">
        <f>'Anexo VI Estimativa de custo'!#REF!</f>
        <v>#REF!</v>
      </c>
      <c r="E111" s="43" t="e">
        <f>'Anexo VI Estimativa de custo'!#REF!</f>
        <v>#REF!</v>
      </c>
      <c r="F111" s="43" t="e">
        <f t="shared" si="31"/>
        <v>#REF!</v>
      </c>
      <c r="G111" s="167" t="e">
        <f t="shared" si="32"/>
        <v>#REF!</v>
      </c>
      <c r="H111" s="167" t="e">
        <f t="shared" si="33"/>
        <v>#REF!</v>
      </c>
      <c r="I111" s="12" t="e">
        <f>'Anexo VI Estimativa de custo'!#REF!</f>
        <v>#REF!</v>
      </c>
      <c r="J111" s="269" t="e">
        <f t="shared" si="34"/>
        <v>#REF!</v>
      </c>
      <c r="K111" s="269" t="e">
        <f t="shared" si="35"/>
        <v>#REF!</v>
      </c>
      <c r="L111" s="269" t="e">
        <f t="shared" si="36"/>
        <v>#REF!</v>
      </c>
      <c r="M111" s="104" t="e">
        <f t="shared" si="37"/>
        <v>#REF!</v>
      </c>
      <c r="T111" s="221" t="e">
        <f t="shared" si="17"/>
        <v>#REF!</v>
      </c>
      <c r="W111" s="221" t="e">
        <f t="shared" si="18"/>
        <v>#REF!</v>
      </c>
    </row>
    <row r="112" spans="1:23" ht="21.95" customHeight="1" x14ac:dyDescent="0.25">
      <c r="A112" s="2" t="e">
        <f>'Anexo VI Estimativa de custo'!#REF!</f>
        <v>#REF!</v>
      </c>
      <c r="B112" s="169" t="e">
        <f>CONCATENATE($R$106,SUM($M$107:M112))</f>
        <v>#REF!</v>
      </c>
      <c r="C112" s="277" t="e">
        <f>'Anexo VI Estimativa de custo'!#REF!</f>
        <v>#REF!</v>
      </c>
      <c r="D112" s="40" t="e">
        <f>'Anexo VI Estimativa de custo'!#REF!</f>
        <v>#REF!</v>
      </c>
      <c r="E112" s="43" t="e">
        <f>'Anexo VI Estimativa de custo'!#REF!</f>
        <v>#REF!</v>
      </c>
      <c r="F112" s="43" t="e">
        <f t="shared" si="31"/>
        <v>#REF!</v>
      </c>
      <c r="G112" s="167" t="e">
        <f t="shared" si="32"/>
        <v>#REF!</v>
      </c>
      <c r="H112" s="167" t="e">
        <f t="shared" si="33"/>
        <v>#REF!</v>
      </c>
      <c r="I112" s="12" t="e">
        <f>'Anexo VI Estimativa de custo'!#REF!</f>
        <v>#REF!</v>
      </c>
      <c r="J112" s="269" t="e">
        <f t="shared" si="34"/>
        <v>#REF!</v>
      </c>
      <c r="K112" s="269" t="e">
        <f t="shared" si="35"/>
        <v>#REF!</v>
      </c>
      <c r="L112" s="269" t="e">
        <f t="shared" si="36"/>
        <v>#REF!</v>
      </c>
      <c r="M112" s="104" t="e">
        <f t="shared" si="37"/>
        <v>#REF!</v>
      </c>
      <c r="T112" s="221" t="e">
        <f t="shared" si="17"/>
        <v>#REF!</v>
      </c>
      <c r="W112" s="221" t="e">
        <f t="shared" si="18"/>
        <v>#REF!</v>
      </c>
    </row>
    <row r="113" spans="1:23" ht="21.95" customHeight="1" x14ac:dyDescent="0.25">
      <c r="A113" s="2" t="e">
        <f>'Anexo VI Estimativa de custo'!#REF!</f>
        <v>#REF!</v>
      </c>
      <c r="B113" s="169" t="e">
        <f>CONCATENATE($R$106,SUM($M$107:M113))</f>
        <v>#REF!</v>
      </c>
      <c r="C113" s="277" t="e">
        <f>'Anexo VI Estimativa de custo'!#REF!</f>
        <v>#REF!</v>
      </c>
      <c r="D113" s="40" t="e">
        <f>'Anexo VI Estimativa de custo'!#REF!</f>
        <v>#REF!</v>
      </c>
      <c r="E113" s="43" t="e">
        <f>'Anexo VI Estimativa de custo'!#REF!</f>
        <v>#REF!</v>
      </c>
      <c r="F113" s="43" t="e">
        <f t="shared" si="31"/>
        <v>#REF!</v>
      </c>
      <c r="G113" s="167" t="e">
        <f t="shared" si="32"/>
        <v>#REF!</v>
      </c>
      <c r="H113" s="167" t="e">
        <f t="shared" si="33"/>
        <v>#REF!</v>
      </c>
      <c r="I113" s="12" t="e">
        <f>'Anexo VI Estimativa de custo'!#REF!</f>
        <v>#REF!</v>
      </c>
      <c r="J113" s="269" t="e">
        <f t="shared" si="34"/>
        <v>#REF!</v>
      </c>
      <c r="K113" s="269" t="e">
        <f t="shared" si="35"/>
        <v>#REF!</v>
      </c>
      <c r="L113" s="269" t="e">
        <f t="shared" si="36"/>
        <v>#REF!</v>
      </c>
      <c r="M113" s="104" t="e">
        <f t="shared" si="37"/>
        <v>#REF!</v>
      </c>
      <c r="T113" s="221" t="e">
        <f t="shared" si="17"/>
        <v>#REF!</v>
      </c>
      <c r="W113" s="221" t="e">
        <f t="shared" si="18"/>
        <v>#REF!</v>
      </c>
    </row>
    <row r="114" spans="1:23" ht="21.95" customHeight="1" x14ac:dyDescent="0.25">
      <c r="A114" s="2" t="e">
        <f>'Anexo VI Estimativa de custo'!#REF!</f>
        <v>#REF!</v>
      </c>
      <c r="B114" s="169" t="e">
        <f>CONCATENATE($R$106,SUM($M$107:M114))</f>
        <v>#REF!</v>
      </c>
      <c r="C114" s="277" t="e">
        <f>'Anexo VI Estimativa de custo'!#REF!</f>
        <v>#REF!</v>
      </c>
      <c r="D114" s="40" t="e">
        <f>'Anexo VI Estimativa de custo'!#REF!</f>
        <v>#REF!</v>
      </c>
      <c r="E114" s="43" t="e">
        <f>'Anexo VI Estimativa de custo'!#REF!</f>
        <v>#REF!</v>
      </c>
      <c r="F114" s="43" t="e">
        <f t="shared" si="31"/>
        <v>#REF!</v>
      </c>
      <c r="G114" s="167" t="e">
        <f t="shared" si="32"/>
        <v>#REF!</v>
      </c>
      <c r="H114" s="167" t="e">
        <f t="shared" si="33"/>
        <v>#REF!</v>
      </c>
      <c r="I114" s="12" t="e">
        <f>'Anexo VI Estimativa de custo'!#REF!</f>
        <v>#REF!</v>
      </c>
      <c r="J114" s="269" t="e">
        <f t="shared" si="34"/>
        <v>#REF!</v>
      </c>
      <c r="K114" s="269" t="e">
        <f t="shared" si="35"/>
        <v>#REF!</v>
      </c>
      <c r="L114" s="269" t="e">
        <f t="shared" si="36"/>
        <v>#REF!</v>
      </c>
      <c r="M114" s="104" t="e">
        <f t="shared" si="37"/>
        <v>#REF!</v>
      </c>
      <c r="T114" s="221" t="e">
        <f t="shared" si="17"/>
        <v>#REF!</v>
      </c>
      <c r="W114" s="221" t="e">
        <f t="shared" si="18"/>
        <v>#REF!</v>
      </c>
    </row>
    <row r="115" spans="1:23" ht="21.95" customHeight="1" x14ac:dyDescent="0.25">
      <c r="A115" s="2" t="e">
        <f>'Anexo VI Estimativa de custo'!#REF!</f>
        <v>#REF!</v>
      </c>
      <c r="B115" s="169" t="e">
        <f>CONCATENATE($R$106,SUM($M$107:M115))</f>
        <v>#REF!</v>
      </c>
      <c r="C115" s="277" t="e">
        <f>'Anexo VI Estimativa de custo'!#REF!</f>
        <v>#REF!</v>
      </c>
      <c r="D115" s="40" t="e">
        <f>'Anexo VI Estimativa de custo'!#REF!</f>
        <v>#REF!</v>
      </c>
      <c r="E115" s="43" t="e">
        <f>'Anexo VI Estimativa de custo'!#REF!</f>
        <v>#REF!</v>
      </c>
      <c r="F115" s="43" t="e">
        <f t="shared" si="31"/>
        <v>#REF!</v>
      </c>
      <c r="G115" s="167" t="e">
        <f t="shared" si="32"/>
        <v>#REF!</v>
      </c>
      <c r="H115" s="167" t="e">
        <f t="shared" si="33"/>
        <v>#REF!</v>
      </c>
      <c r="I115" s="12" t="e">
        <f>'Anexo VI Estimativa de custo'!#REF!</f>
        <v>#REF!</v>
      </c>
      <c r="J115" s="269" t="e">
        <f t="shared" si="34"/>
        <v>#REF!</v>
      </c>
      <c r="K115" s="269" t="e">
        <f t="shared" si="35"/>
        <v>#REF!</v>
      </c>
      <c r="L115" s="269" t="e">
        <f t="shared" si="36"/>
        <v>#REF!</v>
      </c>
      <c r="M115" s="104" t="e">
        <f t="shared" si="37"/>
        <v>#REF!</v>
      </c>
      <c r="T115" s="221" t="e">
        <f t="shared" si="17"/>
        <v>#REF!</v>
      </c>
      <c r="W115" s="221" t="e">
        <f t="shared" si="18"/>
        <v>#REF!</v>
      </c>
    </row>
    <row r="116" spans="1:23" ht="21.95" customHeight="1" x14ac:dyDescent="0.25">
      <c r="A116" s="2" t="e">
        <f>'Anexo VI Estimativa de custo'!#REF!</f>
        <v>#REF!</v>
      </c>
      <c r="B116" s="169" t="e">
        <f>CONCATENATE($R$106,SUM($M$107:M116))</f>
        <v>#REF!</v>
      </c>
      <c r="C116" s="277" t="e">
        <f>'Anexo VI Estimativa de custo'!#REF!</f>
        <v>#REF!</v>
      </c>
      <c r="D116" s="40" t="e">
        <f>'Anexo VI Estimativa de custo'!#REF!</f>
        <v>#REF!</v>
      </c>
      <c r="E116" s="43" t="e">
        <f>'Anexo VI Estimativa de custo'!#REF!</f>
        <v>#REF!</v>
      </c>
      <c r="F116" s="43" t="e">
        <f t="shared" si="31"/>
        <v>#REF!</v>
      </c>
      <c r="G116" s="167" t="e">
        <f t="shared" si="32"/>
        <v>#REF!</v>
      </c>
      <c r="H116" s="167" t="e">
        <f t="shared" si="33"/>
        <v>#REF!</v>
      </c>
      <c r="I116" s="12" t="e">
        <f>'Anexo VI Estimativa de custo'!#REF!</f>
        <v>#REF!</v>
      </c>
      <c r="J116" s="269" t="e">
        <f t="shared" si="34"/>
        <v>#REF!</v>
      </c>
      <c r="K116" s="269" t="e">
        <f t="shared" si="35"/>
        <v>#REF!</v>
      </c>
      <c r="L116" s="269" t="e">
        <f t="shared" si="36"/>
        <v>#REF!</v>
      </c>
      <c r="M116" s="104" t="e">
        <f t="shared" si="37"/>
        <v>#REF!</v>
      </c>
      <c r="T116" s="221" t="e">
        <f t="shared" si="17"/>
        <v>#REF!</v>
      </c>
      <c r="W116" s="221" t="e">
        <f t="shared" si="18"/>
        <v>#REF!</v>
      </c>
    </row>
    <row r="117" spans="1:23" ht="21.95" customHeight="1" x14ac:dyDescent="0.25">
      <c r="A117" s="2" t="e">
        <f>'Anexo VI Estimativa de custo'!#REF!</f>
        <v>#REF!</v>
      </c>
      <c r="B117" s="169" t="e">
        <f>CONCATENATE($R$106,SUM($M$107:M117))</f>
        <v>#REF!</v>
      </c>
      <c r="C117" s="277" t="e">
        <f>'Anexo VI Estimativa de custo'!#REF!</f>
        <v>#REF!</v>
      </c>
      <c r="D117" s="40" t="e">
        <f>'Anexo VI Estimativa de custo'!#REF!</f>
        <v>#REF!</v>
      </c>
      <c r="E117" s="43" t="e">
        <f>'Anexo VI Estimativa de custo'!#REF!</f>
        <v>#REF!</v>
      </c>
      <c r="F117" s="43" t="e">
        <f t="shared" si="31"/>
        <v>#REF!</v>
      </c>
      <c r="G117" s="167" t="e">
        <f t="shared" si="32"/>
        <v>#REF!</v>
      </c>
      <c r="H117" s="167" t="e">
        <f t="shared" si="33"/>
        <v>#REF!</v>
      </c>
      <c r="I117" s="12" t="e">
        <f>'Anexo VI Estimativa de custo'!#REF!</f>
        <v>#REF!</v>
      </c>
      <c r="J117" s="269" t="e">
        <f t="shared" si="34"/>
        <v>#REF!</v>
      </c>
      <c r="K117" s="269" t="e">
        <f t="shared" si="35"/>
        <v>#REF!</v>
      </c>
      <c r="L117" s="269" t="e">
        <f t="shared" si="36"/>
        <v>#REF!</v>
      </c>
      <c r="M117" s="104" t="e">
        <f t="shared" si="37"/>
        <v>#REF!</v>
      </c>
      <c r="T117" s="221" t="e">
        <f t="shared" si="17"/>
        <v>#REF!</v>
      </c>
      <c r="W117" s="221" t="e">
        <f t="shared" si="18"/>
        <v>#REF!</v>
      </c>
    </row>
    <row r="118" spans="1:23" ht="21.95" customHeight="1" x14ac:dyDescent="0.25">
      <c r="A118" s="2" t="e">
        <f>'Anexo VI Estimativa de custo'!#REF!</f>
        <v>#REF!</v>
      </c>
      <c r="B118" s="169" t="e">
        <f>CONCATENATE($R$106,SUM($M$107:M118))</f>
        <v>#REF!</v>
      </c>
      <c r="C118" s="277" t="e">
        <f>'Anexo VI Estimativa de custo'!#REF!</f>
        <v>#REF!</v>
      </c>
      <c r="D118" s="40" t="e">
        <f>'Anexo VI Estimativa de custo'!#REF!</f>
        <v>#REF!</v>
      </c>
      <c r="E118" s="43" t="e">
        <f>'Anexo VI Estimativa de custo'!#REF!</f>
        <v>#REF!</v>
      </c>
      <c r="F118" s="43" t="e">
        <f t="shared" si="31"/>
        <v>#REF!</v>
      </c>
      <c r="G118" s="167" t="e">
        <f t="shared" si="32"/>
        <v>#REF!</v>
      </c>
      <c r="H118" s="167" t="e">
        <f t="shared" si="33"/>
        <v>#REF!</v>
      </c>
      <c r="I118" s="12" t="e">
        <f>'Anexo VI Estimativa de custo'!#REF!</f>
        <v>#REF!</v>
      </c>
      <c r="J118" s="269" t="e">
        <f t="shared" si="34"/>
        <v>#REF!</v>
      </c>
      <c r="K118" s="269" t="e">
        <f t="shared" si="35"/>
        <v>#REF!</v>
      </c>
      <c r="L118" s="269" t="e">
        <f t="shared" si="36"/>
        <v>#REF!</v>
      </c>
      <c r="M118" s="104" t="e">
        <f t="shared" si="37"/>
        <v>#REF!</v>
      </c>
      <c r="T118" s="221" t="e">
        <f t="shared" si="17"/>
        <v>#REF!</v>
      </c>
      <c r="W118" s="221" t="e">
        <f t="shared" si="18"/>
        <v>#REF!</v>
      </c>
    </row>
    <row r="119" spans="1:23" ht="21.95" customHeight="1" x14ac:dyDescent="0.25">
      <c r="A119" s="2" t="e">
        <f>'Anexo VI Estimativa de custo'!#REF!</f>
        <v>#REF!</v>
      </c>
      <c r="B119" s="169" t="e">
        <f>CONCATENATE($R$106,SUM($M$107:M119))</f>
        <v>#REF!</v>
      </c>
      <c r="C119" s="277" t="e">
        <f>'Anexo VI Estimativa de custo'!#REF!</f>
        <v>#REF!</v>
      </c>
      <c r="D119" s="40" t="e">
        <f>'Anexo VI Estimativa de custo'!#REF!</f>
        <v>#REF!</v>
      </c>
      <c r="E119" s="43" t="e">
        <f>'Anexo VI Estimativa de custo'!#REF!</f>
        <v>#REF!</v>
      </c>
      <c r="F119" s="43" t="e">
        <f t="shared" si="31"/>
        <v>#REF!</v>
      </c>
      <c r="G119" s="167" t="e">
        <f t="shared" si="32"/>
        <v>#REF!</v>
      </c>
      <c r="H119" s="167" t="e">
        <f t="shared" si="33"/>
        <v>#REF!</v>
      </c>
      <c r="I119" s="12" t="e">
        <f>'Anexo VI Estimativa de custo'!#REF!</f>
        <v>#REF!</v>
      </c>
      <c r="J119" s="269" t="e">
        <f t="shared" si="34"/>
        <v>#REF!</v>
      </c>
      <c r="K119" s="269" t="e">
        <f t="shared" si="35"/>
        <v>#REF!</v>
      </c>
      <c r="L119" s="269" t="e">
        <f t="shared" si="36"/>
        <v>#REF!</v>
      </c>
      <c r="M119" s="104" t="e">
        <f t="shared" si="37"/>
        <v>#REF!</v>
      </c>
      <c r="T119" s="221" t="e">
        <f t="shared" si="17"/>
        <v>#REF!</v>
      </c>
      <c r="W119" s="221" t="e">
        <f t="shared" si="18"/>
        <v>#REF!</v>
      </c>
    </row>
    <row r="120" spans="1:23" ht="21.95" customHeight="1" x14ac:dyDescent="0.25">
      <c r="A120" s="2" t="e">
        <f>'Anexo VI Estimativa de custo'!#REF!</f>
        <v>#REF!</v>
      </c>
      <c r="B120" s="169" t="e">
        <f>CONCATENATE($R$106,SUM($M$107:M120))</f>
        <v>#REF!</v>
      </c>
      <c r="C120" s="277" t="e">
        <f>'Anexo VI Estimativa de custo'!#REF!</f>
        <v>#REF!</v>
      </c>
      <c r="D120" s="40" t="e">
        <f>'Anexo VI Estimativa de custo'!#REF!</f>
        <v>#REF!</v>
      </c>
      <c r="E120" s="43" t="e">
        <f>'Anexo VI Estimativa de custo'!#REF!</f>
        <v>#REF!</v>
      </c>
      <c r="F120" s="43" t="e">
        <f t="shared" si="31"/>
        <v>#REF!</v>
      </c>
      <c r="G120" s="167" t="e">
        <f t="shared" si="32"/>
        <v>#REF!</v>
      </c>
      <c r="H120" s="167" t="e">
        <f t="shared" si="33"/>
        <v>#REF!</v>
      </c>
      <c r="I120" s="12" t="e">
        <f>'Anexo VI Estimativa de custo'!#REF!</f>
        <v>#REF!</v>
      </c>
      <c r="J120" s="269" t="e">
        <f t="shared" si="34"/>
        <v>#REF!</v>
      </c>
      <c r="K120" s="269" t="e">
        <f t="shared" si="35"/>
        <v>#REF!</v>
      </c>
      <c r="L120" s="269" t="e">
        <f t="shared" si="36"/>
        <v>#REF!</v>
      </c>
      <c r="M120" s="104" t="e">
        <f t="shared" si="37"/>
        <v>#REF!</v>
      </c>
      <c r="T120" s="221" t="e">
        <f t="shared" si="17"/>
        <v>#REF!</v>
      </c>
      <c r="W120" s="221" t="e">
        <f t="shared" si="18"/>
        <v>#REF!</v>
      </c>
    </row>
    <row r="121" spans="1:23" ht="21.95" customHeight="1" x14ac:dyDescent="0.25">
      <c r="A121" s="2" t="e">
        <f>'Anexo VI Estimativa de custo'!#REF!</f>
        <v>#REF!</v>
      </c>
      <c r="B121" s="169" t="e">
        <f>CONCATENATE($R$106,SUM($M$107:M121))</f>
        <v>#REF!</v>
      </c>
      <c r="C121" s="277" t="e">
        <f>'Anexo VI Estimativa de custo'!#REF!</f>
        <v>#REF!</v>
      </c>
      <c r="D121" s="40" t="e">
        <f>'Anexo VI Estimativa de custo'!#REF!</f>
        <v>#REF!</v>
      </c>
      <c r="E121" s="43" t="e">
        <f>'Anexo VI Estimativa de custo'!#REF!</f>
        <v>#REF!</v>
      </c>
      <c r="F121" s="43" t="e">
        <f t="shared" si="31"/>
        <v>#REF!</v>
      </c>
      <c r="G121" s="167" t="e">
        <f t="shared" si="32"/>
        <v>#REF!</v>
      </c>
      <c r="H121" s="167" t="e">
        <f t="shared" si="33"/>
        <v>#REF!</v>
      </c>
      <c r="I121" s="12" t="e">
        <f>'Anexo VI Estimativa de custo'!#REF!</f>
        <v>#REF!</v>
      </c>
      <c r="J121" s="269" t="e">
        <f t="shared" si="34"/>
        <v>#REF!</v>
      </c>
      <c r="K121" s="269" t="e">
        <f t="shared" si="35"/>
        <v>#REF!</v>
      </c>
      <c r="L121" s="269" t="e">
        <f t="shared" si="36"/>
        <v>#REF!</v>
      </c>
      <c r="M121" s="104" t="e">
        <f t="shared" si="37"/>
        <v>#REF!</v>
      </c>
      <c r="T121" s="221" t="e">
        <f t="shared" si="17"/>
        <v>#REF!</v>
      </c>
      <c r="W121" s="221" t="e">
        <f t="shared" si="18"/>
        <v>#REF!</v>
      </c>
    </row>
    <row r="122" spans="1:23" ht="21.95" customHeight="1" x14ac:dyDescent="0.25">
      <c r="A122" s="2" t="e">
        <f>'Anexo VI Estimativa de custo'!#REF!</f>
        <v>#REF!</v>
      </c>
      <c r="B122" s="169" t="e">
        <f>CONCATENATE($R$106,SUM($M$107:M122))</f>
        <v>#REF!</v>
      </c>
      <c r="C122" s="277" t="e">
        <f>'Anexo VI Estimativa de custo'!#REF!</f>
        <v>#REF!</v>
      </c>
      <c r="D122" s="40" t="e">
        <f>'Anexo VI Estimativa de custo'!#REF!</f>
        <v>#REF!</v>
      </c>
      <c r="E122" s="43" t="e">
        <f>'Anexo VI Estimativa de custo'!#REF!</f>
        <v>#REF!</v>
      </c>
      <c r="F122" s="43" t="e">
        <f t="shared" si="31"/>
        <v>#REF!</v>
      </c>
      <c r="G122" s="167" t="e">
        <f t="shared" si="32"/>
        <v>#REF!</v>
      </c>
      <c r="H122" s="167" t="e">
        <f t="shared" si="33"/>
        <v>#REF!</v>
      </c>
      <c r="I122" s="12" t="e">
        <f>'Anexo VI Estimativa de custo'!#REF!</f>
        <v>#REF!</v>
      </c>
      <c r="J122" s="269" t="e">
        <f t="shared" si="34"/>
        <v>#REF!</v>
      </c>
      <c r="K122" s="269" t="e">
        <f t="shared" si="35"/>
        <v>#REF!</v>
      </c>
      <c r="L122" s="269" t="e">
        <f t="shared" si="36"/>
        <v>#REF!</v>
      </c>
      <c r="M122" s="104" t="e">
        <f t="shared" si="37"/>
        <v>#REF!</v>
      </c>
      <c r="T122" s="221" t="e">
        <f t="shared" si="17"/>
        <v>#REF!</v>
      </c>
      <c r="W122" s="221" t="e">
        <f t="shared" si="18"/>
        <v>#REF!</v>
      </c>
    </row>
    <row r="123" spans="1:23" ht="21.95" customHeight="1" x14ac:dyDescent="0.25">
      <c r="A123" s="2" t="e">
        <f>'Anexo VI Estimativa de custo'!#REF!</f>
        <v>#REF!</v>
      </c>
      <c r="B123" s="169" t="e">
        <f>CONCATENATE($R$106,SUM($M$107:M123))</f>
        <v>#REF!</v>
      </c>
      <c r="C123" s="277" t="e">
        <f>'Anexo VI Estimativa de custo'!#REF!</f>
        <v>#REF!</v>
      </c>
      <c r="D123" s="40" t="e">
        <f>'Anexo VI Estimativa de custo'!#REF!</f>
        <v>#REF!</v>
      </c>
      <c r="E123" s="43" t="e">
        <f>'Anexo VI Estimativa de custo'!#REF!</f>
        <v>#REF!</v>
      </c>
      <c r="F123" s="43" t="e">
        <f t="shared" si="31"/>
        <v>#REF!</v>
      </c>
      <c r="G123" s="167" t="e">
        <f t="shared" si="32"/>
        <v>#REF!</v>
      </c>
      <c r="H123" s="167" t="e">
        <f t="shared" si="33"/>
        <v>#REF!</v>
      </c>
      <c r="I123" s="12" t="e">
        <f>'Anexo VI Estimativa de custo'!#REF!</f>
        <v>#REF!</v>
      </c>
      <c r="J123" s="269" t="e">
        <f t="shared" si="34"/>
        <v>#REF!</v>
      </c>
      <c r="K123" s="269" t="e">
        <f t="shared" si="35"/>
        <v>#REF!</v>
      </c>
      <c r="L123" s="269" t="e">
        <f t="shared" si="36"/>
        <v>#REF!</v>
      </c>
      <c r="M123" s="104" t="e">
        <f t="shared" si="37"/>
        <v>#REF!</v>
      </c>
      <c r="T123" s="221" t="e">
        <f t="shared" si="17"/>
        <v>#REF!</v>
      </c>
      <c r="W123" s="221" t="e">
        <f t="shared" si="18"/>
        <v>#REF!</v>
      </c>
    </row>
    <row r="124" spans="1:23" ht="21.95" customHeight="1" x14ac:dyDescent="0.25">
      <c r="A124" s="2" t="e">
        <f>'Anexo VI Estimativa de custo'!#REF!</f>
        <v>#REF!</v>
      </c>
      <c r="B124" s="169" t="e">
        <f>CONCATENATE($R$106,SUM($M$107:M124))</f>
        <v>#REF!</v>
      </c>
      <c r="C124" s="277" t="e">
        <f>'Anexo VI Estimativa de custo'!#REF!</f>
        <v>#REF!</v>
      </c>
      <c r="D124" s="40" t="e">
        <f>'Anexo VI Estimativa de custo'!#REF!</f>
        <v>#REF!</v>
      </c>
      <c r="E124" s="43" t="e">
        <f>'Anexo VI Estimativa de custo'!#REF!</f>
        <v>#REF!</v>
      </c>
      <c r="F124" s="43" t="e">
        <f t="shared" si="31"/>
        <v>#REF!</v>
      </c>
      <c r="G124" s="167" t="e">
        <f t="shared" si="32"/>
        <v>#REF!</v>
      </c>
      <c r="H124" s="167" t="e">
        <f t="shared" si="33"/>
        <v>#REF!</v>
      </c>
      <c r="I124" s="12" t="e">
        <f>'Anexo VI Estimativa de custo'!#REF!</f>
        <v>#REF!</v>
      </c>
      <c r="J124" s="269" t="e">
        <f t="shared" si="34"/>
        <v>#REF!</v>
      </c>
      <c r="K124" s="269" t="e">
        <f t="shared" si="35"/>
        <v>#REF!</v>
      </c>
      <c r="L124" s="269" t="e">
        <f t="shared" si="36"/>
        <v>#REF!</v>
      </c>
      <c r="M124" s="104" t="e">
        <f t="shared" si="37"/>
        <v>#REF!</v>
      </c>
      <c r="T124" s="221" t="e">
        <f t="shared" si="17"/>
        <v>#REF!</v>
      </c>
      <c r="W124" s="221" t="e">
        <f t="shared" si="18"/>
        <v>#REF!</v>
      </c>
    </row>
    <row r="125" spans="1:23" ht="21.95" customHeight="1" x14ac:dyDescent="0.25">
      <c r="A125" s="2" t="e">
        <f>'Anexo VI Estimativa de custo'!#REF!</f>
        <v>#REF!</v>
      </c>
      <c r="B125" s="169" t="e">
        <f>CONCATENATE($R$106,SUM($M$107:M125))</f>
        <v>#REF!</v>
      </c>
      <c r="C125" s="277" t="e">
        <f>'Anexo VI Estimativa de custo'!#REF!</f>
        <v>#REF!</v>
      </c>
      <c r="D125" s="40" t="e">
        <f>'Anexo VI Estimativa de custo'!#REF!</f>
        <v>#REF!</v>
      </c>
      <c r="E125" s="43" t="e">
        <f>'Anexo VI Estimativa de custo'!#REF!</f>
        <v>#REF!</v>
      </c>
      <c r="F125" s="43" t="e">
        <f t="shared" si="31"/>
        <v>#REF!</v>
      </c>
      <c r="G125" s="167" t="e">
        <f>IF(F125-E125&gt;0,F125-E125,0)</f>
        <v>#REF!</v>
      </c>
      <c r="H125" s="167" t="e">
        <f>IF(E125-F125&gt;0,E125-F125,0)</f>
        <v>#REF!</v>
      </c>
      <c r="I125" s="12" t="e">
        <f>'Anexo VI Estimativa de custo'!#REF!</f>
        <v>#REF!</v>
      </c>
      <c r="J125" s="269" t="e">
        <f t="shared" si="34"/>
        <v>#REF!</v>
      </c>
      <c r="K125" s="269" t="e">
        <f t="shared" si="35"/>
        <v>#REF!</v>
      </c>
      <c r="L125" s="269" t="e">
        <f t="shared" si="36"/>
        <v>#REF!</v>
      </c>
      <c r="M125" s="104" t="e">
        <f t="shared" si="37"/>
        <v>#REF!</v>
      </c>
      <c r="P125" s="255" t="e">
        <f>SUM(E107:E125)</f>
        <v>#REF!</v>
      </c>
      <c r="T125" s="221" t="e">
        <f t="shared" si="17"/>
        <v>#REF!</v>
      </c>
      <c r="W125" s="221" t="e">
        <f t="shared" si="18"/>
        <v>#REF!</v>
      </c>
    </row>
    <row r="126" spans="1:23" ht="21.95" customHeight="1" x14ac:dyDescent="0.25">
      <c r="A126" s="193"/>
      <c r="B126" s="168" t="e">
        <f>SUM(M126:N126)</f>
        <v>#REF!</v>
      </c>
      <c r="C126" s="531" t="s">
        <v>55</v>
      </c>
      <c r="D126" s="532"/>
      <c r="E126" s="532"/>
      <c r="F126" s="532"/>
      <c r="G126" s="532"/>
      <c r="H126" s="532"/>
      <c r="I126" s="532"/>
      <c r="J126" s="532"/>
      <c r="K126" s="532"/>
      <c r="L126" s="532"/>
      <c r="M126" s="104" t="e">
        <f>IF(P176&gt;0.01,1,0)</f>
        <v>#REF!</v>
      </c>
      <c r="N126" s="65" t="e">
        <f>B106</f>
        <v>#REF!</v>
      </c>
      <c r="R126" s="132"/>
      <c r="T126" s="221">
        <f t="shared" si="17"/>
        <v>0</v>
      </c>
      <c r="W126" s="221">
        <f t="shared" si="18"/>
        <v>0</v>
      </c>
    </row>
    <row r="127" spans="1:23" ht="21.95" customHeight="1" x14ac:dyDescent="0.25">
      <c r="A127" s="170"/>
      <c r="B127" s="170" t="e">
        <f>CONCATENATE(B126,".1")</f>
        <v>#REF!</v>
      </c>
      <c r="C127" s="524" t="s">
        <v>56</v>
      </c>
      <c r="D127" s="525"/>
      <c r="E127" s="525"/>
      <c r="F127" s="525"/>
      <c r="G127" s="525"/>
      <c r="H127" s="525"/>
      <c r="I127" s="525"/>
      <c r="J127" s="525"/>
      <c r="K127" s="525"/>
      <c r="L127" s="525"/>
      <c r="M127" s="104" t="e">
        <f>IF(P156&gt;0.01,1,0)</f>
        <v>#REF!</v>
      </c>
      <c r="R127" s="123" t="e">
        <f>CONCATENATE(B127,".")</f>
        <v>#REF!</v>
      </c>
      <c r="T127" s="221">
        <f t="shared" si="17"/>
        <v>0</v>
      </c>
      <c r="W127" s="221">
        <f t="shared" si="18"/>
        <v>0</v>
      </c>
    </row>
    <row r="128" spans="1:23" ht="21.95" customHeight="1" x14ac:dyDescent="0.25">
      <c r="A128" s="2" t="e">
        <f>'Anexo VI Estimativa de custo'!#REF!</f>
        <v>#REF!</v>
      </c>
      <c r="B128" s="169" t="e">
        <f>CONCATENATE($R$127,SUM($M$128:M128))</f>
        <v>#REF!</v>
      </c>
      <c r="C128" s="7" t="e">
        <f>'Anexo VI Estimativa de custo'!#REF!</f>
        <v>#REF!</v>
      </c>
      <c r="D128" s="6" t="e">
        <f>'Anexo VI Estimativa de custo'!#REF!</f>
        <v>#REF!</v>
      </c>
      <c r="E128" s="46" t="e">
        <f>'Anexo VI Estimativa de custo'!#REF!</f>
        <v>#REF!</v>
      </c>
      <c r="F128" s="46" t="e">
        <f>E128</f>
        <v>#REF!</v>
      </c>
      <c r="G128" s="167" t="e">
        <f>IF(F128-E128&gt;0,F128-E128,0)</f>
        <v>#REF!</v>
      </c>
      <c r="H128" s="167" t="e">
        <f>IF(E128-F128&gt;0,E128-F128,0)</f>
        <v>#REF!</v>
      </c>
      <c r="I128" s="11" t="e">
        <f>'Anexo VI Estimativa de custo'!#REF!</f>
        <v>#REF!</v>
      </c>
      <c r="J128" s="269" t="e">
        <f>G128*I128</f>
        <v>#REF!</v>
      </c>
      <c r="K128" s="269" t="e">
        <f>H128*I128</f>
        <v>#REF!</v>
      </c>
      <c r="L128" s="269" t="e">
        <f>J128-K128</f>
        <v>#REF!</v>
      </c>
      <c r="M128" s="104" t="e">
        <f>IF(E128&gt;0.001,1,0)</f>
        <v>#REF!</v>
      </c>
      <c r="T128" s="221" t="e">
        <f t="shared" si="17"/>
        <v>#REF!</v>
      </c>
      <c r="W128" s="221" t="e">
        <f t="shared" si="18"/>
        <v>#REF!</v>
      </c>
    </row>
    <row r="129" spans="1:23" ht="21.95" customHeight="1" x14ac:dyDescent="0.25">
      <c r="A129" s="2" t="e">
        <f>'Anexo VI Estimativa de custo'!#REF!</f>
        <v>#REF!</v>
      </c>
      <c r="B129" s="169" t="e">
        <f>CONCATENATE($R$127,SUM($M$128:M129))</f>
        <v>#REF!</v>
      </c>
      <c r="C129" s="7" t="e">
        <f>'Anexo VI Estimativa de custo'!#REF!</f>
        <v>#REF!</v>
      </c>
      <c r="D129" s="6" t="e">
        <f>'Anexo VI Estimativa de custo'!#REF!</f>
        <v>#REF!</v>
      </c>
      <c r="E129" s="46" t="e">
        <f>'Anexo VI Estimativa de custo'!#REF!</f>
        <v>#REF!</v>
      </c>
      <c r="F129" s="46" t="e">
        <f t="shared" ref="F129:F157" si="38">E129</f>
        <v>#REF!</v>
      </c>
      <c r="G129" s="167" t="e">
        <f t="shared" ref="G129:G156" si="39">IF(F129-E129&gt;0,F129-E129,0)</f>
        <v>#REF!</v>
      </c>
      <c r="H129" s="167" t="e">
        <f t="shared" ref="H129:H156" si="40">IF(E129-F129&gt;0,E129-F129,0)</f>
        <v>#REF!</v>
      </c>
      <c r="I129" s="11" t="e">
        <f>'Anexo VI Estimativa de custo'!#REF!</f>
        <v>#REF!</v>
      </c>
      <c r="J129" s="269" t="e">
        <f t="shared" ref="J129:J156" si="41">G129*I129</f>
        <v>#REF!</v>
      </c>
      <c r="K129" s="269" t="e">
        <f t="shared" ref="K129:K156" si="42">H129*I129</f>
        <v>#REF!</v>
      </c>
      <c r="L129" s="269" t="e">
        <f t="shared" ref="L129:L156" si="43">J129-K129</f>
        <v>#REF!</v>
      </c>
      <c r="M129" s="104" t="e">
        <f t="shared" ref="M129:M156" si="44">IF(E129&gt;0.001,1,0)</f>
        <v>#REF!</v>
      </c>
      <c r="T129" s="221" t="e">
        <f t="shared" si="17"/>
        <v>#REF!</v>
      </c>
      <c r="W129" s="221" t="e">
        <f t="shared" si="18"/>
        <v>#REF!</v>
      </c>
    </row>
    <row r="130" spans="1:23" ht="21.95" customHeight="1" x14ac:dyDescent="0.25">
      <c r="A130" s="2" t="e">
        <f>'Anexo VI Estimativa de custo'!#REF!</f>
        <v>#REF!</v>
      </c>
      <c r="B130" s="169" t="e">
        <f>CONCATENATE($R$127,SUM($M$128:M130))</f>
        <v>#REF!</v>
      </c>
      <c r="C130" s="7" t="e">
        <f>'Anexo VI Estimativa de custo'!#REF!</f>
        <v>#REF!</v>
      </c>
      <c r="D130" s="6" t="e">
        <f>'Anexo VI Estimativa de custo'!#REF!</f>
        <v>#REF!</v>
      </c>
      <c r="E130" s="46" t="e">
        <f>'Anexo VI Estimativa de custo'!#REF!</f>
        <v>#REF!</v>
      </c>
      <c r="F130" s="46" t="e">
        <f t="shared" si="38"/>
        <v>#REF!</v>
      </c>
      <c r="G130" s="167" t="e">
        <f t="shared" si="39"/>
        <v>#REF!</v>
      </c>
      <c r="H130" s="167" t="e">
        <f t="shared" si="40"/>
        <v>#REF!</v>
      </c>
      <c r="I130" s="11" t="e">
        <f>'Anexo VI Estimativa de custo'!#REF!</f>
        <v>#REF!</v>
      </c>
      <c r="J130" s="269" t="e">
        <f t="shared" si="41"/>
        <v>#REF!</v>
      </c>
      <c r="K130" s="269" t="e">
        <f t="shared" si="42"/>
        <v>#REF!</v>
      </c>
      <c r="L130" s="269" t="e">
        <f t="shared" si="43"/>
        <v>#REF!</v>
      </c>
      <c r="M130" s="104" t="e">
        <f t="shared" si="44"/>
        <v>#REF!</v>
      </c>
      <c r="T130" s="221" t="e">
        <f t="shared" si="17"/>
        <v>#REF!</v>
      </c>
      <c r="W130" s="221" t="e">
        <f t="shared" si="18"/>
        <v>#REF!</v>
      </c>
    </row>
    <row r="131" spans="1:23" ht="21.95" customHeight="1" x14ac:dyDescent="0.25">
      <c r="A131" s="2" t="e">
        <f>'Anexo VI Estimativa de custo'!#REF!</f>
        <v>#REF!</v>
      </c>
      <c r="B131" s="169" t="e">
        <f>CONCATENATE($R$127,SUM($M$128:M131))</f>
        <v>#REF!</v>
      </c>
      <c r="C131" s="7" t="e">
        <f>'Anexo VI Estimativa de custo'!#REF!</f>
        <v>#REF!</v>
      </c>
      <c r="D131" s="6" t="e">
        <f>'Anexo VI Estimativa de custo'!#REF!</f>
        <v>#REF!</v>
      </c>
      <c r="E131" s="46" t="e">
        <f>'Anexo VI Estimativa de custo'!#REF!</f>
        <v>#REF!</v>
      </c>
      <c r="F131" s="46" t="e">
        <f t="shared" si="38"/>
        <v>#REF!</v>
      </c>
      <c r="G131" s="167" t="e">
        <f t="shared" si="39"/>
        <v>#REF!</v>
      </c>
      <c r="H131" s="167" t="e">
        <f t="shared" si="40"/>
        <v>#REF!</v>
      </c>
      <c r="I131" s="11" t="e">
        <f>'Anexo VI Estimativa de custo'!#REF!</f>
        <v>#REF!</v>
      </c>
      <c r="J131" s="269" t="e">
        <f t="shared" si="41"/>
        <v>#REF!</v>
      </c>
      <c r="K131" s="269" t="e">
        <f t="shared" si="42"/>
        <v>#REF!</v>
      </c>
      <c r="L131" s="269" t="e">
        <f t="shared" si="43"/>
        <v>#REF!</v>
      </c>
      <c r="M131" s="104" t="e">
        <f t="shared" si="44"/>
        <v>#REF!</v>
      </c>
      <c r="T131" s="221" t="e">
        <f t="shared" si="17"/>
        <v>#REF!</v>
      </c>
      <c r="W131" s="221" t="e">
        <f t="shared" si="18"/>
        <v>#REF!</v>
      </c>
    </row>
    <row r="132" spans="1:23" ht="21.95" customHeight="1" x14ac:dyDescent="0.25">
      <c r="A132" s="2" t="e">
        <f>'Anexo VI Estimativa de custo'!#REF!</f>
        <v>#REF!</v>
      </c>
      <c r="B132" s="169" t="e">
        <f>CONCATENATE($R$127,SUM($M$128:M132))</f>
        <v>#REF!</v>
      </c>
      <c r="C132" s="7" t="e">
        <f>'Anexo VI Estimativa de custo'!#REF!</f>
        <v>#REF!</v>
      </c>
      <c r="D132" s="6" t="e">
        <f>'Anexo VI Estimativa de custo'!#REF!</f>
        <v>#REF!</v>
      </c>
      <c r="E132" s="46" t="e">
        <f>'Anexo VI Estimativa de custo'!#REF!</f>
        <v>#REF!</v>
      </c>
      <c r="F132" s="46" t="e">
        <f t="shared" si="38"/>
        <v>#REF!</v>
      </c>
      <c r="G132" s="167" t="e">
        <f t="shared" si="39"/>
        <v>#REF!</v>
      </c>
      <c r="H132" s="167" t="e">
        <f t="shared" si="40"/>
        <v>#REF!</v>
      </c>
      <c r="I132" s="11" t="e">
        <f>'Anexo VI Estimativa de custo'!#REF!</f>
        <v>#REF!</v>
      </c>
      <c r="J132" s="269" t="e">
        <f t="shared" si="41"/>
        <v>#REF!</v>
      </c>
      <c r="K132" s="269" t="e">
        <f t="shared" si="42"/>
        <v>#REF!</v>
      </c>
      <c r="L132" s="269" t="e">
        <f t="shared" si="43"/>
        <v>#REF!</v>
      </c>
      <c r="M132" s="104" t="e">
        <f t="shared" si="44"/>
        <v>#REF!</v>
      </c>
      <c r="T132" s="221" t="e">
        <f t="shared" si="17"/>
        <v>#REF!</v>
      </c>
      <c r="W132" s="221" t="e">
        <f t="shared" si="18"/>
        <v>#REF!</v>
      </c>
    </row>
    <row r="133" spans="1:23" ht="21.95" customHeight="1" x14ac:dyDescent="0.25">
      <c r="A133" s="2" t="e">
        <f>'Anexo VI Estimativa de custo'!#REF!</f>
        <v>#REF!</v>
      </c>
      <c r="B133" s="169" t="e">
        <f>CONCATENATE($R$127,SUM($M$128:M133))</f>
        <v>#REF!</v>
      </c>
      <c r="C133" s="7" t="e">
        <f>'Anexo VI Estimativa de custo'!#REF!</f>
        <v>#REF!</v>
      </c>
      <c r="D133" s="6" t="e">
        <f>'Anexo VI Estimativa de custo'!#REF!</f>
        <v>#REF!</v>
      </c>
      <c r="E133" s="46" t="e">
        <f>'Anexo VI Estimativa de custo'!#REF!</f>
        <v>#REF!</v>
      </c>
      <c r="F133" s="46" t="e">
        <f t="shared" si="38"/>
        <v>#REF!</v>
      </c>
      <c r="G133" s="167" t="e">
        <f t="shared" si="39"/>
        <v>#REF!</v>
      </c>
      <c r="H133" s="167" t="e">
        <f t="shared" si="40"/>
        <v>#REF!</v>
      </c>
      <c r="I133" s="11" t="e">
        <f>'Anexo VI Estimativa de custo'!#REF!</f>
        <v>#REF!</v>
      </c>
      <c r="J133" s="269" t="e">
        <f t="shared" si="41"/>
        <v>#REF!</v>
      </c>
      <c r="K133" s="269" t="e">
        <f t="shared" si="42"/>
        <v>#REF!</v>
      </c>
      <c r="L133" s="269" t="e">
        <f t="shared" si="43"/>
        <v>#REF!</v>
      </c>
      <c r="M133" s="104" t="e">
        <f t="shared" si="44"/>
        <v>#REF!</v>
      </c>
      <c r="T133" s="221" t="e">
        <f t="shared" si="17"/>
        <v>#REF!</v>
      </c>
      <c r="W133" s="221" t="e">
        <f t="shared" si="18"/>
        <v>#REF!</v>
      </c>
    </row>
    <row r="134" spans="1:23" ht="21.95" customHeight="1" x14ac:dyDescent="0.25">
      <c r="A134" s="2" t="e">
        <f>'Anexo VI Estimativa de custo'!#REF!</f>
        <v>#REF!</v>
      </c>
      <c r="B134" s="169" t="e">
        <f>CONCATENATE($R$127,SUM($M$128:M134))</f>
        <v>#REF!</v>
      </c>
      <c r="C134" s="7" t="e">
        <f>'Anexo VI Estimativa de custo'!#REF!</f>
        <v>#REF!</v>
      </c>
      <c r="D134" s="6" t="e">
        <f>'Anexo VI Estimativa de custo'!#REF!</f>
        <v>#REF!</v>
      </c>
      <c r="E134" s="46" t="e">
        <f>'Anexo VI Estimativa de custo'!#REF!</f>
        <v>#REF!</v>
      </c>
      <c r="F134" s="46" t="e">
        <f t="shared" si="38"/>
        <v>#REF!</v>
      </c>
      <c r="G134" s="167" t="e">
        <f t="shared" si="39"/>
        <v>#REF!</v>
      </c>
      <c r="H134" s="167" t="e">
        <f t="shared" si="40"/>
        <v>#REF!</v>
      </c>
      <c r="I134" s="11" t="e">
        <f>'Anexo VI Estimativa de custo'!#REF!</f>
        <v>#REF!</v>
      </c>
      <c r="J134" s="269" t="e">
        <f t="shared" si="41"/>
        <v>#REF!</v>
      </c>
      <c r="K134" s="269" t="e">
        <f t="shared" si="42"/>
        <v>#REF!</v>
      </c>
      <c r="L134" s="269" t="e">
        <f t="shared" si="43"/>
        <v>#REF!</v>
      </c>
      <c r="M134" s="104" t="e">
        <f t="shared" si="44"/>
        <v>#REF!</v>
      </c>
      <c r="T134" s="221" t="e">
        <f t="shared" si="17"/>
        <v>#REF!</v>
      </c>
      <c r="W134" s="221" t="e">
        <f t="shared" si="18"/>
        <v>#REF!</v>
      </c>
    </row>
    <row r="135" spans="1:23" ht="21.95" customHeight="1" x14ac:dyDescent="0.25">
      <c r="A135" s="2" t="e">
        <f>'Anexo VI Estimativa de custo'!#REF!</f>
        <v>#REF!</v>
      </c>
      <c r="B135" s="169" t="e">
        <f>CONCATENATE($R$127,SUM($M$128:M135))</f>
        <v>#REF!</v>
      </c>
      <c r="C135" s="7" t="e">
        <f>'Anexo VI Estimativa de custo'!#REF!</f>
        <v>#REF!</v>
      </c>
      <c r="D135" s="6" t="e">
        <f>'Anexo VI Estimativa de custo'!#REF!</f>
        <v>#REF!</v>
      </c>
      <c r="E135" s="46" t="e">
        <f>'Anexo VI Estimativa de custo'!#REF!</f>
        <v>#REF!</v>
      </c>
      <c r="F135" s="46" t="e">
        <f t="shared" si="38"/>
        <v>#REF!</v>
      </c>
      <c r="G135" s="167" t="e">
        <f t="shared" si="39"/>
        <v>#REF!</v>
      </c>
      <c r="H135" s="167" t="e">
        <f t="shared" si="40"/>
        <v>#REF!</v>
      </c>
      <c r="I135" s="11" t="e">
        <f>'Anexo VI Estimativa de custo'!#REF!</f>
        <v>#REF!</v>
      </c>
      <c r="J135" s="269" t="e">
        <f t="shared" si="41"/>
        <v>#REF!</v>
      </c>
      <c r="K135" s="269" t="e">
        <f t="shared" si="42"/>
        <v>#REF!</v>
      </c>
      <c r="L135" s="269" t="e">
        <f t="shared" si="43"/>
        <v>#REF!</v>
      </c>
      <c r="M135" s="104" t="e">
        <f t="shared" si="44"/>
        <v>#REF!</v>
      </c>
      <c r="T135" s="221" t="e">
        <f t="shared" si="17"/>
        <v>#REF!</v>
      </c>
      <c r="W135" s="221" t="e">
        <f t="shared" si="18"/>
        <v>#REF!</v>
      </c>
    </row>
    <row r="136" spans="1:23" ht="21.95" customHeight="1" x14ac:dyDescent="0.25">
      <c r="A136" s="2" t="e">
        <f>'Anexo VI Estimativa de custo'!#REF!</f>
        <v>#REF!</v>
      </c>
      <c r="B136" s="169" t="e">
        <f>CONCATENATE($R$127,SUM($M$128:M136))</f>
        <v>#REF!</v>
      </c>
      <c r="C136" s="7" t="e">
        <f>'Anexo VI Estimativa de custo'!#REF!</f>
        <v>#REF!</v>
      </c>
      <c r="D136" s="6" t="e">
        <f>'Anexo VI Estimativa de custo'!#REF!</f>
        <v>#REF!</v>
      </c>
      <c r="E136" s="46" t="e">
        <f>'Anexo VI Estimativa de custo'!#REF!</f>
        <v>#REF!</v>
      </c>
      <c r="F136" s="46" t="e">
        <f t="shared" si="38"/>
        <v>#REF!</v>
      </c>
      <c r="G136" s="167" t="e">
        <f t="shared" si="39"/>
        <v>#REF!</v>
      </c>
      <c r="H136" s="167" t="e">
        <f t="shared" si="40"/>
        <v>#REF!</v>
      </c>
      <c r="I136" s="11" t="e">
        <f>'Anexo VI Estimativa de custo'!#REF!</f>
        <v>#REF!</v>
      </c>
      <c r="J136" s="269" t="e">
        <f t="shared" si="41"/>
        <v>#REF!</v>
      </c>
      <c r="K136" s="269" t="e">
        <f t="shared" si="42"/>
        <v>#REF!</v>
      </c>
      <c r="L136" s="269" t="e">
        <f t="shared" si="43"/>
        <v>#REF!</v>
      </c>
      <c r="M136" s="104" t="e">
        <f t="shared" si="44"/>
        <v>#REF!</v>
      </c>
      <c r="T136" s="221" t="e">
        <f t="shared" si="17"/>
        <v>#REF!</v>
      </c>
      <c r="W136" s="221" t="e">
        <f t="shared" si="18"/>
        <v>#REF!</v>
      </c>
    </row>
    <row r="137" spans="1:23" ht="21.95" customHeight="1" x14ac:dyDescent="0.25">
      <c r="A137" s="2" t="e">
        <f>'Anexo VI Estimativa de custo'!#REF!</f>
        <v>#REF!</v>
      </c>
      <c r="B137" s="169" t="e">
        <f>CONCATENATE($R$127,SUM($M$128:M137))</f>
        <v>#REF!</v>
      </c>
      <c r="C137" s="7" t="e">
        <f>'Anexo VI Estimativa de custo'!#REF!</f>
        <v>#REF!</v>
      </c>
      <c r="D137" s="6" t="e">
        <f>'Anexo VI Estimativa de custo'!#REF!</f>
        <v>#REF!</v>
      </c>
      <c r="E137" s="46" t="e">
        <f>'Anexo VI Estimativa de custo'!#REF!</f>
        <v>#REF!</v>
      </c>
      <c r="F137" s="46" t="e">
        <f t="shared" si="38"/>
        <v>#REF!</v>
      </c>
      <c r="G137" s="167" t="e">
        <f t="shared" si="39"/>
        <v>#REF!</v>
      </c>
      <c r="H137" s="167" t="e">
        <f t="shared" si="40"/>
        <v>#REF!</v>
      </c>
      <c r="I137" s="11" t="e">
        <f>'Anexo VI Estimativa de custo'!#REF!</f>
        <v>#REF!</v>
      </c>
      <c r="J137" s="269" t="e">
        <f t="shared" si="41"/>
        <v>#REF!</v>
      </c>
      <c r="K137" s="269" t="e">
        <f t="shared" si="42"/>
        <v>#REF!</v>
      </c>
      <c r="L137" s="269" t="e">
        <f t="shared" si="43"/>
        <v>#REF!</v>
      </c>
      <c r="M137" s="104" t="e">
        <f t="shared" si="44"/>
        <v>#REF!</v>
      </c>
      <c r="T137" s="221" t="e">
        <f t="shared" si="17"/>
        <v>#REF!</v>
      </c>
      <c r="W137" s="221" t="e">
        <f t="shared" si="18"/>
        <v>#REF!</v>
      </c>
    </row>
    <row r="138" spans="1:23" ht="21.95" customHeight="1" x14ac:dyDescent="0.25">
      <c r="A138" s="2" t="e">
        <f>'Anexo VI Estimativa de custo'!#REF!</f>
        <v>#REF!</v>
      </c>
      <c r="B138" s="169" t="e">
        <f>CONCATENATE($R$127,SUM($M$128:M138))</f>
        <v>#REF!</v>
      </c>
      <c r="C138" s="7" t="e">
        <f>'Anexo VI Estimativa de custo'!#REF!</f>
        <v>#REF!</v>
      </c>
      <c r="D138" s="6" t="e">
        <f>'Anexo VI Estimativa de custo'!#REF!</f>
        <v>#REF!</v>
      </c>
      <c r="E138" s="46" t="e">
        <f>'Anexo VI Estimativa de custo'!#REF!</f>
        <v>#REF!</v>
      </c>
      <c r="F138" s="46" t="e">
        <f t="shared" si="38"/>
        <v>#REF!</v>
      </c>
      <c r="G138" s="167" t="e">
        <f t="shared" si="39"/>
        <v>#REF!</v>
      </c>
      <c r="H138" s="167" t="e">
        <f t="shared" si="40"/>
        <v>#REF!</v>
      </c>
      <c r="I138" s="11" t="e">
        <f>'Anexo VI Estimativa de custo'!#REF!</f>
        <v>#REF!</v>
      </c>
      <c r="J138" s="269" t="e">
        <f t="shared" si="41"/>
        <v>#REF!</v>
      </c>
      <c r="K138" s="269" t="e">
        <f t="shared" si="42"/>
        <v>#REF!</v>
      </c>
      <c r="L138" s="269" t="e">
        <f t="shared" si="43"/>
        <v>#REF!</v>
      </c>
      <c r="M138" s="104" t="e">
        <f t="shared" si="44"/>
        <v>#REF!</v>
      </c>
      <c r="T138" s="221" t="e">
        <f t="shared" si="17"/>
        <v>#REF!</v>
      </c>
      <c r="W138" s="221" t="e">
        <f t="shared" si="18"/>
        <v>#REF!</v>
      </c>
    </row>
    <row r="139" spans="1:23" ht="21.95" customHeight="1" x14ac:dyDescent="0.25">
      <c r="A139" s="2" t="e">
        <f>'Anexo VI Estimativa de custo'!#REF!</f>
        <v>#REF!</v>
      </c>
      <c r="B139" s="169" t="e">
        <f>CONCATENATE($R$127,SUM($M$128:M139))</f>
        <v>#REF!</v>
      </c>
      <c r="C139" s="7" t="e">
        <f>'Anexo VI Estimativa de custo'!#REF!</f>
        <v>#REF!</v>
      </c>
      <c r="D139" s="6" t="e">
        <f>'Anexo VI Estimativa de custo'!#REF!</f>
        <v>#REF!</v>
      </c>
      <c r="E139" s="46" t="e">
        <f>'Anexo VI Estimativa de custo'!#REF!</f>
        <v>#REF!</v>
      </c>
      <c r="F139" s="46" t="e">
        <f t="shared" si="38"/>
        <v>#REF!</v>
      </c>
      <c r="G139" s="167" t="e">
        <f t="shared" si="39"/>
        <v>#REF!</v>
      </c>
      <c r="H139" s="167" t="e">
        <f t="shared" si="40"/>
        <v>#REF!</v>
      </c>
      <c r="I139" s="11" t="e">
        <f>'Anexo VI Estimativa de custo'!#REF!</f>
        <v>#REF!</v>
      </c>
      <c r="J139" s="269" t="e">
        <f t="shared" si="41"/>
        <v>#REF!</v>
      </c>
      <c r="K139" s="269" t="e">
        <f t="shared" si="42"/>
        <v>#REF!</v>
      </c>
      <c r="L139" s="269" t="e">
        <f t="shared" si="43"/>
        <v>#REF!</v>
      </c>
      <c r="M139" s="104" t="e">
        <f t="shared" si="44"/>
        <v>#REF!</v>
      </c>
      <c r="T139" s="221" t="e">
        <f t="shared" si="17"/>
        <v>#REF!</v>
      </c>
      <c r="W139" s="221" t="e">
        <f t="shared" si="18"/>
        <v>#REF!</v>
      </c>
    </row>
    <row r="140" spans="1:23" ht="21.95" customHeight="1" x14ac:dyDescent="0.25">
      <c r="A140" s="2" t="e">
        <f>'Anexo VI Estimativa de custo'!#REF!</f>
        <v>#REF!</v>
      </c>
      <c r="B140" s="169" t="e">
        <f>CONCATENATE($R$127,SUM($M$128:M140))</f>
        <v>#REF!</v>
      </c>
      <c r="C140" s="7" t="e">
        <f>'Anexo VI Estimativa de custo'!#REF!</f>
        <v>#REF!</v>
      </c>
      <c r="D140" s="6" t="e">
        <f>'Anexo VI Estimativa de custo'!#REF!</f>
        <v>#REF!</v>
      </c>
      <c r="E140" s="46" t="e">
        <f>'Anexo VI Estimativa de custo'!#REF!</f>
        <v>#REF!</v>
      </c>
      <c r="F140" s="46" t="e">
        <f t="shared" si="38"/>
        <v>#REF!</v>
      </c>
      <c r="G140" s="167" t="e">
        <f t="shared" si="39"/>
        <v>#REF!</v>
      </c>
      <c r="H140" s="167" t="e">
        <f t="shared" si="40"/>
        <v>#REF!</v>
      </c>
      <c r="I140" s="11" t="e">
        <f>'Anexo VI Estimativa de custo'!#REF!</f>
        <v>#REF!</v>
      </c>
      <c r="J140" s="269" t="e">
        <f t="shared" si="41"/>
        <v>#REF!</v>
      </c>
      <c r="K140" s="269" t="e">
        <f t="shared" si="42"/>
        <v>#REF!</v>
      </c>
      <c r="L140" s="269" t="e">
        <f t="shared" si="43"/>
        <v>#REF!</v>
      </c>
      <c r="M140" s="104" t="e">
        <f t="shared" si="44"/>
        <v>#REF!</v>
      </c>
      <c r="T140" s="221" t="e">
        <f t="shared" si="17"/>
        <v>#REF!</v>
      </c>
      <c r="W140" s="221" t="e">
        <f t="shared" si="18"/>
        <v>#REF!</v>
      </c>
    </row>
    <row r="141" spans="1:23" ht="21.95" customHeight="1" x14ac:dyDescent="0.25">
      <c r="A141" s="2" t="e">
        <f>'Anexo VI Estimativa de custo'!#REF!</f>
        <v>#REF!</v>
      </c>
      <c r="B141" s="169" t="e">
        <f>CONCATENATE($R$127,SUM($M$128:M141))</f>
        <v>#REF!</v>
      </c>
      <c r="C141" s="7" t="e">
        <f>'Anexo VI Estimativa de custo'!#REF!</f>
        <v>#REF!</v>
      </c>
      <c r="D141" s="6" t="e">
        <f>'Anexo VI Estimativa de custo'!#REF!</f>
        <v>#REF!</v>
      </c>
      <c r="E141" s="46" t="e">
        <f>'Anexo VI Estimativa de custo'!#REF!</f>
        <v>#REF!</v>
      </c>
      <c r="F141" s="46" t="e">
        <f t="shared" si="38"/>
        <v>#REF!</v>
      </c>
      <c r="G141" s="167" t="e">
        <f t="shared" si="39"/>
        <v>#REF!</v>
      </c>
      <c r="H141" s="167" t="e">
        <f t="shared" si="40"/>
        <v>#REF!</v>
      </c>
      <c r="I141" s="11" t="e">
        <f>'Anexo VI Estimativa de custo'!#REF!</f>
        <v>#REF!</v>
      </c>
      <c r="J141" s="269" t="e">
        <f t="shared" si="41"/>
        <v>#REF!</v>
      </c>
      <c r="K141" s="269" t="e">
        <f t="shared" si="42"/>
        <v>#REF!</v>
      </c>
      <c r="L141" s="269" t="e">
        <f t="shared" si="43"/>
        <v>#REF!</v>
      </c>
      <c r="M141" s="104" t="e">
        <f t="shared" si="44"/>
        <v>#REF!</v>
      </c>
      <c r="T141" s="221" t="e">
        <f t="shared" si="17"/>
        <v>#REF!</v>
      </c>
      <c r="W141" s="221" t="e">
        <f t="shared" si="18"/>
        <v>#REF!</v>
      </c>
    </row>
    <row r="142" spans="1:23" ht="21.95" customHeight="1" x14ac:dyDescent="0.25">
      <c r="A142" s="2" t="e">
        <f>'Anexo VI Estimativa de custo'!#REF!</f>
        <v>#REF!</v>
      </c>
      <c r="B142" s="169" t="e">
        <f>CONCATENATE($R$127,SUM($M$128:M142))</f>
        <v>#REF!</v>
      </c>
      <c r="C142" s="7" t="e">
        <f>'Anexo VI Estimativa de custo'!#REF!</f>
        <v>#REF!</v>
      </c>
      <c r="D142" s="6" t="e">
        <f>'Anexo VI Estimativa de custo'!#REF!</f>
        <v>#REF!</v>
      </c>
      <c r="E142" s="46" t="e">
        <f>'Anexo VI Estimativa de custo'!#REF!</f>
        <v>#REF!</v>
      </c>
      <c r="F142" s="46" t="e">
        <f t="shared" si="38"/>
        <v>#REF!</v>
      </c>
      <c r="G142" s="167" t="e">
        <f t="shared" si="39"/>
        <v>#REF!</v>
      </c>
      <c r="H142" s="167" t="e">
        <f t="shared" si="40"/>
        <v>#REF!</v>
      </c>
      <c r="I142" s="11" t="e">
        <f>'Anexo VI Estimativa de custo'!#REF!</f>
        <v>#REF!</v>
      </c>
      <c r="J142" s="269" t="e">
        <f t="shared" si="41"/>
        <v>#REF!</v>
      </c>
      <c r="K142" s="269" t="e">
        <f t="shared" si="42"/>
        <v>#REF!</v>
      </c>
      <c r="L142" s="269" t="e">
        <f t="shared" si="43"/>
        <v>#REF!</v>
      </c>
      <c r="M142" s="104" t="e">
        <f t="shared" si="44"/>
        <v>#REF!</v>
      </c>
      <c r="T142" s="221" t="e">
        <f t="shared" si="17"/>
        <v>#REF!</v>
      </c>
      <c r="W142" s="221" t="e">
        <f t="shared" si="18"/>
        <v>#REF!</v>
      </c>
    </row>
    <row r="143" spans="1:23" ht="21.95" customHeight="1" x14ac:dyDescent="0.25">
      <c r="A143" s="2" t="e">
        <f>'Anexo VI Estimativa de custo'!#REF!</f>
        <v>#REF!</v>
      </c>
      <c r="B143" s="169" t="e">
        <f>CONCATENATE($R$127,SUM($M$128:M143))</f>
        <v>#REF!</v>
      </c>
      <c r="C143" s="7" t="e">
        <f>'Anexo VI Estimativa de custo'!#REF!</f>
        <v>#REF!</v>
      </c>
      <c r="D143" s="6" t="e">
        <f>'Anexo VI Estimativa de custo'!#REF!</f>
        <v>#REF!</v>
      </c>
      <c r="E143" s="46" t="e">
        <f>'Anexo VI Estimativa de custo'!#REF!</f>
        <v>#REF!</v>
      </c>
      <c r="F143" s="46" t="e">
        <f t="shared" si="38"/>
        <v>#REF!</v>
      </c>
      <c r="G143" s="167" t="e">
        <f t="shared" si="39"/>
        <v>#REF!</v>
      </c>
      <c r="H143" s="167" t="e">
        <f t="shared" si="40"/>
        <v>#REF!</v>
      </c>
      <c r="I143" s="11" t="e">
        <f>'Anexo VI Estimativa de custo'!#REF!</f>
        <v>#REF!</v>
      </c>
      <c r="J143" s="269" t="e">
        <f t="shared" si="41"/>
        <v>#REF!</v>
      </c>
      <c r="K143" s="269" t="e">
        <f t="shared" si="42"/>
        <v>#REF!</v>
      </c>
      <c r="L143" s="269" t="e">
        <f t="shared" si="43"/>
        <v>#REF!</v>
      </c>
      <c r="M143" s="104" t="e">
        <f t="shared" si="44"/>
        <v>#REF!</v>
      </c>
      <c r="T143" s="221" t="e">
        <f t="shared" si="17"/>
        <v>#REF!</v>
      </c>
      <c r="W143" s="221" t="e">
        <f t="shared" si="18"/>
        <v>#REF!</v>
      </c>
    </row>
    <row r="144" spans="1:23" ht="21.95" customHeight="1" x14ac:dyDescent="0.25">
      <c r="A144" s="2" t="e">
        <f>'Anexo VI Estimativa de custo'!#REF!</f>
        <v>#REF!</v>
      </c>
      <c r="B144" s="169" t="e">
        <f>CONCATENATE($R$127,SUM($M$128:M144))</f>
        <v>#REF!</v>
      </c>
      <c r="C144" s="7" t="e">
        <f>'Anexo VI Estimativa de custo'!#REF!</f>
        <v>#REF!</v>
      </c>
      <c r="D144" s="6" t="e">
        <f>'Anexo VI Estimativa de custo'!#REF!</f>
        <v>#REF!</v>
      </c>
      <c r="E144" s="46" t="e">
        <f>'Anexo VI Estimativa de custo'!#REF!</f>
        <v>#REF!</v>
      </c>
      <c r="F144" s="46" t="e">
        <f t="shared" si="38"/>
        <v>#REF!</v>
      </c>
      <c r="G144" s="167" t="e">
        <f t="shared" si="39"/>
        <v>#REF!</v>
      </c>
      <c r="H144" s="167" t="e">
        <f t="shared" si="40"/>
        <v>#REF!</v>
      </c>
      <c r="I144" s="11" t="e">
        <f>'Anexo VI Estimativa de custo'!#REF!</f>
        <v>#REF!</v>
      </c>
      <c r="J144" s="269" t="e">
        <f t="shared" si="41"/>
        <v>#REF!</v>
      </c>
      <c r="K144" s="269" t="e">
        <f t="shared" si="42"/>
        <v>#REF!</v>
      </c>
      <c r="L144" s="269" t="e">
        <f t="shared" si="43"/>
        <v>#REF!</v>
      </c>
      <c r="M144" s="104" t="e">
        <f t="shared" si="44"/>
        <v>#REF!</v>
      </c>
      <c r="T144" s="221" t="e">
        <f t="shared" si="17"/>
        <v>#REF!</v>
      </c>
      <c r="W144" s="221" t="e">
        <f t="shared" si="18"/>
        <v>#REF!</v>
      </c>
    </row>
    <row r="145" spans="1:23" ht="21.95" customHeight="1" x14ac:dyDescent="0.25">
      <c r="A145" s="2" t="e">
        <f>'Anexo VI Estimativa de custo'!#REF!</f>
        <v>#REF!</v>
      </c>
      <c r="B145" s="169" t="e">
        <f>CONCATENATE($R$127,SUM($M$128:M145))</f>
        <v>#REF!</v>
      </c>
      <c r="C145" s="7" t="e">
        <f>'Anexo VI Estimativa de custo'!#REF!</f>
        <v>#REF!</v>
      </c>
      <c r="D145" s="6" t="e">
        <f>'Anexo VI Estimativa de custo'!#REF!</f>
        <v>#REF!</v>
      </c>
      <c r="E145" s="46" t="e">
        <f>'Anexo VI Estimativa de custo'!#REF!</f>
        <v>#REF!</v>
      </c>
      <c r="F145" s="46" t="e">
        <f t="shared" si="38"/>
        <v>#REF!</v>
      </c>
      <c r="G145" s="167" t="e">
        <f t="shared" si="39"/>
        <v>#REF!</v>
      </c>
      <c r="H145" s="167" t="e">
        <f t="shared" si="40"/>
        <v>#REF!</v>
      </c>
      <c r="I145" s="11" t="e">
        <f>'Anexo VI Estimativa de custo'!#REF!</f>
        <v>#REF!</v>
      </c>
      <c r="J145" s="269" t="e">
        <f t="shared" si="41"/>
        <v>#REF!</v>
      </c>
      <c r="K145" s="269" t="e">
        <f t="shared" si="42"/>
        <v>#REF!</v>
      </c>
      <c r="L145" s="269" t="e">
        <f t="shared" si="43"/>
        <v>#REF!</v>
      </c>
      <c r="M145" s="104" t="e">
        <f t="shared" si="44"/>
        <v>#REF!</v>
      </c>
      <c r="T145" s="221" t="e">
        <f t="shared" si="17"/>
        <v>#REF!</v>
      </c>
      <c r="W145" s="221" t="e">
        <f t="shared" si="18"/>
        <v>#REF!</v>
      </c>
    </row>
    <row r="146" spans="1:23" ht="21.95" customHeight="1" x14ac:dyDescent="0.25">
      <c r="A146" s="2" t="e">
        <f>'Anexo VI Estimativa de custo'!#REF!</f>
        <v>#REF!</v>
      </c>
      <c r="B146" s="169" t="e">
        <f>CONCATENATE($R$127,SUM($M$128:M146))</f>
        <v>#REF!</v>
      </c>
      <c r="C146" s="7" t="e">
        <f>'Anexo VI Estimativa de custo'!#REF!</f>
        <v>#REF!</v>
      </c>
      <c r="D146" s="6" t="e">
        <f>'Anexo VI Estimativa de custo'!#REF!</f>
        <v>#REF!</v>
      </c>
      <c r="E146" s="46" t="e">
        <f>'Anexo VI Estimativa de custo'!#REF!</f>
        <v>#REF!</v>
      </c>
      <c r="F146" s="46" t="e">
        <f t="shared" si="38"/>
        <v>#REF!</v>
      </c>
      <c r="G146" s="167" t="e">
        <f t="shared" si="39"/>
        <v>#REF!</v>
      </c>
      <c r="H146" s="167" t="e">
        <f t="shared" si="40"/>
        <v>#REF!</v>
      </c>
      <c r="I146" s="11" t="e">
        <f>'Anexo VI Estimativa de custo'!#REF!</f>
        <v>#REF!</v>
      </c>
      <c r="J146" s="269" t="e">
        <f t="shared" si="41"/>
        <v>#REF!</v>
      </c>
      <c r="K146" s="269" t="e">
        <f t="shared" si="42"/>
        <v>#REF!</v>
      </c>
      <c r="L146" s="269" t="e">
        <f t="shared" si="43"/>
        <v>#REF!</v>
      </c>
      <c r="M146" s="104" t="e">
        <f t="shared" si="44"/>
        <v>#REF!</v>
      </c>
      <c r="T146" s="221" t="e">
        <f t="shared" ref="T146:T209" si="45">E146*I146</f>
        <v>#REF!</v>
      </c>
      <c r="W146" s="221" t="e">
        <f t="shared" ref="W146:W209" si="46">I146*E146</f>
        <v>#REF!</v>
      </c>
    </row>
    <row r="147" spans="1:23" ht="21.95" customHeight="1" x14ac:dyDescent="0.25">
      <c r="A147" s="2" t="e">
        <f>'Anexo VI Estimativa de custo'!#REF!</f>
        <v>#REF!</v>
      </c>
      <c r="B147" s="169" t="e">
        <f>CONCATENATE($R$127,SUM($M$128:M147))</f>
        <v>#REF!</v>
      </c>
      <c r="C147" s="7" t="e">
        <f>'Anexo VI Estimativa de custo'!#REF!</f>
        <v>#REF!</v>
      </c>
      <c r="D147" s="6" t="e">
        <f>'Anexo VI Estimativa de custo'!#REF!</f>
        <v>#REF!</v>
      </c>
      <c r="E147" s="46" t="e">
        <f>'Anexo VI Estimativa de custo'!#REF!</f>
        <v>#REF!</v>
      </c>
      <c r="F147" s="46" t="e">
        <f t="shared" si="38"/>
        <v>#REF!</v>
      </c>
      <c r="G147" s="167" t="e">
        <f t="shared" si="39"/>
        <v>#REF!</v>
      </c>
      <c r="H147" s="167" t="e">
        <f t="shared" si="40"/>
        <v>#REF!</v>
      </c>
      <c r="I147" s="11" t="e">
        <f>'Anexo VI Estimativa de custo'!#REF!</f>
        <v>#REF!</v>
      </c>
      <c r="J147" s="269" t="e">
        <f t="shared" si="41"/>
        <v>#REF!</v>
      </c>
      <c r="K147" s="269" t="e">
        <f t="shared" si="42"/>
        <v>#REF!</v>
      </c>
      <c r="L147" s="269" t="e">
        <f t="shared" si="43"/>
        <v>#REF!</v>
      </c>
      <c r="M147" s="104" t="e">
        <f t="shared" si="44"/>
        <v>#REF!</v>
      </c>
      <c r="T147" s="221" t="e">
        <f t="shared" si="45"/>
        <v>#REF!</v>
      </c>
      <c r="W147" s="221" t="e">
        <f t="shared" si="46"/>
        <v>#REF!</v>
      </c>
    </row>
    <row r="148" spans="1:23" ht="21.95" customHeight="1" x14ac:dyDescent="0.25">
      <c r="A148" s="2" t="e">
        <f>'Anexo VI Estimativa de custo'!#REF!</f>
        <v>#REF!</v>
      </c>
      <c r="B148" s="169" t="e">
        <f>CONCATENATE($R$127,SUM($M$128:M148))</f>
        <v>#REF!</v>
      </c>
      <c r="C148" s="7" t="e">
        <f>'Anexo VI Estimativa de custo'!#REF!</f>
        <v>#REF!</v>
      </c>
      <c r="D148" s="6" t="e">
        <f>'Anexo VI Estimativa de custo'!#REF!</f>
        <v>#REF!</v>
      </c>
      <c r="E148" s="46" t="e">
        <f>'Anexo VI Estimativa de custo'!#REF!</f>
        <v>#REF!</v>
      </c>
      <c r="F148" s="46" t="e">
        <f t="shared" si="38"/>
        <v>#REF!</v>
      </c>
      <c r="G148" s="167" t="e">
        <f t="shared" si="39"/>
        <v>#REF!</v>
      </c>
      <c r="H148" s="167" t="e">
        <f t="shared" si="40"/>
        <v>#REF!</v>
      </c>
      <c r="I148" s="11" t="e">
        <f>'Anexo VI Estimativa de custo'!#REF!</f>
        <v>#REF!</v>
      </c>
      <c r="J148" s="269" t="e">
        <f t="shared" si="41"/>
        <v>#REF!</v>
      </c>
      <c r="K148" s="269" t="e">
        <f t="shared" si="42"/>
        <v>#REF!</v>
      </c>
      <c r="L148" s="269" t="e">
        <f t="shared" si="43"/>
        <v>#REF!</v>
      </c>
      <c r="M148" s="104" t="e">
        <f t="shared" si="44"/>
        <v>#REF!</v>
      </c>
      <c r="T148" s="221" t="e">
        <f t="shared" si="45"/>
        <v>#REF!</v>
      </c>
      <c r="W148" s="221" t="e">
        <f t="shared" si="46"/>
        <v>#REF!</v>
      </c>
    </row>
    <row r="149" spans="1:23" ht="21.95" customHeight="1" x14ac:dyDescent="0.25">
      <c r="A149" s="2" t="e">
        <f>'Anexo VI Estimativa de custo'!#REF!</f>
        <v>#REF!</v>
      </c>
      <c r="B149" s="169" t="e">
        <f>CONCATENATE($R$127,SUM($M$128:M149))</f>
        <v>#REF!</v>
      </c>
      <c r="C149" s="7" t="e">
        <f>'Anexo VI Estimativa de custo'!#REF!</f>
        <v>#REF!</v>
      </c>
      <c r="D149" s="6" t="e">
        <f>'Anexo VI Estimativa de custo'!#REF!</f>
        <v>#REF!</v>
      </c>
      <c r="E149" s="46" t="e">
        <f>'Anexo VI Estimativa de custo'!#REF!</f>
        <v>#REF!</v>
      </c>
      <c r="F149" s="46" t="e">
        <f t="shared" si="38"/>
        <v>#REF!</v>
      </c>
      <c r="G149" s="167" t="e">
        <f t="shared" si="39"/>
        <v>#REF!</v>
      </c>
      <c r="H149" s="167" t="e">
        <f t="shared" si="40"/>
        <v>#REF!</v>
      </c>
      <c r="I149" s="11" t="e">
        <f>'Anexo VI Estimativa de custo'!#REF!</f>
        <v>#REF!</v>
      </c>
      <c r="J149" s="269" t="e">
        <f t="shared" si="41"/>
        <v>#REF!</v>
      </c>
      <c r="K149" s="269" t="e">
        <f t="shared" si="42"/>
        <v>#REF!</v>
      </c>
      <c r="L149" s="269" t="e">
        <f t="shared" si="43"/>
        <v>#REF!</v>
      </c>
      <c r="M149" s="104" t="e">
        <f t="shared" si="44"/>
        <v>#REF!</v>
      </c>
      <c r="T149" s="221" t="e">
        <f t="shared" si="45"/>
        <v>#REF!</v>
      </c>
      <c r="W149" s="221" t="e">
        <f t="shared" si="46"/>
        <v>#REF!</v>
      </c>
    </row>
    <row r="150" spans="1:23" ht="21.95" customHeight="1" x14ac:dyDescent="0.25">
      <c r="A150" s="2" t="e">
        <f>'Anexo VI Estimativa de custo'!#REF!</f>
        <v>#REF!</v>
      </c>
      <c r="B150" s="169" t="e">
        <f>CONCATENATE($R$127,SUM($M$128:M150))</f>
        <v>#REF!</v>
      </c>
      <c r="C150" s="7" t="e">
        <f>'Anexo VI Estimativa de custo'!#REF!</f>
        <v>#REF!</v>
      </c>
      <c r="D150" s="6" t="e">
        <f>'Anexo VI Estimativa de custo'!#REF!</f>
        <v>#REF!</v>
      </c>
      <c r="E150" s="46" t="e">
        <f>'Anexo VI Estimativa de custo'!#REF!</f>
        <v>#REF!</v>
      </c>
      <c r="F150" s="46" t="e">
        <f t="shared" si="38"/>
        <v>#REF!</v>
      </c>
      <c r="G150" s="167" t="e">
        <f t="shared" si="39"/>
        <v>#REF!</v>
      </c>
      <c r="H150" s="167" t="e">
        <f t="shared" si="40"/>
        <v>#REF!</v>
      </c>
      <c r="I150" s="11" t="e">
        <f>'Anexo VI Estimativa de custo'!#REF!</f>
        <v>#REF!</v>
      </c>
      <c r="J150" s="269" t="e">
        <f t="shared" si="41"/>
        <v>#REF!</v>
      </c>
      <c r="K150" s="269" t="e">
        <f t="shared" si="42"/>
        <v>#REF!</v>
      </c>
      <c r="L150" s="269" t="e">
        <f t="shared" si="43"/>
        <v>#REF!</v>
      </c>
      <c r="M150" s="104" t="e">
        <f t="shared" si="44"/>
        <v>#REF!</v>
      </c>
      <c r="T150" s="221" t="e">
        <f t="shared" si="45"/>
        <v>#REF!</v>
      </c>
      <c r="W150" s="221" t="e">
        <f t="shared" si="46"/>
        <v>#REF!</v>
      </c>
    </row>
    <row r="151" spans="1:23" ht="21.95" customHeight="1" x14ac:dyDescent="0.25">
      <c r="A151" s="2" t="e">
        <f>'Anexo VI Estimativa de custo'!#REF!</f>
        <v>#REF!</v>
      </c>
      <c r="B151" s="169" t="e">
        <f>CONCATENATE($R$127,SUM($M$128:M151))</f>
        <v>#REF!</v>
      </c>
      <c r="C151" s="7" t="e">
        <f>'Anexo VI Estimativa de custo'!#REF!</f>
        <v>#REF!</v>
      </c>
      <c r="D151" s="6" t="e">
        <f>'Anexo VI Estimativa de custo'!#REF!</f>
        <v>#REF!</v>
      </c>
      <c r="E151" s="46" t="e">
        <f>'Anexo VI Estimativa de custo'!#REF!</f>
        <v>#REF!</v>
      </c>
      <c r="F151" s="46" t="e">
        <f t="shared" si="38"/>
        <v>#REF!</v>
      </c>
      <c r="G151" s="167" t="e">
        <f t="shared" si="39"/>
        <v>#REF!</v>
      </c>
      <c r="H151" s="167" t="e">
        <f t="shared" si="40"/>
        <v>#REF!</v>
      </c>
      <c r="I151" s="11" t="e">
        <f>'Anexo VI Estimativa de custo'!#REF!</f>
        <v>#REF!</v>
      </c>
      <c r="J151" s="269" t="e">
        <f t="shared" si="41"/>
        <v>#REF!</v>
      </c>
      <c r="K151" s="269" t="e">
        <f t="shared" si="42"/>
        <v>#REF!</v>
      </c>
      <c r="L151" s="269" t="e">
        <f t="shared" si="43"/>
        <v>#REF!</v>
      </c>
      <c r="M151" s="104" t="e">
        <f t="shared" si="44"/>
        <v>#REF!</v>
      </c>
      <c r="T151" s="221" t="e">
        <f t="shared" si="45"/>
        <v>#REF!</v>
      </c>
      <c r="W151" s="221" t="e">
        <f t="shared" si="46"/>
        <v>#REF!</v>
      </c>
    </row>
    <row r="152" spans="1:23" ht="21.95" customHeight="1" x14ac:dyDescent="0.25">
      <c r="A152" s="2" t="e">
        <f>'Anexo VI Estimativa de custo'!#REF!</f>
        <v>#REF!</v>
      </c>
      <c r="B152" s="169" t="e">
        <f>CONCATENATE($R$127,SUM($M$128:M152))</f>
        <v>#REF!</v>
      </c>
      <c r="C152" s="7" t="e">
        <f>'Anexo VI Estimativa de custo'!#REF!</f>
        <v>#REF!</v>
      </c>
      <c r="D152" s="6" t="e">
        <f>'Anexo VI Estimativa de custo'!#REF!</f>
        <v>#REF!</v>
      </c>
      <c r="E152" s="46" t="e">
        <f>'Anexo VI Estimativa de custo'!#REF!</f>
        <v>#REF!</v>
      </c>
      <c r="F152" s="46" t="e">
        <f t="shared" si="38"/>
        <v>#REF!</v>
      </c>
      <c r="G152" s="167" t="e">
        <f t="shared" si="39"/>
        <v>#REF!</v>
      </c>
      <c r="H152" s="167" t="e">
        <f t="shared" si="40"/>
        <v>#REF!</v>
      </c>
      <c r="I152" s="11" t="e">
        <f>'Anexo VI Estimativa de custo'!#REF!</f>
        <v>#REF!</v>
      </c>
      <c r="J152" s="269" t="e">
        <f t="shared" si="41"/>
        <v>#REF!</v>
      </c>
      <c r="K152" s="269" t="e">
        <f t="shared" si="42"/>
        <v>#REF!</v>
      </c>
      <c r="L152" s="269" t="e">
        <f t="shared" si="43"/>
        <v>#REF!</v>
      </c>
      <c r="M152" s="104" t="e">
        <f t="shared" si="44"/>
        <v>#REF!</v>
      </c>
      <c r="T152" s="221" t="e">
        <f t="shared" si="45"/>
        <v>#REF!</v>
      </c>
      <c r="W152" s="221" t="e">
        <f t="shared" si="46"/>
        <v>#REF!</v>
      </c>
    </row>
    <row r="153" spans="1:23" ht="21.95" customHeight="1" x14ac:dyDescent="0.25">
      <c r="A153" s="2" t="e">
        <f>'Anexo VI Estimativa de custo'!#REF!</f>
        <v>#REF!</v>
      </c>
      <c r="B153" s="169" t="e">
        <f>CONCATENATE($R$127,SUM($M$128:M153))</f>
        <v>#REF!</v>
      </c>
      <c r="C153" s="7" t="e">
        <f>'Anexo VI Estimativa de custo'!#REF!</f>
        <v>#REF!</v>
      </c>
      <c r="D153" s="6" t="e">
        <f>'Anexo VI Estimativa de custo'!#REF!</f>
        <v>#REF!</v>
      </c>
      <c r="E153" s="46" t="e">
        <f>'Anexo VI Estimativa de custo'!#REF!</f>
        <v>#REF!</v>
      </c>
      <c r="F153" s="46" t="e">
        <f t="shared" si="38"/>
        <v>#REF!</v>
      </c>
      <c r="G153" s="167" t="e">
        <f t="shared" si="39"/>
        <v>#REF!</v>
      </c>
      <c r="H153" s="167" t="e">
        <f t="shared" si="40"/>
        <v>#REF!</v>
      </c>
      <c r="I153" s="11" t="e">
        <f>'Anexo VI Estimativa de custo'!#REF!</f>
        <v>#REF!</v>
      </c>
      <c r="J153" s="269" t="e">
        <f t="shared" si="41"/>
        <v>#REF!</v>
      </c>
      <c r="K153" s="269" t="e">
        <f t="shared" si="42"/>
        <v>#REF!</v>
      </c>
      <c r="L153" s="269" t="e">
        <f t="shared" si="43"/>
        <v>#REF!</v>
      </c>
      <c r="M153" s="104" t="e">
        <f t="shared" si="44"/>
        <v>#REF!</v>
      </c>
      <c r="T153" s="221" t="e">
        <f t="shared" si="45"/>
        <v>#REF!</v>
      </c>
      <c r="W153" s="221" t="e">
        <f t="shared" si="46"/>
        <v>#REF!</v>
      </c>
    </row>
    <row r="154" spans="1:23" ht="21.95" customHeight="1" x14ac:dyDescent="0.25">
      <c r="A154" s="2" t="e">
        <f>'Anexo VI Estimativa de custo'!#REF!</f>
        <v>#REF!</v>
      </c>
      <c r="B154" s="169" t="e">
        <f>CONCATENATE($R$127,SUM($M$128:M154))</f>
        <v>#REF!</v>
      </c>
      <c r="C154" s="7" t="e">
        <f>'Anexo VI Estimativa de custo'!#REF!</f>
        <v>#REF!</v>
      </c>
      <c r="D154" s="6" t="e">
        <f>'Anexo VI Estimativa de custo'!#REF!</f>
        <v>#REF!</v>
      </c>
      <c r="E154" s="46" t="e">
        <f>'Anexo VI Estimativa de custo'!#REF!</f>
        <v>#REF!</v>
      </c>
      <c r="F154" s="46" t="e">
        <f t="shared" si="38"/>
        <v>#REF!</v>
      </c>
      <c r="G154" s="167" t="e">
        <f t="shared" si="39"/>
        <v>#REF!</v>
      </c>
      <c r="H154" s="167" t="e">
        <f t="shared" si="40"/>
        <v>#REF!</v>
      </c>
      <c r="I154" s="11" t="e">
        <f>'Anexo VI Estimativa de custo'!#REF!</f>
        <v>#REF!</v>
      </c>
      <c r="J154" s="269" t="e">
        <f t="shared" si="41"/>
        <v>#REF!</v>
      </c>
      <c r="K154" s="269" t="e">
        <f t="shared" si="42"/>
        <v>#REF!</v>
      </c>
      <c r="L154" s="269" t="e">
        <f t="shared" si="43"/>
        <v>#REF!</v>
      </c>
      <c r="M154" s="104" t="e">
        <f t="shared" si="44"/>
        <v>#REF!</v>
      </c>
      <c r="T154" s="221" t="e">
        <f t="shared" si="45"/>
        <v>#REF!</v>
      </c>
      <c r="W154" s="221" t="e">
        <f t="shared" si="46"/>
        <v>#REF!</v>
      </c>
    </row>
    <row r="155" spans="1:23" ht="21.95" customHeight="1" x14ac:dyDescent="0.25">
      <c r="A155" s="2" t="e">
        <f>'Anexo VI Estimativa de custo'!#REF!</f>
        <v>#REF!</v>
      </c>
      <c r="B155" s="169" t="e">
        <f>CONCATENATE($R$127,SUM($M$128:M155))</f>
        <v>#REF!</v>
      </c>
      <c r="C155" s="7" t="e">
        <f>'Anexo VI Estimativa de custo'!#REF!</f>
        <v>#REF!</v>
      </c>
      <c r="D155" s="6" t="e">
        <f>'Anexo VI Estimativa de custo'!#REF!</f>
        <v>#REF!</v>
      </c>
      <c r="E155" s="46" t="e">
        <f>'Anexo VI Estimativa de custo'!#REF!</f>
        <v>#REF!</v>
      </c>
      <c r="F155" s="46" t="e">
        <f t="shared" si="38"/>
        <v>#REF!</v>
      </c>
      <c r="G155" s="167" t="e">
        <f t="shared" si="39"/>
        <v>#REF!</v>
      </c>
      <c r="H155" s="167" t="e">
        <f t="shared" si="40"/>
        <v>#REF!</v>
      </c>
      <c r="I155" s="11" t="e">
        <f>'Anexo VI Estimativa de custo'!#REF!</f>
        <v>#REF!</v>
      </c>
      <c r="J155" s="269" t="e">
        <f t="shared" si="41"/>
        <v>#REF!</v>
      </c>
      <c r="K155" s="269" t="e">
        <f t="shared" si="42"/>
        <v>#REF!</v>
      </c>
      <c r="L155" s="269" t="e">
        <f t="shared" si="43"/>
        <v>#REF!</v>
      </c>
      <c r="M155" s="104" t="e">
        <f t="shared" si="44"/>
        <v>#REF!</v>
      </c>
      <c r="T155" s="221" t="e">
        <f t="shared" si="45"/>
        <v>#REF!</v>
      </c>
      <c r="W155" s="221" t="e">
        <f t="shared" si="46"/>
        <v>#REF!</v>
      </c>
    </row>
    <row r="156" spans="1:23" ht="21.95" customHeight="1" x14ac:dyDescent="0.25">
      <c r="A156" s="2" t="e">
        <f>'Anexo VI Estimativa de custo'!#REF!</f>
        <v>#REF!</v>
      </c>
      <c r="B156" s="169" t="e">
        <f>CONCATENATE($R$127,SUM($M$128:M156))</f>
        <v>#REF!</v>
      </c>
      <c r="C156" s="7" t="e">
        <f>'Anexo VI Estimativa de custo'!#REF!</f>
        <v>#REF!</v>
      </c>
      <c r="D156" s="6" t="e">
        <f>'Anexo VI Estimativa de custo'!#REF!</f>
        <v>#REF!</v>
      </c>
      <c r="E156" s="46" t="e">
        <f>'Anexo VI Estimativa de custo'!#REF!</f>
        <v>#REF!</v>
      </c>
      <c r="F156" s="46" t="e">
        <f t="shared" si="38"/>
        <v>#REF!</v>
      </c>
      <c r="G156" s="167" t="e">
        <f t="shared" si="39"/>
        <v>#REF!</v>
      </c>
      <c r="H156" s="167" t="e">
        <f t="shared" si="40"/>
        <v>#REF!</v>
      </c>
      <c r="I156" s="11" t="e">
        <f>'Anexo VI Estimativa de custo'!#REF!</f>
        <v>#REF!</v>
      </c>
      <c r="J156" s="269" t="e">
        <f t="shared" si="41"/>
        <v>#REF!</v>
      </c>
      <c r="K156" s="269" t="e">
        <f t="shared" si="42"/>
        <v>#REF!</v>
      </c>
      <c r="L156" s="269" t="e">
        <f t="shared" si="43"/>
        <v>#REF!</v>
      </c>
      <c r="M156" s="104" t="e">
        <f t="shared" si="44"/>
        <v>#REF!</v>
      </c>
      <c r="P156" s="255" t="e">
        <f>SUM(E128:E157)</f>
        <v>#REF!</v>
      </c>
      <c r="T156" s="221" t="e">
        <f t="shared" si="45"/>
        <v>#REF!</v>
      </c>
      <c r="W156" s="221" t="e">
        <f t="shared" si="46"/>
        <v>#REF!</v>
      </c>
    </row>
    <row r="157" spans="1:23" ht="21.95" customHeight="1" x14ac:dyDescent="0.25">
      <c r="A157" s="2" t="e">
        <f>'Anexo VI Estimativa de custo'!#REF!</f>
        <v>#REF!</v>
      </c>
      <c r="B157" s="169" t="e">
        <f>CONCATENATE($R$127,SUM($M$128:M157))</f>
        <v>#REF!</v>
      </c>
      <c r="C157" s="7" t="e">
        <f>'Anexo VI Estimativa de custo'!#REF!</f>
        <v>#REF!</v>
      </c>
      <c r="D157" s="6" t="e">
        <f>'Anexo VI Estimativa de custo'!#REF!</f>
        <v>#REF!</v>
      </c>
      <c r="E157" s="46" t="e">
        <f>'Anexo VI Estimativa de custo'!#REF!</f>
        <v>#REF!</v>
      </c>
      <c r="F157" s="46" t="e">
        <f t="shared" si="38"/>
        <v>#REF!</v>
      </c>
      <c r="G157" s="167" t="e">
        <f t="shared" ref="G157" si="47">IF(F157-E157&gt;0,F157-E157,0)</f>
        <v>#REF!</v>
      </c>
      <c r="H157" s="167" t="e">
        <f t="shared" ref="H157" si="48">IF(E157-F157&gt;0,E157-F157,0)</f>
        <v>#REF!</v>
      </c>
      <c r="I157" s="11" t="e">
        <f>'Anexo VI Estimativa de custo'!#REF!</f>
        <v>#REF!</v>
      </c>
      <c r="J157" s="269" t="e">
        <f t="shared" ref="J157" si="49">G157*I157</f>
        <v>#REF!</v>
      </c>
      <c r="K157" s="269" t="e">
        <f t="shared" ref="K157" si="50">H157*I157</f>
        <v>#REF!</v>
      </c>
      <c r="L157" s="269" t="e">
        <f t="shared" ref="L157" si="51">J157-K157</f>
        <v>#REF!</v>
      </c>
      <c r="M157" s="104" t="e">
        <f t="shared" ref="M157" si="52">IF(E157&gt;0.001,1,0)</f>
        <v>#REF!</v>
      </c>
      <c r="P157" s="255"/>
      <c r="T157" s="221" t="e">
        <f t="shared" si="45"/>
        <v>#REF!</v>
      </c>
      <c r="W157" s="221" t="e">
        <f t="shared" si="46"/>
        <v>#REF!</v>
      </c>
    </row>
    <row r="158" spans="1:23" ht="21.95" customHeight="1" x14ac:dyDescent="0.25">
      <c r="A158" s="170"/>
      <c r="B158" s="170" t="e">
        <f>CONCATENATE(B126,O158)</f>
        <v>#REF!</v>
      </c>
      <c r="C158" s="524" t="s">
        <v>57</v>
      </c>
      <c r="D158" s="525"/>
      <c r="E158" s="525"/>
      <c r="F158" s="525"/>
      <c r="G158" s="525"/>
      <c r="H158" s="525"/>
      <c r="I158" s="525"/>
      <c r="J158" s="525"/>
      <c r="K158" s="525"/>
      <c r="L158" s="525"/>
      <c r="M158" s="104" t="e">
        <f>IF(P167&gt;0.01,1,0)</f>
        <v>#REF!</v>
      </c>
      <c r="O158" s="116" t="e">
        <f>CONCATENATE(".",SUM(M127,M158))</f>
        <v>#REF!</v>
      </c>
      <c r="R158" s="123" t="e">
        <f>CONCATENATE(B158,".")</f>
        <v>#REF!</v>
      </c>
      <c r="T158" s="221">
        <f t="shared" si="45"/>
        <v>0</v>
      </c>
      <c r="W158" s="221">
        <f t="shared" si="46"/>
        <v>0</v>
      </c>
    </row>
    <row r="159" spans="1:23" ht="21.95" customHeight="1" x14ac:dyDescent="0.25">
      <c r="A159" s="2" t="e">
        <f>'Anexo VI Estimativa de custo'!#REF!</f>
        <v>#REF!</v>
      </c>
      <c r="B159" s="169" t="e">
        <f>CONCATENATE($R$158,SUM($M$159:M159))</f>
        <v>#REF!</v>
      </c>
      <c r="C159" s="7" t="e">
        <f>'Anexo VI Estimativa de custo'!#REF!</f>
        <v>#REF!</v>
      </c>
      <c r="D159" s="8" t="e">
        <f>'Anexo VI Estimativa de custo'!#REF!</f>
        <v>#REF!</v>
      </c>
      <c r="E159" s="43" t="e">
        <f>'Anexo VI Estimativa de custo'!#REF!</f>
        <v>#REF!</v>
      </c>
      <c r="F159" s="46" t="e">
        <f>E159</f>
        <v>#REF!</v>
      </c>
      <c r="G159" s="167" t="e">
        <f>IF(F159-E159&gt;0,F159-E159,0)</f>
        <v>#REF!</v>
      </c>
      <c r="H159" s="167" t="e">
        <f>IF(E159-F159&gt;0,E159-F159,0)</f>
        <v>#REF!</v>
      </c>
      <c r="I159" s="11" t="e">
        <f>'Anexo VI Estimativa de custo'!#REF!</f>
        <v>#REF!</v>
      </c>
      <c r="J159" s="269" t="e">
        <f>G159*I159</f>
        <v>#REF!</v>
      </c>
      <c r="K159" s="269" t="e">
        <f>H159*I159</f>
        <v>#REF!</v>
      </c>
      <c r="L159" s="269" t="e">
        <f>J159-K159</f>
        <v>#REF!</v>
      </c>
      <c r="M159" s="104" t="e">
        <f>IF(E159&gt;0.001,1,0)</f>
        <v>#REF!</v>
      </c>
      <c r="T159" s="221" t="e">
        <f t="shared" si="45"/>
        <v>#REF!</v>
      </c>
      <c r="W159" s="221" t="e">
        <f t="shared" si="46"/>
        <v>#REF!</v>
      </c>
    </row>
    <row r="160" spans="1:23" ht="21.95" customHeight="1" x14ac:dyDescent="0.25">
      <c r="A160" s="2" t="e">
        <f>'Anexo VI Estimativa de custo'!#REF!</f>
        <v>#REF!</v>
      </c>
      <c r="B160" s="169" t="e">
        <f>CONCATENATE($R$158,SUM($M$159:M160))</f>
        <v>#REF!</v>
      </c>
      <c r="C160" s="7" t="e">
        <f>'Anexo VI Estimativa de custo'!#REF!</f>
        <v>#REF!</v>
      </c>
      <c r="D160" s="8" t="e">
        <f>'Anexo VI Estimativa de custo'!#REF!</f>
        <v>#REF!</v>
      </c>
      <c r="E160" s="43" t="e">
        <f>'Anexo VI Estimativa de custo'!#REF!</f>
        <v>#REF!</v>
      </c>
      <c r="F160" s="46" t="e">
        <f t="shared" ref="F160:F166" si="53">E160</f>
        <v>#REF!</v>
      </c>
      <c r="G160" s="167" t="e">
        <f t="shared" ref="G160:G167" si="54">IF(F160-E160&gt;0,F160-E160,0)</f>
        <v>#REF!</v>
      </c>
      <c r="H160" s="167" t="e">
        <f t="shared" ref="H160:H167" si="55">IF(E160-F160&gt;0,E160-F160,0)</f>
        <v>#REF!</v>
      </c>
      <c r="I160" s="11" t="e">
        <f>'Anexo VI Estimativa de custo'!#REF!</f>
        <v>#REF!</v>
      </c>
      <c r="J160" s="269" t="e">
        <f t="shared" ref="J160:J167" si="56">G160*I160</f>
        <v>#REF!</v>
      </c>
      <c r="K160" s="269" t="e">
        <f t="shared" ref="K160:K167" si="57">H160*I160</f>
        <v>#REF!</v>
      </c>
      <c r="L160" s="269" t="e">
        <f t="shared" ref="L160:L167" si="58">J160-K160</f>
        <v>#REF!</v>
      </c>
      <c r="M160" s="104" t="e">
        <f t="shared" ref="M160:M167" si="59">IF(E160&gt;0.001,1,0)</f>
        <v>#REF!</v>
      </c>
      <c r="T160" s="221" t="e">
        <f t="shared" si="45"/>
        <v>#REF!</v>
      </c>
      <c r="W160" s="221" t="e">
        <f t="shared" si="46"/>
        <v>#REF!</v>
      </c>
    </row>
    <row r="161" spans="1:23" ht="21.95" customHeight="1" x14ac:dyDescent="0.25">
      <c r="A161" s="2">
        <f>'Anexo VI Estimativa de custo'!B31</f>
        <v>11217</v>
      </c>
      <c r="B161" s="169" t="e">
        <f>CONCATENATE($R$158,SUM($M$159:M161))</f>
        <v>#REF!</v>
      </c>
      <c r="C161" s="7" t="str">
        <f>'Anexo VI Estimativa de custo'!D31</f>
        <v>Cimbramento metálico com altura até 3,50m</v>
      </c>
      <c r="D161" s="8" t="str">
        <f>'Anexo VI Estimativa de custo'!E31</f>
        <v>M²/Mê</v>
      </c>
      <c r="E161" s="43">
        <f>'Anexo VI Estimativa de custo'!F31</f>
        <v>23.62</v>
      </c>
      <c r="F161" s="46">
        <f t="shared" si="53"/>
        <v>23.62</v>
      </c>
      <c r="G161" s="167">
        <f t="shared" si="54"/>
        <v>0</v>
      </c>
      <c r="H161" s="167">
        <f t="shared" si="55"/>
        <v>0</v>
      </c>
      <c r="I161" s="11">
        <f>'Anexo VI Estimativa de custo'!L31</f>
        <v>66.239999999999995</v>
      </c>
      <c r="J161" s="269">
        <f t="shared" si="56"/>
        <v>0</v>
      </c>
      <c r="K161" s="269">
        <f t="shared" si="57"/>
        <v>0</v>
      </c>
      <c r="L161" s="269">
        <f t="shared" si="58"/>
        <v>0</v>
      </c>
      <c r="M161" s="104">
        <f t="shared" si="59"/>
        <v>1</v>
      </c>
      <c r="T161" s="221">
        <f t="shared" si="45"/>
        <v>1564.5888</v>
      </c>
      <c r="W161" s="221">
        <f t="shared" si="46"/>
        <v>1564.5888</v>
      </c>
    </row>
    <row r="162" spans="1:23" ht="21.95" customHeight="1" x14ac:dyDescent="0.25">
      <c r="A162" s="2" t="e">
        <f>'Anexo VI Estimativa de custo'!#REF!</f>
        <v>#REF!</v>
      </c>
      <c r="B162" s="169" t="e">
        <f>CONCATENATE($R$158,SUM($M$159:M162))</f>
        <v>#REF!</v>
      </c>
      <c r="C162" s="7" t="e">
        <f>'Anexo VI Estimativa de custo'!#REF!</f>
        <v>#REF!</v>
      </c>
      <c r="D162" s="8" t="e">
        <f>'Anexo VI Estimativa de custo'!#REF!</f>
        <v>#REF!</v>
      </c>
      <c r="E162" s="43" t="e">
        <f>'Anexo VI Estimativa de custo'!#REF!</f>
        <v>#REF!</v>
      </c>
      <c r="F162" s="46" t="e">
        <f t="shared" si="53"/>
        <v>#REF!</v>
      </c>
      <c r="G162" s="167" t="e">
        <f t="shared" si="54"/>
        <v>#REF!</v>
      </c>
      <c r="H162" s="167" t="e">
        <f t="shared" si="55"/>
        <v>#REF!</v>
      </c>
      <c r="I162" s="11" t="e">
        <f>'Anexo VI Estimativa de custo'!#REF!</f>
        <v>#REF!</v>
      </c>
      <c r="J162" s="269" t="e">
        <f t="shared" si="56"/>
        <v>#REF!</v>
      </c>
      <c r="K162" s="269" t="e">
        <f t="shared" si="57"/>
        <v>#REF!</v>
      </c>
      <c r="L162" s="269" t="e">
        <f t="shared" si="58"/>
        <v>#REF!</v>
      </c>
      <c r="M162" s="104" t="e">
        <f t="shared" si="59"/>
        <v>#REF!</v>
      </c>
      <c r="T162" s="221" t="e">
        <f t="shared" si="45"/>
        <v>#REF!</v>
      </c>
      <c r="W162" s="221" t="e">
        <f t="shared" si="46"/>
        <v>#REF!</v>
      </c>
    </row>
    <row r="163" spans="1:23" ht="21.95" customHeight="1" x14ac:dyDescent="0.25">
      <c r="A163" s="2" t="e">
        <f>'Anexo VI Estimativa de custo'!#REF!</f>
        <v>#REF!</v>
      </c>
      <c r="B163" s="169" t="e">
        <f>CONCATENATE($R$158,SUM($M$159:M163))</f>
        <v>#REF!</v>
      </c>
      <c r="C163" s="7" t="e">
        <f>'Anexo VI Estimativa de custo'!#REF!</f>
        <v>#REF!</v>
      </c>
      <c r="D163" s="8" t="e">
        <f>'Anexo VI Estimativa de custo'!#REF!</f>
        <v>#REF!</v>
      </c>
      <c r="E163" s="43" t="e">
        <f>'Anexo VI Estimativa de custo'!#REF!</f>
        <v>#REF!</v>
      </c>
      <c r="F163" s="46" t="e">
        <f t="shared" si="53"/>
        <v>#REF!</v>
      </c>
      <c r="G163" s="167" t="e">
        <f t="shared" si="54"/>
        <v>#REF!</v>
      </c>
      <c r="H163" s="167" t="e">
        <f t="shared" si="55"/>
        <v>#REF!</v>
      </c>
      <c r="I163" s="11" t="e">
        <f>'Anexo VI Estimativa de custo'!#REF!</f>
        <v>#REF!</v>
      </c>
      <c r="J163" s="269" t="e">
        <f t="shared" si="56"/>
        <v>#REF!</v>
      </c>
      <c r="K163" s="269" t="e">
        <f t="shared" si="57"/>
        <v>#REF!</v>
      </c>
      <c r="L163" s="269" t="e">
        <f t="shared" si="58"/>
        <v>#REF!</v>
      </c>
      <c r="M163" s="104" t="e">
        <f t="shared" si="59"/>
        <v>#REF!</v>
      </c>
      <c r="T163" s="221" t="e">
        <f t="shared" si="45"/>
        <v>#REF!</v>
      </c>
      <c r="W163" s="221" t="e">
        <f t="shared" si="46"/>
        <v>#REF!</v>
      </c>
    </row>
    <row r="164" spans="1:23" ht="21.95" customHeight="1" x14ac:dyDescent="0.25">
      <c r="A164" s="2" t="e">
        <f>'Anexo VI Estimativa de custo'!#REF!</f>
        <v>#REF!</v>
      </c>
      <c r="B164" s="169" t="e">
        <f>CONCATENATE($R$158,SUM($M$159:M164))</f>
        <v>#REF!</v>
      </c>
      <c r="C164" s="7" t="e">
        <f>'Anexo VI Estimativa de custo'!#REF!</f>
        <v>#REF!</v>
      </c>
      <c r="D164" s="8" t="e">
        <f>'Anexo VI Estimativa de custo'!#REF!</f>
        <v>#REF!</v>
      </c>
      <c r="E164" s="43" t="e">
        <f>'Anexo VI Estimativa de custo'!#REF!</f>
        <v>#REF!</v>
      </c>
      <c r="F164" s="46" t="e">
        <f t="shared" si="53"/>
        <v>#REF!</v>
      </c>
      <c r="G164" s="167" t="e">
        <f t="shared" si="54"/>
        <v>#REF!</v>
      </c>
      <c r="H164" s="167" t="e">
        <f t="shared" si="55"/>
        <v>#REF!</v>
      </c>
      <c r="I164" s="11" t="e">
        <f>'Anexo VI Estimativa de custo'!#REF!</f>
        <v>#REF!</v>
      </c>
      <c r="J164" s="269" t="e">
        <f t="shared" si="56"/>
        <v>#REF!</v>
      </c>
      <c r="K164" s="269" t="e">
        <f t="shared" si="57"/>
        <v>#REF!</v>
      </c>
      <c r="L164" s="269" t="e">
        <f t="shared" si="58"/>
        <v>#REF!</v>
      </c>
      <c r="M164" s="104" t="e">
        <f t="shared" si="59"/>
        <v>#REF!</v>
      </c>
      <c r="T164" s="221" t="e">
        <f t="shared" si="45"/>
        <v>#REF!</v>
      </c>
      <c r="W164" s="221" t="e">
        <f t="shared" si="46"/>
        <v>#REF!</v>
      </c>
    </row>
    <row r="165" spans="1:23" ht="21.95" customHeight="1" x14ac:dyDescent="0.25">
      <c r="A165" s="2" t="e">
        <f>'Anexo VI Estimativa de custo'!#REF!</f>
        <v>#REF!</v>
      </c>
      <c r="B165" s="169" t="e">
        <f>CONCATENATE($R$158,SUM($M$159:M165))</f>
        <v>#REF!</v>
      </c>
      <c r="C165" s="7" t="e">
        <f>'Anexo VI Estimativa de custo'!#REF!</f>
        <v>#REF!</v>
      </c>
      <c r="D165" s="8" t="e">
        <f>'Anexo VI Estimativa de custo'!#REF!</f>
        <v>#REF!</v>
      </c>
      <c r="E165" s="43" t="e">
        <f>'Anexo VI Estimativa de custo'!#REF!</f>
        <v>#REF!</v>
      </c>
      <c r="F165" s="46" t="e">
        <f t="shared" si="53"/>
        <v>#REF!</v>
      </c>
      <c r="G165" s="167" t="e">
        <f t="shared" si="54"/>
        <v>#REF!</v>
      </c>
      <c r="H165" s="167" t="e">
        <f t="shared" si="55"/>
        <v>#REF!</v>
      </c>
      <c r="I165" s="11" t="e">
        <f>'Anexo VI Estimativa de custo'!#REF!</f>
        <v>#REF!</v>
      </c>
      <c r="J165" s="269" t="e">
        <f t="shared" si="56"/>
        <v>#REF!</v>
      </c>
      <c r="K165" s="269" t="e">
        <f t="shared" si="57"/>
        <v>#REF!</v>
      </c>
      <c r="L165" s="269" t="e">
        <f t="shared" si="58"/>
        <v>#REF!</v>
      </c>
      <c r="M165" s="104" t="e">
        <f t="shared" si="59"/>
        <v>#REF!</v>
      </c>
      <c r="T165" s="221" t="e">
        <f t="shared" si="45"/>
        <v>#REF!</v>
      </c>
      <c r="W165" s="221" t="e">
        <f t="shared" si="46"/>
        <v>#REF!</v>
      </c>
    </row>
    <row r="166" spans="1:23" ht="21.95" customHeight="1" x14ac:dyDescent="0.25">
      <c r="A166" s="2" t="e">
        <f>'Anexo VI Estimativa de custo'!#REF!</f>
        <v>#REF!</v>
      </c>
      <c r="B166" s="169" t="e">
        <f>CONCATENATE($R$158,SUM($M$159:M166))</f>
        <v>#REF!</v>
      </c>
      <c r="C166" s="7" t="e">
        <f>'Anexo VI Estimativa de custo'!#REF!</f>
        <v>#REF!</v>
      </c>
      <c r="D166" s="8" t="e">
        <f>'Anexo VI Estimativa de custo'!#REF!</f>
        <v>#REF!</v>
      </c>
      <c r="E166" s="43" t="e">
        <f>'Anexo VI Estimativa de custo'!#REF!</f>
        <v>#REF!</v>
      </c>
      <c r="F166" s="46" t="e">
        <f t="shared" si="53"/>
        <v>#REF!</v>
      </c>
      <c r="G166" s="167" t="e">
        <f t="shared" si="54"/>
        <v>#REF!</v>
      </c>
      <c r="H166" s="167" t="e">
        <f t="shared" si="55"/>
        <v>#REF!</v>
      </c>
      <c r="I166" s="11" t="e">
        <f>'Anexo VI Estimativa de custo'!#REF!</f>
        <v>#REF!</v>
      </c>
      <c r="J166" s="269" t="e">
        <f t="shared" si="56"/>
        <v>#REF!</v>
      </c>
      <c r="K166" s="269" t="e">
        <f t="shared" si="57"/>
        <v>#REF!</v>
      </c>
      <c r="L166" s="269" t="e">
        <f t="shared" si="58"/>
        <v>#REF!</v>
      </c>
      <c r="M166" s="104" t="e">
        <f t="shared" si="59"/>
        <v>#REF!</v>
      </c>
      <c r="T166" s="221" t="e">
        <f t="shared" si="45"/>
        <v>#REF!</v>
      </c>
      <c r="W166" s="221" t="e">
        <f t="shared" si="46"/>
        <v>#REF!</v>
      </c>
    </row>
    <row r="167" spans="1:23" ht="21.95" customHeight="1" x14ac:dyDescent="0.25">
      <c r="A167" s="2" t="e">
        <f>'Anexo VI Estimativa de custo'!#REF!</f>
        <v>#REF!</v>
      </c>
      <c r="B167" s="169" t="e">
        <f>CONCATENATE($R$158,SUM($M$159:M167))</f>
        <v>#REF!</v>
      </c>
      <c r="C167" s="7" t="e">
        <f>'Anexo VI Estimativa de custo'!#REF!</f>
        <v>#REF!</v>
      </c>
      <c r="D167" s="8" t="e">
        <f>'Anexo VI Estimativa de custo'!#REF!</f>
        <v>#REF!</v>
      </c>
      <c r="E167" s="43" t="e">
        <f>'Anexo VI Estimativa de custo'!#REF!</f>
        <v>#REF!</v>
      </c>
      <c r="F167" s="46" t="e">
        <f>F169</f>
        <v>#REF!</v>
      </c>
      <c r="G167" s="167" t="e">
        <f t="shared" si="54"/>
        <v>#REF!</v>
      </c>
      <c r="H167" s="167" t="e">
        <f t="shared" si="55"/>
        <v>#REF!</v>
      </c>
      <c r="I167" s="11" t="e">
        <f>'Anexo VI Estimativa de custo'!#REF!</f>
        <v>#REF!</v>
      </c>
      <c r="J167" s="269" t="e">
        <f t="shared" si="56"/>
        <v>#REF!</v>
      </c>
      <c r="K167" s="269" t="e">
        <f t="shared" si="57"/>
        <v>#REF!</v>
      </c>
      <c r="L167" s="269" t="e">
        <f t="shared" si="58"/>
        <v>#REF!</v>
      </c>
      <c r="M167" s="104" t="e">
        <f t="shared" si="59"/>
        <v>#REF!</v>
      </c>
      <c r="P167" s="255" t="e">
        <f>SUM(E159:E167)</f>
        <v>#REF!</v>
      </c>
      <c r="T167" s="221" t="e">
        <f t="shared" si="45"/>
        <v>#REF!</v>
      </c>
      <c r="W167" s="221" t="e">
        <f t="shared" si="46"/>
        <v>#REF!</v>
      </c>
    </row>
    <row r="168" spans="1:23" ht="21.95" customHeight="1" x14ac:dyDescent="0.25">
      <c r="A168" s="170"/>
      <c r="B168" s="170" t="e">
        <f>CONCATENATE(B126,O168)</f>
        <v>#REF!</v>
      </c>
      <c r="C168" s="524" t="s">
        <v>58</v>
      </c>
      <c r="D168" s="525"/>
      <c r="E168" s="525"/>
      <c r="F168" s="525"/>
      <c r="G168" s="525"/>
      <c r="H168" s="525"/>
      <c r="I168" s="525"/>
      <c r="J168" s="525"/>
      <c r="K168" s="525"/>
      <c r="L168" s="525"/>
      <c r="M168" s="104" t="e">
        <f>IF(P175&gt;0.01,1,0)</f>
        <v>#REF!</v>
      </c>
      <c r="O168" s="116" t="e">
        <f>CONCATENATE(".",SUM(M127,M158,M168))</f>
        <v>#REF!</v>
      </c>
      <c r="R168" s="123" t="e">
        <f>CONCATENATE(B168,".")</f>
        <v>#REF!</v>
      </c>
      <c r="T168" s="221">
        <f t="shared" si="45"/>
        <v>0</v>
      </c>
      <c r="W168" s="221">
        <f t="shared" si="46"/>
        <v>0</v>
      </c>
    </row>
    <row r="169" spans="1:23" ht="21.95" customHeight="1" x14ac:dyDescent="0.25">
      <c r="A169" s="2" t="e">
        <f>'Anexo VI Estimativa de custo'!#REF!</f>
        <v>#REF!</v>
      </c>
      <c r="B169" s="169" t="e">
        <f>CONCATENATE($R$168,SUM($M$169:M169))</f>
        <v>#REF!</v>
      </c>
      <c r="C169" s="7" t="e">
        <f>'Anexo VI Estimativa de custo'!#REF!</f>
        <v>#REF!</v>
      </c>
      <c r="D169" s="8" t="e">
        <f>'Anexo VI Estimativa de custo'!#REF!</f>
        <v>#REF!</v>
      </c>
      <c r="E169" s="43" t="e">
        <f>'Anexo VI Estimativa de custo'!#REF!</f>
        <v>#REF!</v>
      </c>
      <c r="F169" s="252" t="e">
        <f>E169</f>
        <v>#REF!</v>
      </c>
      <c r="G169" s="167" t="e">
        <f>IF(F169-E169&gt;0,F169-E169,0)</f>
        <v>#REF!</v>
      </c>
      <c r="H169" s="167" t="e">
        <f>IF(E169-F169&gt;0,E169-F169,0)</f>
        <v>#REF!</v>
      </c>
      <c r="I169" s="13" t="e">
        <f>'Anexo VI Estimativa de custo'!#REF!</f>
        <v>#REF!</v>
      </c>
      <c r="J169" s="269" t="e">
        <f>G169*I169</f>
        <v>#REF!</v>
      </c>
      <c r="K169" s="269" t="e">
        <f>H169*I169</f>
        <v>#REF!</v>
      </c>
      <c r="L169" s="269" t="e">
        <f>J169-K169</f>
        <v>#REF!</v>
      </c>
      <c r="M169" s="104" t="e">
        <f t="shared" ref="M169:M175" si="60">IF(E169&gt;0.001,1,0)</f>
        <v>#REF!</v>
      </c>
      <c r="T169" s="221" t="e">
        <f t="shared" si="45"/>
        <v>#REF!</v>
      </c>
      <c r="W169" s="221" t="e">
        <f t="shared" si="46"/>
        <v>#REF!</v>
      </c>
    </row>
    <row r="170" spans="1:23" ht="21.95" customHeight="1" x14ac:dyDescent="0.25">
      <c r="A170" s="2" t="e">
        <f>'Anexo VI Estimativa de custo'!#REF!</f>
        <v>#REF!</v>
      </c>
      <c r="B170" s="169" t="e">
        <f>CONCATENATE($R$168,SUM($M$169:M170))</f>
        <v>#REF!</v>
      </c>
      <c r="C170" s="7" t="e">
        <f>'Anexo VI Estimativa de custo'!#REF!</f>
        <v>#REF!</v>
      </c>
      <c r="D170" s="8" t="e">
        <f>'Anexo VI Estimativa de custo'!#REF!</f>
        <v>#REF!</v>
      </c>
      <c r="E170" s="43" t="e">
        <f>'Anexo VI Estimativa de custo'!#REF!</f>
        <v>#REF!</v>
      </c>
      <c r="F170" s="252" t="e">
        <f t="shared" ref="F170:F175" si="61">E170</f>
        <v>#REF!</v>
      </c>
      <c r="G170" s="167" t="e">
        <f t="shared" ref="G170:G175" si="62">IF(F170-E170&gt;0,F170-E170,0)</f>
        <v>#REF!</v>
      </c>
      <c r="H170" s="167" t="e">
        <f t="shared" ref="H170:H175" si="63">IF(E170-F170&gt;0,E170-F170,0)</f>
        <v>#REF!</v>
      </c>
      <c r="I170" s="13" t="e">
        <f>'Anexo VI Estimativa de custo'!#REF!</f>
        <v>#REF!</v>
      </c>
      <c r="J170" s="269" t="e">
        <f t="shared" ref="J170:J175" si="64">G170*I170</f>
        <v>#REF!</v>
      </c>
      <c r="K170" s="269" t="e">
        <f t="shared" ref="K170:K175" si="65">H170*I170</f>
        <v>#REF!</v>
      </c>
      <c r="L170" s="269" t="e">
        <f t="shared" ref="L170:L175" si="66">J170-K170</f>
        <v>#REF!</v>
      </c>
      <c r="M170" s="104" t="e">
        <f t="shared" si="60"/>
        <v>#REF!</v>
      </c>
      <c r="T170" s="221" t="e">
        <f t="shared" si="45"/>
        <v>#REF!</v>
      </c>
      <c r="W170" s="221" t="e">
        <f t="shared" si="46"/>
        <v>#REF!</v>
      </c>
    </row>
    <row r="171" spans="1:23" ht="21.95" customHeight="1" x14ac:dyDescent="0.25">
      <c r="A171" s="2" t="e">
        <f>'Anexo VI Estimativa de custo'!#REF!</f>
        <v>#REF!</v>
      </c>
      <c r="B171" s="169" t="e">
        <f>CONCATENATE($R$168,SUM($M$169:M171))</f>
        <v>#REF!</v>
      </c>
      <c r="C171" s="7" t="e">
        <f>'Anexo VI Estimativa de custo'!#REF!</f>
        <v>#REF!</v>
      </c>
      <c r="D171" s="8" t="e">
        <f>'Anexo VI Estimativa de custo'!#REF!</f>
        <v>#REF!</v>
      </c>
      <c r="E171" s="43" t="e">
        <f>'Anexo VI Estimativa de custo'!#REF!</f>
        <v>#REF!</v>
      </c>
      <c r="F171" s="252" t="e">
        <f t="shared" si="61"/>
        <v>#REF!</v>
      </c>
      <c r="G171" s="167" t="e">
        <f t="shared" si="62"/>
        <v>#REF!</v>
      </c>
      <c r="H171" s="167" t="e">
        <f t="shared" si="63"/>
        <v>#REF!</v>
      </c>
      <c r="I171" s="13" t="e">
        <f>'Anexo VI Estimativa de custo'!#REF!</f>
        <v>#REF!</v>
      </c>
      <c r="J171" s="269" t="e">
        <f t="shared" si="64"/>
        <v>#REF!</v>
      </c>
      <c r="K171" s="269" t="e">
        <f t="shared" si="65"/>
        <v>#REF!</v>
      </c>
      <c r="L171" s="269" t="e">
        <f t="shared" si="66"/>
        <v>#REF!</v>
      </c>
      <c r="M171" s="104" t="e">
        <f t="shared" si="60"/>
        <v>#REF!</v>
      </c>
      <c r="T171" s="221" t="e">
        <f t="shared" si="45"/>
        <v>#REF!</v>
      </c>
      <c r="W171" s="221" t="e">
        <f t="shared" si="46"/>
        <v>#REF!</v>
      </c>
    </row>
    <row r="172" spans="1:23" ht="21.95" customHeight="1" x14ac:dyDescent="0.25">
      <c r="A172" s="2" t="e">
        <f>'Anexo VI Estimativa de custo'!#REF!</f>
        <v>#REF!</v>
      </c>
      <c r="B172" s="169" t="e">
        <f>CONCATENATE($R$168,SUM($M$169:M172))</f>
        <v>#REF!</v>
      </c>
      <c r="C172" s="7" t="e">
        <f>'Anexo VI Estimativa de custo'!#REF!</f>
        <v>#REF!</v>
      </c>
      <c r="D172" s="8" t="e">
        <f>'Anexo VI Estimativa de custo'!#REF!</f>
        <v>#REF!</v>
      </c>
      <c r="E172" s="43" t="e">
        <f>'Anexo VI Estimativa de custo'!#REF!</f>
        <v>#REF!</v>
      </c>
      <c r="F172" s="252" t="e">
        <f t="shared" si="61"/>
        <v>#REF!</v>
      </c>
      <c r="G172" s="167" t="e">
        <f t="shared" si="62"/>
        <v>#REF!</v>
      </c>
      <c r="H172" s="167" t="e">
        <f t="shared" si="63"/>
        <v>#REF!</v>
      </c>
      <c r="I172" s="13" t="e">
        <f>'Anexo VI Estimativa de custo'!#REF!</f>
        <v>#REF!</v>
      </c>
      <c r="J172" s="269" t="e">
        <f t="shared" si="64"/>
        <v>#REF!</v>
      </c>
      <c r="K172" s="269" t="e">
        <f t="shared" si="65"/>
        <v>#REF!</v>
      </c>
      <c r="L172" s="269" t="e">
        <f t="shared" si="66"/>
        <v>#REF!</v>
      </c>
      <c r="M172" s="104" t="e">
        <f t="shared" si="60"/>
        <v>#REF!</v>
      </c>
      <c r="T172" s="221" t="e">
        <f t="shared" si="45"/>
        <v>#REF!</v>
      </c>
      <c r="W172" s="221" t="e">
        <f t="shared" si="46"/>
        <v>#REF!</v>
      </c>
    </row>
    <row r="173" spans="1:23" ht="21.95" customHeight="1" x14ac:dyDescent="0.25">
      <c r="A173" s="2" t="e">
        <f>'Anexo VI Estimativa de custo'!#REF!</f>
        <v>#REF!</v>
      </c>
      <c r="B173" s="169" t="e">
        <f>CONCATENATE($R$168,SUM($M$169:M173))</f>
        <v>#REF!</v>
      </c>
      <c r="C173" s="7" t="e">
        <f>'Anexo VI Estimativa de custo'!#REF!</f>
        <v>#REF!</v>
      </c>
      <c r="D173" s="8" t="e">
        <f>'Anexo VI Estimativa de custo'!#REF!</f>
        <v>#REF!</v>
      </c>
      <c r="E173" s="43" t="e">
        <f>'Anexo VI Estimativa de custo'!#REF!</f>
        <v>#REF!</v>
      </c>
      <c r="F173" s="252" t="e">
        <f t="shared" si="61"/>
        <v>#REF!</v>
      </c>
      <c r="G173" s="167" t="e">
        <f t="shared" si="62"/>
        <v>#REF!</v>
      </c>
      <c r="H173" s="167" t="e">
        <f t="shared" si="63"/>
        <v>#REF!</v>
      </c>
      <c r="I173" s="13" t="e">
        <f>'Anexo VI Estimativa de custo'!#REF!</f>
        <v>#REF!</v>
      </c>
      <c r="J173" s="269" t="e">
        <f t="shared" si="64"/>
        <v>#REF!</v>
      </c>
      <c r="K173" s="269" t="e">
        <f t="shared" si="65"/>
        <v>#REF!</v>
      </c>
      <c r="L173" s="269" t="e">
        <f t="shared" si="66"/>
        <v>#REF!</v>
      </c>
      <c r="M173" s="104" t="e">
        <f t="shared" si="60"/>
        <v>#REF!</v>
      </c>
      <c r="T173" s="221" t="e">
        <f t="shared" si="45"/>
        <v>#REF!</v>
      </c>
      <c r="W173" s="221" t="e">
        <f t="shared" si="46"/>
        <v>#REF!</v>
      </c>
    </row>
    <row r="174" spans="1:23" ht="21.95" customHeight="1" x14ac:dyDescent="0.25">
      <c r="A174" s="2"/>
      <c r="B174" s="169" t="e">
        <f>CONCATENATE($R$168,SUM($M$169:M174))</f>
        <v>#REF!</v>
      </c>
      <c r="C174" s="2"/>
      <c r="D174" s="2"/>
      <c r="E174" s="43" t="e">
        <f>'Anexo VI Estimativa de custo'!#REF!</f>
        <v>#REF!</v>
      </c>
      <c r="F174" s="252" t="e">
        <f t="shared" si="61"/>
        <v>#REF!</v>
      </c>
      <c r="G174" s="167" t="e">
        <f t="shared" si="62"/>
        <v>#REF!</v>
      </c>
      <c r="H174" s="167" t="e">
        <f t="shared" si="63"/>
        <v>#REF!</v>
      </c>
      <c r="I174" s="13" t="e">
        <f>'Anexo VI Estimativa de custo'!#REF!</f>
        <v>#REF!</v>
      </c>
      <c r="J174" s="269" t="e">
        <f t="shared" si="64"/>
        <v>#REF!</v>
      </c>
      <c r="K174" s="269" t="e">
        <f t="shared" si="65"/>
        <v>#REF!</v>
      </c>
      <c r="L174" s="269" t="e">
        <f t="shared" si="66"/>
        <v>#REF!</v>
      </c>
      <c r="M174" s="104" t="e">
        <f t="shared" si="60"/>
        <v>#REF!</v>
      </c>
      <c r="T174" s="221" t="e">
        <f t="shared" si="45"/>
        <v>#REF!</v>
      </c>
      <c r="W174" s="221" t="e">
        <f t="shared" si="46"/>
        <v>#REF!</v>
      </c>
    </row>
    <row r="175" spans="1:23" ht="21.95" customHeight="1" x14ac:dyDescent="0.25">
      <c r="A175" s="2"/>
      <c r="B175" s="169" t="e">
        <f>CONCATENATE($R$168,SUM($M$169:M175))</f>
        <v>#REF!</v>
      </c>
      <c r="C175" s="2"/>
      <c r="D175" s="2"/>
      <c r="E175" s="43" t="e">
        <f>'Anexo VI Estimativa de custo'!#REF!</f>
        <v>#REF!</v>
      </c>
      <c r="F175" s="252" t="e">
        <f t="shared" si="61"/>
        <v>#REF!</v>
      </c>
      <c r="G175" s="167" t="e">
        <f t="shared" si="62"/>
        <v>#REF!</v>
      </c>
      <c r="H175" s="167" t="e">
        <f t="shared" si="63"/>
        <v>#REF!</v>
      </c>
      <c r="I175" s="13" t="e">
        <f>'Anexo VI Estimativa de custo'!#REF!</f>
        <v>#REF!</v>
      </c>
      <c r="J175" s="269" t="e">
        <f t="shared" si="64"/>
        <v>#REF!</v>
      </c>
      <c r="K175" s="269" t="e">
        <f t="shared" si="65"/>
        <v>#REF!</v>
      </c>
      <c r="L175" s="269" t="e">
        <f t="shared" si="66"/>
        <v>#REF!</v>
      </c>
      <c r="M175" s="104" t="e">
        <f t="shared" si="60"/>
        <v>#REF!</v>
      </c>
      <c r="P175" s="255" t="e">
        <f>SUM(E169:E175)</f>
        <v>#REF!</v>
      </c>
      <c r="T175" s="221" t="e">
        <f t="shared" si="45"/>
        <v>#REF!</v>
      </c>
      <c r="W175" s="221" t="e">
        <f t="shared" si="46"/>
        <v>#REF!</v>
      </c>
    </row>
    <row r="176" spans="1:23" s="18" customFormat="1" ht="21.95" customHeight="1" x14ac:dyDescent="0.25">
      <c r="A176" s="171"/>
      <c r="B176" s="171" t="e">
        <f>SUM(M176:N176)</f>
        <v>#REF!</v>
      </c>
      <c r="C176" s="521" t="s">
        <v>59</v>
      </c>
      <c r="D176" s="522"/>
      <c r="E176" s="522"/>
      <c r="F176" s="522"/>
      <c r="G176" s="522"/>
      <c r="H176" s="522"/>
      <c r="I176" s="522"/>
      <c r="J176" s="522"/>
      <c r="K176" s="522"/>
      <c r="L176" s="522"/>
      <c r="M176" s="104" t="e">
        <f>IF(P215&gt;0.01,1,0)</f>
        <v>#REF!</v>
      </c>
      <c r="N176" s="15" t="e">
        <f>B126</f>
        <v>#REF!</v>
      </c>
      <c r="O176" s="15"/>
      <c r="P176" s="258" t="e">
        <f>SUM(E128:E175)</f>
        <v>#REF!</v>
      </c>
      <c r="Q176" s="16"/>
      <c r="R176" s="127" t="e">
        <f>CONCATENATE(B176,".")</f>
        <v>#REF!</v>
      </c>
      <c r="T176" s="221">
        <f t="shared" si="45"/>
        <v>0</v>
      </c>
      <c r="W176" s="221">
        <f t="shared" si="46"/>
        <v>0</v>
      </c>
    </row>
    <row r="177" spans="1:23" s="18" customFormat="1" ht="21.95" customHeight="1" x14ac:dyDescent="0.2">
      <c r="A177" s="217" t="e">
        <f>'Anexo VI Estimativa de custo'!#REF!</f>
        <v>#REF!</v>
      </c>
      <c r="B177" s="172" t="e">
        <f>CONCATENATE($R$176,SUM($M$177:M177))</f>
        <v>#REF!</v>
      </c>
      <c r="C177" s="5" t="e">
        <f>'Anexo VI Estimativa de custo'!#REF!</f>
        <v>#REF!</v>
      </c>
      <c r="D177" s="6" t="e">
        <f>'Anexo VI Estimativa de custo'!#REF!</f>
        <v>#REF!</v>
      </c>
      <c r="E177" s="46" t="e">
        <f>'Anexo VI Estimativa de custo'!#REF!</f>
        <v>#REF!</v>
      </c>
      <c r="F177" s="46" t="e">
        <f>E177</f>
        <v>#REF!</v>
      </c>
      <c r="G177" s="167" t="e">
        <f>IF(F177-E177&gt;0,F177-E177,0)</f>
        <v>#REF!</v>
      </c>
      <c r="H177" s="167" t="e">
        <f>IF(E177-F177&gt;0,E177-F177,0)</f>
        <v>#REF!</v>
      </c>
      <c r="I177" s="11" t="e">
        <f>'Anexo VI Estimativa de custo'!#REF!</f>
        <v>#REF!</v>
      </c>
      <c r="J177" s="269" t="e">
        <f>G177*I177</f>
        <v>#REF!</v>
      </c>
      <c r="K177" s="269" t="e">
        <f>H177*I177</f>
        <v>#REF!</v>
      </c>
      <c r="L177" s="269" t="e">
        <f>J177-K177</f>
        <v>#REF!</v>
      </c>
      <c r="M177" s="106" t="e">
        <f>IF(E177&gt;0.001,1,0)</f>
        <v>#REF!</v>
      </c>
      <c r="N177" s="20"/>
      <c r="O177" s="20"/>
      <c r="P177" s="68"/>
      <c r="Q177" s="16"/>
      <c r="R177" s="120"/>
      <c r="T177" s="221" t="e">
        <f t="shared" si="45"/>
        <v>#REF!</v>
      </c>
      <c r="W177" s="221" t="e">
        <f t="shared" si="46"/>
        <v>#REF!</v>
      </c>
    </row>
    <row r="178" spans="1:23" s="18" customFormat="1" ht="21.95" customHeight="1" x14ac:dyDescent="0.2">
      <c r="A178" s="217" t="e">
        <f>'Anexo VI Estimativa de custo'!#REF!</f>
        <v>#REF!</v>
      </c>
      <c r="B178" s="172" t="e">
        <f>CONCATENATE($R$176,SUM($M$177:M178))</f>
        <v>#REF!</v>
      </c>
      <c r="C178" s="5" t="e">
        <f>'Anexo VI Estimativa de custo'!#REF!</f>
        <v>#REF!</v>
      </c>
      <c r="D178" s="6" t="e">
        <f>'Anexo VI Estimativa de custo'!#REF!</f>
        <v>#REF!</v>
      </c>
      <c r="E178" s="46" t="e">
        <f>'Anexo VI Estimativa de custo'!#REF!</f>
        <v>#REF!</v>
      </c>
      <c r="F178" s="46" t="e">
        <f t="shared" ref="F178:F215" si="67">E178</f>
        <v>#REF!</v>
      </c>
      <c r="G178" s="167" t="e">
        <f t="shared" ref="G178:G215" si="68">IF(F178-E178&gt;0,F178-E178,0)</f>
        <v>#REF!</v>
      </c>
      <c r="H178" s="167" t="e">
        <f t="shared" ref="H178:H215" si="69">IF(E178-F178&gt;0,E178-F178,0)</f>
        <v>#REF!</v>
      </c>
      <c r="I178" s="11" t="e">
        <f>'Anexo VI Estimativa de custo'!#REF!</f>
        <v>#REF!</v>
      </c>
      <c r="J178" s="269" t="e">
        <f t="shared" ref="J178:J215" si="70">G178*I178</f>
        <v>#REF!</v>
      </c>
      <c r="K178" s="269" t="e">
        <f t="shared" ref="K178:K215" si="71">H178*I178</f>
        <v>#REF!</v>
      </c>
      <c r="L178" s="269" t="e">
        <f t="shared" ref="L178:L215" si="72">J178-K178</f>
        <v>#REF!</v>
      </c>
      <c r="M178" s="106" t="e">
        <f t="shared" ref="M178:M215" si="73">IF(E178&gt;0.001,1,0)</f>
        <v>#REF!</v>
      </c>
      <c r="N178" s="20"/>
      <c r="O178" s="20"/>
      <c r="P178" s="68"/>
      <c r="Q178" s="16"/>
      <c r="R178" s="120"/>
      <c r="T178" s="221" t="e">
        <f t="shared" si="45"/>
        <v>#REF!</v>
      </c>
      <c r="W178" s="221" t="e">
        <f t="shared" si="46"/>
        <v>#REF!</v>
      </c>
    </row>
    <row r="179" spans="1:23" s="18" customFormat="1" ht="21.95" customHeight="1" x14ac:dyDescent="0.2">
      <c r="A179" s="217" t="e">
        <f>'Anexo VI Estimativa de custo'!#REF!</f>
        <v>#REF!</v>
      </c>
      <c r="B179" s="172" t="e">
        <f>CONCATENATE($R$176,SUM($M$177:M179))</f>
        <v>#REF!</v>
      </c>
      <c r="C179" s="5" t="e">
        <f>'Anexo VI Estimativa de custo'!#REF!</f>
        <v>#REF!</v>
      </c>
      <c r="D179" s="6" t="e">
        <f>'Anexo VI Estimativa de custo'!#REF!</f>
        <v>#REF!</v>
      </c>
      <c r="E179" s="46" t="e">
        <f>'Anexo VI Estimativa de custo'!#REF!</f>
        <v>#REF!</v>
      </c>
      <c r="F179" s="46" t="e">
        <f t="shared" si="67"/>
        <v>#REF!</v>
      </c>
      <c r="G179" s="167" t="e">
        <f t="shared" si="68"/>
        <v>#REF!</v>
      </c>
      <c r="H179" s="167" t="e">
        <f t="shared" si="69"/>
        <v>#REF!</v>
      </c>
      <c r="I179" s="11" t="e">
        <f>'Anexo VI Estimativa de custo'!#REF!</f>
        <v>#REF!</v>
      </c>
      <c r="J179" s="269" t="e">
        <f t="shared" si="70"/>
        <v>#REF!</v>
      </c>
      <c r="K179" s="269" t="e">
        <f t="shared" si="71"/>
        <v>#REF!</v>
      </c>
      <c r="L179" s="269" t="e">
        <f t="shared" si="72"/>
        <v>#REF!</v>
      </c>
      <c r="M179" s="106" t="e">
        <f t="shared" si="73"/>
        <v>#REF!</v>
      </c>
      <c r="N179" s="20"/>
      <c r="O179" s="20"/>
      <c r="P179" s="68"/>
      <c r="Q179" s="16"/>
      <c r="R179" s="120"/>
      <c r="T179" s="221" t="e">
        <f t="shared" si="45"/>
        <v>#REF!</v>
      </c>
      <c r="W179" s="221" t="e">
        <f t="shared" si="46"/>
        <v>#REF!</v>
      </c>
    </row>
    <row r="180" spans="1:23" s="18" customFormat="1" ht="21.95" customHeight="1" x14ac:dyDescent="0.2">
      <c r="A180" s="217" t="e">
        <f>'Anexo VI Estimativa de custo'!#REF!</f>
        <v>#REF!</v>
      </c>
      <c r="B180" s="172" t="e">
        <f>CONCATENATE($R$176,SUM($M$177:M180))</f>
        <v>#REF!</v>
      </c>
      <c r="C180" s="5" t="e">
        <f>'Anexo VI Estimativa de custo'!#REF!</f>
        <v>#REF!</v>
      </c>
      <c r="D180" s="6" t="e">
        <f>'Anexo VI Estimativa de custo'!#REF!</f>
        <v>#REF!</v>
      </c>
      <c r="E180" s="46" t="e">
        <f>'Anexo VI Estimativa de custo'!#REF!</f>
        <v>#REF!</v>
      </c>
      <c r="F180" s="46" t="e">
        <f t="shared" si="67"/>
        <v>#REF!</v>
      </c>
      <c r="G180" s="167" t="e">
        <f t="shared" si="68"/>
        <v>#REF!</v>
      </c>
      <c r="H180" s="167" t="e">
        <f t="shared" si="69"/>
        <v>#REF!</v>
      </c>
      <c r="I180" s="11" t="e">
        <f>'Anexo VI Estimativa de custo'!#REF!</f>
        <v>#REF!</v>
      </c>
      <c r="J180" s="269" t="e">
        <f t="shared" si="70"/>
        <v>#REF!</v>
      </c>
      <c r="K180" s="269" t="e">
        <f t="shared" si="71"/>
        <v>#REF!</v>
      </c>
      <c r="L180" s="269" t="e">
        <f t="shared" si="72"/>
        <v>#REF!</v>
      </c>
      <c r="M180" s="106" t="e">
        <f t="shared" si="73"/>
        <v>#REF!</v>
      </c>
      <c r="N180" s="20"/>
      <c r="O180" s="20"/>
      <c r="P180" s="68"/>
      <c r="Q180" s="16"/>
      <c r="R180" s="120"/>
      <c r="T180" s="221" t="e">
        <f t="shared" si="45"/>
        <v>#REF!</v>
      </c>
      <c r="W180" s="221" t="e">
        <f t="shared" si="46"/>
        <v>#REF!</v>
      </c>
    </row>
    <row r="181" spans="1:23" s="18" customFormat="1" ht="21.95" customHeight="1" x14ac:dyDescent="0.2">
      <c r="A181" s="217" t="e">
        <f>'Anexo VI Estimativa de custo'!#REF!</f>
        <v>#REF!</v>
      </c>
      <c r="B181" s="172" t="e">
        <f>CONCATENATE($R$176,SUM($M$177:M181))</f>
        <v>#REF!</v>
      </c>
      <c r="C181" s="5" t="e">
        <f>'Anexo VI Estimativa de custo'!#REF!</f>
        <v>#REF!</v>
      </c>
      <c r="D181" s="6" t="e">
        <f>'Anexo VI Estimativa de custo'!#REF!</f>
        <v>#REF!</v>
      </c>
      <c r="E181" s="46" t="e">
        <f>'Anexo VI Estimativa de custo'!#REF!</f>
        <v>#REF!</v>
      </c>
      <c r="F181" s="46" t="e">
        <f t="shared" si="67"/>
        <v>#REF!</v>
      </c>
      <c r="G181" s="167" t="e">
        <f t="shared" si="68"/>
        <v>#REF!</v>
      </c>
      <c r="H181" s="167" t="e">
        <f t="shared" si="69"/>
        <v>#REF!</v>
      </c>
      <c r="I181" s="11" t="e">
        <f>'Anexo VI Estimativa de custo'!#REF!</f>
        <v>#REF!</v>
      </c>
      <c r="J181" s="269" t="e">
        <f t="shared" si="70"/>
        <v>#REF!</v>
      </c>
      <c r="K181" s="269" t="e">
        <f t="shared" si="71"/>
        <v>#REF!</v>
      </c>
      <c r="L181" s="269" t="e">
        <f t="shared" si="72"/>
        <v>#REF!</v>
      </c>
      <c r="M181" s="106" t="e">
        <f t="shared" si="73"/>
        <v>#REF!</v>
      </c>
      <c r="N181" s="20"/>
      <c r="O181" s="20"/>
      <c r="P181" s="68"/>
      <c r="Q181" s="16"/>
      <c r="R181" s="120"/>
      <c r="T181" s="221" t="e">
        <f t="shared" si="45"/>
        <v>#REF!</v>
      </c>
      <c r="W181" s="221" t="e">
        <f t="shared" si="46"/>
        <v>#REF!</v>
      </c>
    </row>
    <row r="182" spans="1:23" s="18" customFormat="1" ht="21.95" customHeight="1" x14ac:dyDescent="0.2">
      <c r="A182" s="217">
        <f>'Anexo VI Estimativa de custo'!B35</f>
        <v>60046</v>
      </c>
      <c r="B182" s="172" t="e">
        <f>CONCATENATE($R$176,SUM($M$177:M182))</f>
        <v>#REF!</v>
      </c>
      <c r="C182" s="5" t="str">
        <f>'Anexo VI Estimativa de custo'!D35</f>
        <v>Alvenaria tijolo de barro a cutelo</v>
      </c>
      <c r="D182" s="6" t="str">
        <f>'Anexo VI Estimativa de custo'!E35</f>
        <v>m²</v>
      </c>
      <c r="E182" s="46">
        <f>'Anexo VI Estimativa de custo'!F35</f>
        <v>2.4</v>
      </c>
      <c r="F182" s="46">
        <f t="shared" si="67"/>
        <v>2.4</v>
      </c>
      <c r="G182" s="167">
        <f t="shared" si="68"/>
        <v>0</v>
      </c>
      <c r="H182" s="167">
        <f t="shared" si="69"/>
        <v>0</v>
      </c>
      <c r="I182" s="11">
        <f>'Anexo VI Estimativa de custo'!L35</f>
        <v>14.01</v>
      </c>
      <c r="J182" s="269">
        <f t="shared" si="70"/>
        <v>0</v>
      </c>
      <c r="K182" s="269">
        <f t="shared" si="71"/>
        <v>0</v>
      </c>
      <c r="L182" s="269">
        <f t="shared" si="72"/>
        <v>0</v>
      </c>
      <c r="M182" s="106">
        <f t="shared" si="73"/>
        <v>1</v>
      </c>
      <c r="N182" s="20"/>
      <c r="O182" s="20"/>
      <c r="P182" s="68"/>
      <c r="Q182" s="16"/>
      <c r="R182" s="120"/>
      <c r="T182" s="221">
        <f t="shared" si="45"/>
        <v>33.623999999999995</v>
      </c>
      <c r="W182" s="221">
        <f t="shared" si="46"/>
        <v>33.623999999999995</v>
      </c>
    </row>
    <row r="183" spans="1:23" s="18" customFormat="1" ht="21.95" customHeight="1" x14ac:dyDescent="0.2">
      <c r="A183" s="217" t="e">
        <f>'Anexo VI Estimativa de custo'!#REF!</f>
        <v>#REF!</v>
      </c>
      <c r="B183" s="172" t="e">
        <f>CONCATENATE($R$176,SUM($M$177:M183))</f>
        <v>#REF!</v>
      </c>
      <c r="C183" s="5" t="e">
        <f>'Anexo VI Estimativa de custo'!#REF!</f>
        <v>#REF!</v>
      </c>
      <c r="D183" s="6" t="e">
        <f>'Anexo VI Estimativa de custo'!#REF!</f>
        <v>#REF!</v>
      </c>
      <c r="E183" s="46" t="e">
        <f>'Anexo VI Estimativa de custo'!#REF!</f>
        <v>#REF!</v>
      </c>
      <c r="F183" s="46" t="e">
        <f t="shared" si="67"/>
        <v>#REF!</v>
      </c>
      <c r="G183" s="167" t="e">
        <f t="shared" si="68"/>
        <v>#REF!</v>
      </c>
      <c r="H183" s="167" t="e">
        <f t="shared" si="69"/>
        <v>#REF!</v>
      </c>
      <c r="I183" s="11" t="e">
        <f>'Anexo VI Estimativa de custo'!#REF!</f>
        <v>#REF!</v>
      </c>
      <c r="J183" s="269" t="e">
        <f t="shared" si="70"/>
        <v>#REF!</v>
      </c>
      <c r="K183" s="269" t="e">
        <f t="shared" si="71"/>
        <v>#REF!</v>
      </c>
      <c r="L183" s="269" t="e">
        <f t="shared" si="72"/>
        <v>#REF!</v>
      </c>
      <c r="M183" s="106" t="e">
        <f t="shared" si="73"/>
        <v>#REF!</v>
      </c>
      <c r="N183" s="20"/>
      <c r="O183" s="20"/>
      <c r="P183" s="68"/>
      <c r="Q183" s="16"/>
      <c r="R183" s="120"/>
      <c r="T183" s="221" t="e">
        <f t="shared" si="45"/>
        <v>#REF!</v>
      </c>
      <c r="W183" s="221" t="e">
        <f t="shared" si="46"/>
        <v>#REF!</v>
      </c>
    </row>
    <row r="184" spans="1:23" s="18" customFormat="1" ht="21.95" customHeight="1" x14ac:dyDescent="0.2">
      <c r="A184" s="217" t="e">
        <f>'Anexo VI Estimativa de custo'!#REF!</f>
        <v>#REF!</v>
      </c>
      <c r="B184" s="172" t="e">
        <f>CONCATENATE($R$176,SUM($M$177:M184))</f>
        <v>#REF!</v>
      </c>
      <c r="C184" s="5" t="e">
        <f>'Anexo VI Estimativa de custo'!#REF!</f>
        <v>#REF!</v>
      </c>
      <c r="D184" s="6" t="e">
        <f>'Anexo VI Estimativa de custo'!#REF!</f>
        <v>#REF!</v>
      </c>
      <c r="E184" s="46" t="e">
        <f>'Anexo VI Estimativa de custo'!#REF!</f>
        <v>#REF!</v>
      </c>
      <c r="F184" s="46" t="e">
        <f t="shared" si="67"/>
        <v>#REF!</v>
      </c>
      <c r="G184" s="167" t="e">
        <f t="shared" si="68"/>
        <v>#REF!</v>
      </c>
      <c r="H184" s="167" t="e">
        <f t="shared" si="69"/>
        <v>#REF!</v>
      </c>
      <c r="I184" s="11" t="e">
        <f>'Anexo VI Estimativa de custo'!#REF!</f>
        <v>#REF!</v>
      </c>
      <c r="J184" s="269" t="e">
        <f t="shared" si="70"/>
        <v>#REF!</v>
      </c>
      <c r="K184" s="269" t="e">
        <f t="shared" si="71"/>
        <v>#REF!</v>
      </c>
      <c r="L184" s="269" t="e">
        <f t="shared" si="72"/>
        <v>#REF!</v>
      </c>
      <c r="M184" s="106" t="e">
        <f t="shared" si="73"/>
        <v>#REF!</v>
      </c>
      <c r="N184" s="20"/>
      <c r="O184" s="20"/>
      <c r="P184" s="68"/>
      <c r="Q184" s="16"/>
      <c r="R184" s="120"/>
      <c r="T184" s="221" t="e">
        <f t="shared" si="45"/>
        <v>#REF!</v>
      </c>
      <c r="W184" s="221" t="e">
        <f t="shared" si="46"/>
        <v>#REF!</v>
      </c>
    </row>
    <row r="185" spans="1:23" s="18" customFormat="1" ht="21.95" customHeight="1" x14ac:dyDescent="0.2">
      <c r="A185" s="217" t="e">
        <f>'Anexo VI Estimativa de custo'!#REF!</f>
        <v>#REF!</v>
      </c>
      <c r="B185" s="172" t="e">
        <f>CONCATENATE($R$176,SUM($M$177:M185))</f>
        <v>#REF!</v>
      </c>
      <c r="C185" s="5" t="e">
        <f>'Anexo VI Estimativa de custo'!#REF!</f>
        <v>#REF!</v>
      </c>
      <c r="D185" s="6" t="e">
        <f>'Anexo VI Estimativa de custo'!#REF!</f>
        <v>#REF!</v>
      </c>
      <c r="E185" s="46" t="e">
        <f>'Anexo VI Estimativa de custo'!#REF!</f>
        <v>#REF!</v>
      </c>
      <c r="F185" s="46" t="e">
        <f t="shared" si="67"/>
        <v>#REF!</v>
      </c>
      <c r="G185" s="167" t="e">
        <f t="shared" si="68"/>
        <v>#REF!</v>
      </c>
      <c r="H185" s="167" t="e">
        <f t="shared" si="69"/>
        <v>#REF!</v>
      </c>
      <c r="I185" s="11" t="e">
        <f>'Anexo VI Estimativa de custo'!#REF!</f>
        <v>#REF!</v>
      </c>
      <c r="J185" s="269" t="e">
        <f t="shared" si="70"/>
        <v>#REF!</v>
      </c>
      <c r="K185" s="269" t="e">
        <f t="shared" si="71"/>
        <v>#REF!</v>
      </c>
      <c r="L185" s="269" t="e">
        <f t="shared" si="72"/>
        <v>#REF!</v>
      </c>
      <c r="M185" s="106" t="e">
        <f t="shared" si="73"/>
        <v>#REF!</v>
      </c>
      <c r="N185" s="20"/>
      <c r="O185" s="20"/>
      <c r="P185" s="68"/>
      <c r="Q185" s="16"/>
      <c r="R185" s="120"/>
      <c r="T185" s="221" t="e">
        <f t="shared" si="45"/>
        <v>#REF!</v>
      </c>
      <c r="W185" s="221" t="e">
        <f t="shared" si="46"/>
        <v>#REF!</v>
      </c>
    </row>
    <row r="186" spans="1:23" s="18" customFormat="1" ht="21.95" customHeight="1" x14ac:dyDescent="0.2">
      <c r="A186" s="217" t="e">
        <f>'Anexo VI Estimativa de custo'!#REF!</f>
        <v>#REF!</v>
      </c>
      <c r="B186" s="172" t="e">
        <f>CONCATENATE($R$176,SUM($M$177:M186))</f>
        <v>#REF!</v>
      </c>
      <c r="C186" s="5" t="e">
        <f>'Anexo VI Estimativa de custo'!#REF!</f>
        <v>#REF!</v>
      </c>
      <c r="D186" s="6" t="e">
        <f>'Anexo VI Estimativa de custo'!#REF!</f>
        <v>#REF!</v>
      </c>
      <c r="E186" s="46" t="e">
        <f>'Anexo VI Estimativa de custo'!#REF!</f>
        <v>#REF!</v>
      </c>
      <c r="F186" s="46" t="e">
        <f t="shared" si="67"/>
        <v>#REF!</v>
      </c>
      <c r="G186" s="167" t="e">
        <f t="shared" si="68"/>
        <v>#REF!</v>
      </c>
      <c r="H186" s="167" t="e">
        <f t="shared" si="69"/>
        <v>#REF!</v>
      </c>
      <c r="I186" s="11" t="e">
        <f>'Anexo VI Estimativa de custo'!#REF!</f>
        <v>#REF!</v>
      </c>
      <c r="J186" s="269" t="e">
        <f t="shared" si="70"/>
        <v>#REF!</v>
      </c>
      <c r="K186" s="269" t="e">
        <f t="shared" si="71"/>
        <v>#REF!</v>
      </c>
      <c r="L186" s="269" t="e">
        <f t="shared" si="72"/>
        <v>#REF!</v>
      </c>
      <c r="M186" s="106" t="e">
        <f t="shared" si="73"/>
        <v>#REF!</v>
      </c>
      <c r="N186" s="20"/>
      <c r="O186" s="20"/>
      <c r="P186" s="68"/>
      <c r="Q186" s="16"/>
      <c r="R186" s="120"/>
      <c r="T186" s="221" t="e">
        <f t="shared" si="45"/>
        <v>#REF!</v>
      </c>
      <c r="W186" s="221" t="e">
        <f t="shared" si="46"/>
        <v>#REF!</v>
      </c>
    </row>
    <row r="187" spans="1:23" s="18" customFormat="1" ht="21.95" customHeight="1" x14ac:dyDescent="0.2">
      <c r="A187" s="217" t="e">
        <f>'Anexo VI Estimativa de custo'!#REF!</f>
        <v>#REF!</v>
      </c>
      <c r="B187" s="172" t="e">
        <f>CONCATENATE($R$176,SUM($M$177:M187))</f>
        <v>#REF!</v>
      </c>
      <c r="C187" s="5" t="e">
        <f>'Anexo VI Estimativa de custo'!#REF!</f>
        <v>#REF!</v>
      </c>
      <c r="D187" s="6" t="e">
        <f>'Anexo VI Estimativa de custo'!#REF!</f>
        <v>#REF!</v>
      </c>
      <c r="E187" s="46" t="e">
        <f>'Anexo VI Estimativa de custo'!#REF!</f>
        <v>#REF!</v>
      </c>
      <c r="F187" s="46" t="e">
        <f t="shared" si="67"/>
        <v>#REF!</v>
      </c>
      <c r="G187" s="167" t="e">
        <f t="shared" si="68"/>
        <v>#REF!</v>
      </c>
      <c r="H187" s="167" t="e">
        <f t="shared" si="69"/>
        <v>#REF!</v>
      </c>
      <c r="I187" s="11" t="e">
        <f>'Anexo VI Estimativa de custo'!#REF!</f>
        <v>#REF!</v>
      </c>
      <c r="J187" s="269" t="e">
        <f t="shared" si="70"/>
        <v>#REF!</v>
      </c>
      <c r="K187" s="269" t="e">
        <f t="shared" si="71"/>
        <v>#REF!</v>
      </c>
      <c r="L187" s="269" t="e">
        <f t="shared" si="72"/>
        <v>#REF!</v>
      </c>
      <c r="M187" s="106" t="e">
        <f t="shared" si="73"/>
        <v>#REF!</v>
      </c>
      <c r="N187" s="20"/>
      <c r="O187" s="20"/>
      <c r="P187" s="68"/>
      <c r="Q187" s="16"/>
      <c r="R187" s="120"/>
      <c r="T187" s="221" t="e">
        <f t="shared" si="45"/>
        <v>#REF!</v>
      </c>
      <c r="W187" s="221" t="e">
        <f t="shared" si="46"/>
        <v>#REF!</v>
      </c>
    </row>
    <row r="188" spans="1:23" s="18" customFormat="1" ht="21.95" customHeight="1" x14ac:dyDescent="0.2">
      <c r="A188" s="217" t="e">
        <f>'Anexo VI Estimativa de custo'!#REF!</f>
        <v>#REF!</v>
      </c>
      <c r="B188" s="172" t="e">
        <f>CONCATENATE($R$176,SUM($M$177:M188))</f>
        <v>#REF!</v>
      </c>
      <c r="C188" s="5" t="e">
        <f>'Anexo VI Estimativa de custo'!#REF!</f>
        <v>#REF!</v>
      </c>
      <c r="D188" s="6" t="e">
        <f>'Anexo VI Estimativa de custo'!#REF!</f>
        <v>#REF!</v>
      </c>
      <c r="E188" s="46" t="e">
        <f>'Anexo VI Estimativa de custo'!#REF!</f>
        <v>#REF!</v>
      </c>
      <c r="F188" s="46" t="e">
        <f t="shared" si="67"/>
        <v>#REF!</v>
      </c>
      <c r="G188" s="167" t="e">
        <f t="shared" si="68"/>
        <v>#REF!</v>
      </c>
      <c r="H188" s="167" t="e">
        <f t="shared" si="69"/>
        <v>#REF!</v>
      </c>
      <c r="I188" s="11" t="e">
        <f>'Anexo VI Estimativa de custo'!#REF!</f>
        <v>#REF!</v>
      </c>
      <c r="J188" s="269" t="e">
        <f t="shared" si="70"/>
        <v>#REF!</v>
      </c>
      <c r="K188" s="269" t="e">
        <f t="shared" si="71"/>
        <v>#REF!</v>
      </c>
      <c r="L188" s="269" t="e">
        <f t="shared" si="72"/>
        <v>#REF!</v>
      </c>
      <c r="M188" s="106" t="e">
        <f t="shared" si="73"/>
        <v>#REF!</v>
      </c>
      <c r="N188" s="20"/>
      <c r="O188" s="20"/>
      <c r="P188" s="68"/>
      <c r="Q188" s="16"/>
      <c r="R188" s="120"/>
      <c r="T188" s="221" t="e">
        <f t="shared" si="45"/>
        <v>#REF!</v>
      </c>
      <c r="W188" s="221" t="e">
        <f t="shared" si="46"/>
        <v>#REF!</v>
      </c>
    </row>
    <row r="189" spans="1:23" s="18" customFormat="1" ht="21.95" customHeight="1" x14ac:dyDescent="0.2">
      <c r="A189" s="217" t="e">
        <f>'Anexo VI Estimativa de custo'!#REF!</f>
        <v>#REF!</v>
      </c>
      <c r="B189" s="172" t="e">
        <f>CONCATENATE($R$176,SUM($M$177:M189))</f>
        <v>#REF!</v>
      </c>
      <c r="C189" s="5" t="e">
        <f>'Anexo VI Estimativa de custo'!#REF!</f>
        <v>#REF!</v>
      </c>
      <c r="D189" s="6" t="e">
        <f>'Anexo VI Estimativa de custo'!#REF!</f>
        <v>#REF!</v>
      </c>
      <c r="E189" s="46" t="e">
        <f>'Anexo VI Estimativa de custo'!#REF!</f>
        <v>#REF!</v>
      </c>
      <c r="F189" s="46" t="e">
        <f t="shared" si="67"/>
        <v>#REF!</v>
      </c>
      <c r="G189" s="167" t="e">
        <f t="shared" si="68"/>
        <v>#REF!</v>
      </c>
      <c r="H189" s="167" t="e">
        <f t="shared" si="69"/>
        <v>#REF!</v>
      </c>
      <c r="I189" s="11" t="e">
        <f>'Anexo VI Estimativa de custo'!#REF!</f>
        <v>#REF!</v>
      </c>
      <c r="J189" s="269" t="e">
        <f t="shared" si="70"/>
        <v>#REF!</v>
      </c>
      <c r="K189" s="269" t="e">
        <f t="shared" si="71"/>
        <v>#REF!</v>
      </c>
      <c r="L189" s="269" t="e">
        <f t="shared" si="72"/>
        <v>#REF!</v>
      </c>
      <c r="M189" s="106" t="e">
        <f t="shared" si="73"/>
        <v>#REF!</v>
      </c>
      <c r="N189" s="20"/>
      <c r="O189" s="20"/>
      <c r="P189" s="68"/>
      <c r="Q189" s="16"/>
      <c r="R189" s="120"/>
      <c r="T189" s="221" t="e">
        <f t="shared" si="45"/>
        <v>#REF!</v>
      </c>
      <c r="W189" s="221" t="e">
        <f t="shared" si="46"/>
        <v>#REF!</v>
      </c>
    </row>
    <row r="190" spans="1:23" s="18" customFormat="1" ht="21.95" customHeight="1" x14ac:dyDescent="0.2">
      <c r="A190" s="217" t="e">
        <f>'Anexo VI Estimativa de custo'!#REF!</f>
        <v>#REF!</v>
      </c>
      <c r="B190" s="172" t="e">
        <f>CONCATENATE($R$176,SUM($M$177:M190))</f>
        <v>#REF!</v>
      </c>
      <c r="C190" s="5" t="e">
        <f>'Anexo VI Estimativa de custo'!#REF!</f>
        <v>#REF!</v>
      </c>
      <c r="D190" s="6" t="e">
        <f>'Anexo VI Estimativa de custo'!#REF!</f>
        <v>#REF!</v>
      </c>
      <c r="E190" s="46" t="e">
        <f>'Anexo VI Estimativa de custo'!#REF!</f>
        <v>#REF!</v>
      </c>
      <c r="F190" s="46" t="e">
        <f t="shared" si="67"/>
        <v>#REF!</v>
      </c>
      <c r="G190" s="167" t="e">
        <f t="shared" si="68"/>
        <v>#REF!</v>
      </c>
      <c r="H190" s="167" t="e">
        <f t="shared" si="69"/>
        <v>#REF!</v>
      </c>
      <c r="I190" s="11" t="e">
        <f>'Anexo VI Estimativa de custo'!#REF!</f>
        <v>#REF!</v>
      </c>
      <c r="J190" s="269" t="e">
        <f t="shared" si="70"/>
        <v>#REF!</v>
      </c>
      <c r="K190" s="269" t="e">
        <f t="shared" si="71"/>
        <v>#REF!</v>
      </c>
      <c r="L190" s="269" t="e">
        <f t="shared" si="72"/>
        <v>#REF!</v>
      </c>
      <c r="M190" s="106" t="e">
        <f t="shared" si="73"/>
        <v>#REF!</v>
      </c>
      <c r="N190" s="20"/>
      <c r="O190" s="20"/>
      <c r="P190" s="68"/>
      <c r="Q190" s="16"/>
      <c r="R190" s="120"/>
      <c r="T190" s="221" t="e">
        <f t="shared" si="45"/>
        <v>#REF!</v>
      </c>
      <c r="W190" s="221" t="e">
        <f t="shared" si="46"/>
        <v>#REF!</v>
      </c>
    </row>
    <row r="191" spans="1:23" s="18" customFormat="1" ht="21.95" customHeight="1" x14ac:dyDescent="0.2">
      <c r="A191" s="217" t="e">
        <f>'Anexo VI Estimativa de custo'!#REF!</f>
        <v>#REF!</v>
      </c>
      <c r="B191" s="172" t="e">
        <f>CONCATENATE($R$176,SUM($M$177:M191))</f>
        <v>#REF!</v>
      </c>
      <c r="C191" s="5" t="e">
        <f>'Anexo VI Estimativa de custo'!#REF!</f>
        <v>#REF!</v>
      </c>
      <c r="D191" s="6" t="e">
        <f>'Anexo VI Estimativa de custo'!#REF!</f>
        <v>#REF!</v>
      </c>
      <c r="E191" s="46" t="e">
        <f>'Anexo VI Estimativa de custo'!#REF!</f>
        <v>#REF!</v>
      </c>
      <c r="F191" s="46" t="e">
        <f t="shared" si="67"/>
        <v>#REF!</v>
      </c>
      <c r="G191" s="167" t="e">
        <f t="shared" si="68"/>
        <v>#REF!</v>
      </c>
      <c r="H191" s="167" t="e">
        <f t="shared" si="69"/>
        <v>#REF!</v>
      </c>
      <c r="I191" s="11" t="e">
        <f>'Anexo VI Estimativa de custo'!#REF!</f>
        <v>#REF!</v>
      </c>
      <c r="J191" s="269" t="e">
        <f t="shared" si="70"/>
        <v>#REF!</v>
      </c>
      <c r="K191" s="269" t="e">
        <f t="shared" si="71"/>
        <v>#REF!</v>
      </c>
      <c r="L191" s="269" t="e">
        <f t="shared" si="72"/>
        <v>#REF!</v>
      </c>
      <c r="M191" s="106" t="e">
        <f t="shared" si="73"/>
        <v>#REF!</v>
      </c>
      <c r="N191" s="20"/>
      <c r="O191" s="20"/>
      <c r="P191" s="68"/>
      <c r="Q191" s="16"/>
      <c r="R191" s="120"/>
      <c r="T191" s="221" t="e">
        <f t="shared" si="45"/>
        <v>#REF!</v>
      </c>
      <c r="W191" s="221" t="e">
        <f t="shared" si="46"/>
        <v>#REF!</v>
      </c>
    </row>
    <row r="192" spans="1:23" s="18" customFormat="1" ht="21.95" customHeight="1" x14ac:dyDescent="0.2">
      <c r="A192" s="217" t="e">
        <f>'Anexo VI Estimativa de custo'!#REF!</f>
        <v>#REF!</v>
      </c>
      <c r="B192" s="172" t="e">
        <f>CONCATENATE($R$176,SUM($M$177:M192))</f>
        <v>#REF!</v>
      </c>
      <c r="C192" s="5" t="e">
        <f>'Anexo VI Estimativa de custo'!#REF!</f>
        <v>#REF!</v>
      </c>
      <c r="D192" s="6" t="e">
        <f>'Anexo VI Estimativa de custo'!#REF!</f>
        <v>#REF!</v>
      </c>
      <c r="E192" s="46" t="e">
        <f>'Anexo VI Estimativa de custo'!#REF!</f>
        <v>#REF!</v>
      </c>
      <c r="F192" s="46" t="e">
        <f t="shared" si="67"/>
        <v>#REF!</v>
      </c>
      <c r="G192" s="167" t="e">
        <f t="shared" si="68"/>
        <v>#REF!</v>
      </c>
      <c r="H192" s="167" t="e">
        <f t="shared" si="69"/>
        <v>#REF!</v>
      </c>
      <c r="I192" s="11" t="e">
        <f>'Anexo VI Estimativa de custo'!#REF!</f>
        <v>#REF!</v>
      </c>
      <c r="J192" s="269" t="e">
        <f t="shared" si="70"/>
        <v>#REF!</v>
      </c>
      <c r="K192" s="269" t="e">
        <f t="shared" si="71"/>
        <v>#REF!</v>
      </c>
      <c r="L192" s="269" t="e">
        <f t="shared" si="72"/>
        <v>#REF!</v>
      </c>
      <c r="M192" s="106" t="e">
        <f t="shared" si="73"/>
        <v>#REF!</v>
      </c>
      <c r="N192" s="20"/>
      <c r="O192" s="20"/>
      <c r="P192" s="68"/>
      <c r="Q192" s="16"/>
      <c r="R192" s="120"/>
      <c r="T192" s="221" t="e">
        <f t="shared" si="45"/>
        <v>#REF!</v>
      </c>
      <c r="W192" s="221" t="e">
        <f t="shared" si="46"/>
        <v>#REF!</v>
      </c>
    </row>
    <row r="193" spans="1:23" s="18" customFormat="1" ht="21.95" customHeight="1" x14ac:dyDescent="0.2">
      <c r="A193" s="217" t="e">
        <f>'Anexo VI Estimativa de custo'!#REF!</f>
        <v>#REF!</v>
      </c>
      <c r="B193" s="172" t="e">
        <f>CONCATENATE($R$176,SUM($M$177:M193))</f>
        <v>#REF!</v>
      </c>
      <c r="C193" s="5" t="e">
        <f>'Anexo VI Estimativa de custo'!#REF!</f>
        <v>#REF!</v>
      </c>
      <c r="D193" s="6" t="e">
        <f>'Anexo VI Estimativa de custo'!#REF!</f>
        <v>#REF!</v>
      </c>
      <c r="E193" s="46" t="e">
        <f>'Anexo VI Estimativa de custo'!#REF!</f>
        <v>#REF!</v>
      </c>
      <c r="F193" s="46" t="e">
        <f t="shared" si="67"/>
        <v>#REF!</v>
      </c>
      <c r="G193" s="167" t="e">
        <f t="shared" si="68"/>
        <v>#REF!</v>
      </c>
      <c r="H193" s="167" t="e">
        <f t="shared" si="69"/>
        <v>#REF!</v>
      </c>
      <c r="I193" s="11" t="e">
        <f>'Anexo VI Estimativa de custo'!#REF!</f>
        <v>#REF!</v>
      </c>
      <c r="J193" s="269" t="e">
        <f t="shared" si="70"/>
        <v>#REF!</v>
      </c>
      <c r="K193" s="269" t="e">
        <f t="shared" si="71"/>
        <v>#REF!</v>
      </c>
      <c r="L193" s="269" t="e">
        <f t="shared" si="72"/>
        <v>#REF!</v>
      </c>
      <c r="M193" s="106" t="e">
        <f t="shared" si="73"/>
        <v>#REF!</v>
      </c>
      <c r="N193" s="20"/>
      <c r="O193" s="20"/>
      <c r="P193" s="68"/>
      <c r="Q193" s="16"/>
      <c r="R193" s="120"/>
      <c r="T193" s="221" t="e">
        <f t="shared" si="45"/>
        <v>#REF!</v>
      </c>
      <c r="W193" s="221" t="e">
        <f t="shared" si="46"/>
        <v>#REF!</v>
      </c>
    </row>
    <row r="194" spans="1:23" s="18" customFormat="1" ht="21.95" customHeight="1" x14ac:dyDescent="0.2">
      <c r="A194" s="217" t="e">
        <f>'Anexo VI Estimativa de custo'!#REF!</f>
        <v>#REF!</v>
      </c>
      <c r="B194" s="172" t="e">
        <f>CONCATENATE($R$176,SUM($M$177:M194))</f>
        <v>#REF!</v>
      </c>
      <c r="C194" s="5" t="e">
        <f>'Anexo VI Estimativa de custo'!#REF!</f>
        <v>#REF!</v>
      </c>
      <c r="D194" s="6" t="e">
        <f>'Anexo VI Estimativa de custo'!#REF!</f>
        <v>#REF!</v>
      </c>
      <c r="E194" s="46" t="e">
        <f>'Anexo VI Estimativa de custo'!#REF!</f>
        <v>#REF!</v>
      </c>
      <c r="F194" s="46" t="e">
        <f t="shared" si="67"/>
        <v>#REF!</v>
      </c>
      <c r="G194" s="167" t="e">
        <f t="shared" si="68"/>
        <v>#REF!</v>
      </c>
      <c r="H194" s="167" t="e">
        <f t="shared" si="69"/>
        <v>#REF!</v>
      </c>
      <c r="I194" s="11" t="e">
        <f>'Anexo VI Estimativa de custo'!#REF!</f>
        <v>#REF!</v>
      </c>
      <c r="J194" s="269" t="e">
        <f t="shared" si="70"/>
        <v>#REF!</v>
      </c>
      <c r="K194" s="269" t="e">
        <f t="shared" si="71"/>
        <v>#REF!</v>
      </c>
      <c r="L194" s="269" t="e">
        <f t="shared" si="72"/>
        <v>#REF!</v>
      </c>
      <c r="M194" s="106" t="e">
        <f t="shared" si="73"/>
        <v>#REF!</v>
      </c>
      <c r="N194" s="20"/>
      <c r="O194" s="20"/>
      <c r="P194" s="68"/>
      <c r="Q194" s="16"/>
      <c r="R194" s="120"/>
      <c r="T194" s="221" t="e">
        <f t="shared" si="45"/>
        <v>#REF!</v>
      </c>
      <c r="W194" s="221" t="e">
        <f t="shared" si="46"/>
        <v>#REF!</v>
      </c>
    </row>
    <row r="195" spans="1:23" s="18" customFormat="1" ht="21.95" customHeight="1" x14ac:dyDescent="0.2">
      <c r="A195" s="217" t="e">
        <f>'Anexo VI Estimativa de custo'!#REF!</f>
        <v>#REF!</v>
      </c>
      <c r="B195" s="172" t="e">
        <f>CONCATENATE($R$176,SUM($M$177:M195))</f>
        <v>#REF!</v>
      </c>
      <c r="C195" s="5" t="e">
        <f>'Anexo VI Estimativa de custo'!#REF!</f>
        <v>#REF!</v>
      </c>
      <c r="D195" s="6" t="e">
        <f>'Anexo VI Estimativa de custo'!#REF!</f>
        <v>#REF!</v>
      </c>
      <c r="E195" s="46" t="e">
        <f>'Anexo VI Estimativa de custo'!#REF!</f>
        <v>#REF!</v>
      </c>
      <c r="F195" s="46" t="e">
        <f t="shared" si="67"/>
        <v>#REF!</v>
      </c>
      <c r="G195" s="167" t="e">
        <f t="shared" si="68"/>
        <v>#REF!</v>
      </c>
      <c r="H195" s="167" t="e">
        <f t="shared" si="69"/>
        <v>#REF!</v>
      </c>
      <c r="I195" s="11" t="e">
        <f>'Anexo VI Estimativa de custo'!#REF!</f>
        <v>#REF!</v>
      </c>
      <c r="J195" s="269" t="e">
        <f t="shared" si="70"/>
        <v>#REF!</v>
      </c>
      <c r="K195" s="269" t="e">
        <f t="shared" si="71"/>
        <v>#REF!</v>
      </c>
      <c r="L195" s="269" t="e">
        <f t="shared" si="72"/>
        <v>#REF!</v>
      </c>
      <c r="M195" s="106" t="e">
        <f t="shared" si="73"/>
        <v>#REF!</v>
      </c>
      <c r="N195" s="20"/>
      <c r="O195" s="20"/>
      <c r="P195" s="68"/>
      <c r="Q195" s="16"/>
      <c r="R195" s="120"/>
      <c r="T195" s="221" t="e">
        <f t="shared" si="45"/>
        <v>#REF!</v>
      </c>
      <c r="W195" s="221" t="e">
        <f t="shared" si="46"/>
        <v>#REF!</v>
      </c>
    </row>
    <row r="196" spans="1:23" s="18" customFormat="1" ht="21.95" customHeight="1" x14ac:dyDescent="0.2">
      <c r="A196" s="217" t="e">
        <f>'Anexo VI Estimativa de custo'!#REF!</f>
        <v>#REF!</v>
      </c>
      <c r="B196" s="172" t="e">
        <f>CONCATENATE($R$176,SUM($M$177:M196))</f>
        <v>#REF!</v>
      </c>
      <c r="C196" s="5" t="e">
        <f>'Anexo VI Estimativa de custo'!#REF!</f>
        <v>#REF!</v>
      </c>
      <c r="D196" s="6" t="e">
        <f>'Anexo VI Estimativa de custo'!#REF!</f>
        <v>#REF!</v>
      </c>
      <c r="E196" s="46" t="e">
        <f>'Anexo VI Estimativa de custo'!#REF!</f>
        <v>#REF!</v>
      </c>
      <c r="F196" s="46" t="e">
        <f t="shared" si="67"/>
        <v>#REF!</v>
      </c>
      <c r="G196" s="167" t="e">
        <f t="shared" si="68"/>
        <v>#REF!</v>
      </c>
      <c r="H196" s="167" t="e">
        <f t="shared" si="69"/>
        <v>#REF!</v>
      </c>
      <c r="I196" s="11" t="e">
        <f>'Anexo VI Estimativa de custo'!#REF!</f>
        <v>#REF!</v>
      </c>
      <c r="J196" s="269" t="e">
        <f t="shared" si="70"/>
        <v>#REF!</v>
      </c>
      <c r="K196" s="269" t="e">
        <f t="shared" si="71"/>
        <v>#REF!</v>
      </c>
      <c r="L196" s="269" t="e">
        <f t="shared" si="72"/>
        <v>#REF!</v>
      </c>
      <c r="M196" s="106" t="e">
        <f t="shared" si="73"/>
        <v>#REF!</v>
      </c>
      <c r="N196" s="20"/>
      <c r="O196" s="20"/>
      <c r="P196" s="68"/>
      <c r="Q196" s="16"/>
      <c r="R196" s="120"/>
      <c r="T196" s="221" t="e">
        <f t="shared" si="45"/>
        <v>#REF!</v>
      </c>
      <c r="W196" s="221" t="e">
        <f t="shared" si="46"/>
        <v>#REF!</v>
      </c>
    </row>
    <row r="197" spans="1:23" s="18" customFormat="1" ht="21.95" customHeight="1" x14ac:dyDescent="0.2">
      <c r="A197" s="217" t="e">
        <f>'Anexo VI Estimativa de custo'!#REF!</f>
        <v>#REF!</v>
      </c>
      <c r="B197" s="172" t="e">
        <f>CONCATENATE($R$176,SUM($M$177:M197))</f>
        <v>#REF!</v>
      </c>
      <c r="C197" s="5" t="e">
        <f>'Anexo VI Estimativa de custo'!#REF!</f>
        <v>#REF!</v>
      </c>
      <c r="D197" s="6" t="e">
        <f>'Anexo VI Estimativa de custo'!#REF!</f>
        <v>#REF!</v>
      </c>
      <c r="E197" s="46" t="e">
        <f>'Anexo VI Estimativa de custo'!#REF!</f>
        <v>#REF!</v>
      </c>
      <c r="F197" s="46" t="e">
        <f t="shared" si="67"/>
        <v>#REF!</v>
      </c>
      <c r="G197" s="167" t="e">
        <f t="shared" si="68"/>
        <v>#REF!</v>
      </c>
      <c r="H197" s="167" t="e">
        <f t="shared" si="69"/>
        <v>#REF!</v>
      </c>
      <c r="I197" s="11" t="e">
        <f>'Anexo VI Estimativa de custo'!#REF!</f>
        <v>#REF!</v>
      </c>
      <c r="J197" s="269" t="e">
        <f t="shared" si="70"/>
        <v>#REF!</v>
      </c>
      <c r="K197" s="269" t="e">
        <f t="shared" si="71"/>
        <v>#REF!</v>
      </c>
      <c r="L197" s="269" t="e">
        <f t="shared" si="72"/>
        <v>#REF!</v>
      </c>
      <c r="M197" s="106" t="e">
        <f t="shared" si="73"/>
        <v>#REF!</v>
      </c>
      <c r="N197" s="20"/>
      <c r="O197" s="20"/>
      <c r="P197" s="68"/>
      <c r="Q197" s="16"/>
      <c r="R197" s="120"/>
      <c r="T197" s="221" t="e">
        <f t="shared" si="45"/>
        <v>#REF!</v>
      </c>
      <c r="W197" s="221" t="e">
        <f t="shared" si="46"/>
        <v>#REF!</v>
      </c>
    </row>
    <row r="198" spans="1:23" s="18" customFormat="1" ht="21.95" customHeight="1" x14ac:dyDescent="0.2">
      <c r="A198" s="217" t="e">
        <f>'Anexo VI Estimativa de custo'!#REF!</f>
        <v>#REF!</v>
      </c>
      <c r="B198" s="172" t="e">
        <f>CONCATENATE($R$176,SUM($M$177:M198))</f>
        <v>#REF!</v>
      </c>
      <c r="C198" s="5" t="e">
        <f>'Anexo VI Estimativa de custo'!#REF!</f>
        <v>#REF!</v>
      </c>
      <c r="D198" s="6" t="e">
        <f>'Anexo VI Estimativa de custo'!#REF!</f>
        <v>#REF!</v>
      </c>
      <c r="E198" s="46" t="e">
        <f>'Anexo VI Estimativa de custo'!#REF!</f>
        <v>#REF!</v>
      </c>
      <c r="F198" s="46" t="e">
        <f t="shared" si="67"/>
        <v>#REF!</v>
      </c>
      <c r="G198" s="167" t="e">
        <f t="shared" si="68"/>
        <v>#REF!</v>
      </c>
      <c r="H198" s="167" t="e">
        <f t="shared" si="69"/>
        <v>#REF!</v>
      </c>
      <c r="I198" s="11" t="e">
        <f>'Anexo VI Estimativa de custo'!#REF!</f>
        <v>#REF!</v>
      </c>
      <c r="J198" s="269" t="e">
        <f t="shared" si="70"/>
        <v>#REF!</v>
      </c>
      <c r="K198" s="269" t="e">
        <f t="shared" si="71"/>
        <v>#REF!</v>
      </c>
      <c r="L198" s="269" t="e">
        <f t="shared" si="72"/>
        <v>#REF!</v>
      </c>
      <c r="M198" s="106" t="e">
        <f t="shared" si="73"/>
        <v>#REF!</v>
      </c>
      <c r="N198" s="20"/>
      <c r="O198" s="20"/>
      <c r="P198" s="68"/>
      <c r="Q198" s="16"/>
      <c r="R198" s="120"/>
      <c r="T198" s="221" t="e">
        <f t="shared" si="45"/>
        <v>#REF!</v>
      </c>
      <c r="W198" s="221" t="e">
        <f t="shared" si="46"/>
        <v>#REF!</v>
      </c>
    </row>
    <row r="199" spans="1:23" s="18" customFormat="1" ht="21.95" customHeight="1" x14ac:dyDescent="0.2">
      <c r="A199" s="217" t="e">
        <f>'Anexo VI Estimativa de custo'!#REF!</f>
        <v>#REF!</v>
      </c>
      <c r="B199" s="172" t="e">
        <f>CONCATENATE($R$176,SUM($M$177:M199))</f>
        <v>#REF!</v>
      </c>
      <c r="C199" s="5" t="e">
        <f>'Anexo VI Estimativa de custo'!#REF!</f>
        <v>#REF!</v>
      </c>
      <c r="D199" s="6" t="e">
        <f>'Anexo VI Estimativa de custo'!#REF!</f>
        <v>#REF!</v>
      </c>
      <c r="E199" s="46" t="e">
        <f>'Anexo VI Estimativa de custo'!#REF!</f>
        <v>#REF!</v>
      </c>
      <c r="F199" s="46" t="e">
        <f t="shared" si="67"/>
        <v>#REF!</v>
      </c>
      <c r="G199" s="167" t="e">
        <f t="shared" si="68"/>
        <v>#REF!</v>
      </c>
      <c r="H199" s="167" t="e">
        <f t="shared" si="69"/>
        <v>#REF!</v>
      </c>
      <c r="I199" s="11" t="e">
        <f>'Anexo VI Estimativa de custo'!#REF!</f>
        <v>#REF!</v>
      </c>
      <c r="J199" s="269" t="e">
        <f t="shared" si="70"/>
        <v>#REF!</v>
      </c>
      <c r="K199" s="269" t="e">
        <f t="shared" si="71"/>
        <v>#REF!</v>
      </c>
      <c r="L199" s="269" t="e">
        <f t="shared" si="72"/>
        <v>#REF!</v>
      </c>
      <c r="M199" s="106" t="e">
        <f t="shared" si="73"/>
        <v>#REF!</v>
      </c>
      <c r="N199" s="20"/>
      <c r="O199" s="20"/>
      <c r="P199" s="68"/>
      <c r="Q199" s="16"/>
      <c r="R199" s="120"/>
      <c r="T199" s="221" t="e">
        <f t="shared" si="45"/>
        <v>#REF!</v>
      </c>
      <c r="W199" s="221" t="e">
        <f t="shared" si="46"/>
        <v>#REF!</v>
      </c>
    </row>
    <row r="200" spans="1:23" s="18" customFormat="1" ht="21.95" customHeight="1" x14ac:dyDescent="0.2">
      <c r="A200" s="217" t="e">
        <f>'Anexo VI Estimativa de custo'!#REF!</f>
        <v>#REF!</v>
      </c>
      <c r="B200" s="172" t="e">
        <f>CONCATENATE($R$176,SUM($M$177:M200))</f>
        <v>#REF!</v>
      </c>
      <c r="C200" s="5" t="e">
        <f>'Anexo VI Estimativa de custo'!#REF!</f>
        <v>#REF!</v>
      </c>
      <c r="D200" s="6" t="e">
        <f>'Anexo VI Estimativa de custo'!#REF!</f>
        <v>#REF!</v>
      </c>
      <c r="E200" s="46" t="e">
        <f>'Anexo VI Estimativa de custo'!#REF!</f>
        <v>#REF!</v>
      </c>
      <c r="F200" s="46" t="e">
        <f t="shared" si="67"/>
        <v>#REF!</v>
      </c>
      <c r="G200" s="167" t="e">
        <f t="shared" si="68"/>
        <v>#REF!</v>
      </c>
      <c r="H200" s="167" t="e">
        <f t="shared" si="69"/>
        <v>#REF!</v>
      </c>
      <c r="I200" s="11" t="e">
        <f>'Anexo VI Estimativa de custo'!#REF!</f>
        <v>#REF!</v>
      </c>
      <c r="J200" s="269" t="e">
        <f t="shared" si="70"/>
        <v>#REF!</v>
      </c>
      <c r="K200" s="269" t="e">
        <f t="shared" si="71"/>
        <v>#REF!</v>
      </c>
      <c r="L200" s="269" t="e">
        <f t="shared" si="72"/>
        <v>#REF!</v>
      </c>
      <c r="M200" s="106" t="e">
        <f t="shared" si="73"/>
        <v>#REF!</v>
      </c>
      <c r="N200" s="20"/>
      <c r="O200" s="20"/>
      <c r="P200" s="68"/>
      <c r="Q200" s="16"/>
      <c r="R200" s="120"/>
      <c r="T200" s="221" t="e">
        <f t="shared" si="45"/>
        <v>#REF!</v>
      </c>
      <c r="W200" s="221" t="e">
        <f t="shared" si="46"/>
        <v>#REF!</v>
      </c>
    </row>
    <row r="201" spans="1:23" s="18" customFormat="1" ht="21.95" customHeight="1" x14ac:dyDescent="0.2">
      <c r="A201" s="217" t="e">
        <f>'Anexo VI Estimativa de custo'!#REF!</f>
        <v>#REF!</v>
      </c>
      <c r="B201" s="172" t="e">
        <f>CONCATENATE($R$176,SUM($M$177:M201))</f>
        <v>#REF!</v>
      </c>
      <c r="C201" s="5" t="e">
        <f>'Anexo VI Estimativa de custo'!#REF!</f>
        <v>#REF!</v>
      </c>
      <c r="D201" s="6" t="e">
        <f>'Anexo VI Estimativa de custo'!#REF!</f>
        <v>#REF!</v>
      </c>
      <c r="E201" s="46" t="e">
        <f>'Anexo VI Estimativa de custo'!#REF!</f>
        <v>#REF!</v>
      </c>
      <c r="F201" s="46" t="e">
        <f t="shared" si="67"/>
        <v>#REF!</v>
      </c>
      <c r="G201" s="167" t="e">
        <f t="shared" si="68"/>
        <v>#REF!</v>
      </c>
      <c r="H201" s="167" t="e">
        <f t="shared" si="69"/>
        <v>#REF!</v>
      </c>
      <c r="I201" s="11" t="e">
        <f>'Anexo VI Estimativa de custo'!#REF!</f>
        <v>#REF!</v>
      </c>
      <c r="J201" s="269" t="e">
        <f t="shared" si="70"/>
        <v>#REF!</v>
      </c>
      <c r="K201" s="269" t="e">
        <f t="shared" si="71"/>
        <v>#REF!</v>
      </c>
      <c r="L201" s="269" t="e">
        <f t="shared" si="72"/>
        <v>#REF!</v>
      </c>
      <c r="M201" s="106" t="e">
        <f t="shared" si="73"/>
        <v>#REF!</v>
      </c>
      <c r="N201" s="20"/>
      <c r="O201" s="20"/>
      <c r="P201" s="68"/>
      <c r="Q201" s="16"/>
      <c r="R201" s="120"/>
      <c r="T201" s="221" t="e">
        <f t="shared" si="45"/>
        <v>#REF!</v>
      </c>
      <c r="W201" s="221" t="e">
        <f t="shared" si="46"/>
        <v>#REF!</v>
      </c>
    </row>
    <row r="202" spans="1:23" s="18" customFormat="1" ht="21.95" customHeight="1" x14ac:dyDescent="0.2">
      <c r="A202" s="217" t="e">
        <f>'Anexo VI Estimativa de custo'!#REF!</f>
        <v>#REF!</v>
      </c>
      <c r="B202" s="172" t="e">
        <f>CONCATENATE($R$176,SUM($M$177:M202))</f>
        <v>#REF!</v>
      </c>
      <c r="C202" s="5" t="e">
        <f>'Anexo VI Estimativa de custo'!#REF!</f>
        <v>#REF!</v>
      </c>
      <c r="D202" s="6" t="e">
        <f>'Anexo VI Estimativa de custo'!#REF!</f>
        <v>#REF!</v>
      </c>
      <c r="E202" s="46" t="e">
        <f>'Anexo VI Estimativa de custo'!#REF!</f>
        <v>#REF!</v>
      </c>
      <c r="F202" s="46" t="e">
        <f t="shared" si="67"/>
        <v>#REF!</v>
      </c>
      <c r="G202" s="167" t="e">
        <f t="shared" si="68"/>
        <v>#REF!</v>
      </c>
      <c r="H202" s="167" t="e">
        <f t="shared" si="69"/>
        <v>#REF!</v>
      </c>
      <c r="I202" s="11" t="e">
        <f>'Anexo VI Estimativa de custo'!#REF!</f>
        <v>#REF!</v>
      </c>
      <c r="J202" s="269" t="e">
        <f t="shared" si="70"/>
        <v>#REF!</v>
      </c>
      <c r="K202" s="269" t="e">
        <f t="shared" si="71"/>
        <v>#REF!</v>
      </c>
      <c r="L202" s="269" t="e">
        <f t="shared" si="72"/>
        <v>#REF!</v>
      </c>
      <c r="M202" s="106" t="e">
        <f t="shared" si="73"/>
        <v>#REF!</v>
      </c>
      <c r="N202" s="20"/>
      <c r="O202" s="20"/>
      <c r="P202" s="68"/>
      <c r="Q202" s="16"/>
      <c r="R202" s="120"/>
      <c r="T202" s="221" t="e">
        <f t="shared" si="45"/>
        <v>#REF!</v>
      </c>
      <c r="W202" s="221" t="e">
        <f t="shared" si="46"/>
        <v>#REF!</v>
      </c>
    </row>
    <row r="203" spans="1:23" s="18" customFormat="1" ht="21.95" customHeight="1" x14ac:dyDescent="0.2">
      <c r="A203" s="217" t="e">
        <f>'Anexo VI Estimativa de custo'!#REF!</f>
        <v>#REF!</v>
      </c>
      <c r="B203" s="172" t="e">
        <f>CONCATENATE($R$176,SUM($M$177:M203))</f>
        <v>#REF!</v>
      </c>
      <c r="C203" s="5" t="e">
        <f>'Anexo VI Estimativa de custo'!#REF!</f>
        <v>#REF!</v>
      </c>
      <c r="D203" s="6" t="e">
        <f>'Anexo VI Estimativa de custo'!#REF!</f>
        <v>#REF!</v>
      </c>
      <c r="E203" s="46" t="e">
        <f>'Anexo VI Estimativa de custo'!#REF!</f>
        <v>#REF!</v>
      </c>
      <c r="F203" s="46" t="e">
        <f t="shared" si="67"/>
        <v>#REF!</v>
      </c>
      <c r="G203" s="167" t="e">
        <f t="shared" si="68"/>
        <v>#REF!</v>
      </c>
      <c r="H203" s="167" t="e">
        <f t="shared" si="69"/>
        <v>#REF!</v>
      </c>
      <c r="I203" s="11" t="e">
        <f>'Anexo VI Estimativa de custo'!#REF!</f>
        <v>#REF!</v>
      </c>
      <c r="J203" s="269" t="e">
        <f t="shared" si="70"/>
        <v>#REF!</v>
      </c>
      <c r="K203" s="269" t="e">
        <f t="shared" si="71"/>
        <v>#REF!</v>
      </c>
      <c r="L203" s="269" t="e">
        <f t="shared" si="72"/>
        <v>#REF!</v>
      </c>
      <c r="M203" s="106" t="e">
        <f t="shared" si="73"/>
        <v>#REF!</v>
      </c>
      <c r="N203" s="20"/>
      <c r="O203" s="20"/>
      <c r="P203" s="68"/>
      <c r="Q203" s="16"/>
      <c r="R203" s="120"/>
      <c r="T203" s="221" t="e">
        <f t="shared" si="45"/>
        <v>#REF!</v>
      </c>
      <c r="W203" s="221" t="e">
        <f t="shared" si="46"/>
        <v>#REF!</v>
      </c>
    </row>
    <row r="204" spans="1:23" s="18" customFormat="1" ht="21.95" customHeight="1" x14ac:dyDescent="0.2">
      <c r="A204" s="217" t="e">
        <f>'Anexo VI Estimativa de custo'!#REF!</f>
        <v>#REF!</v>
      </c>
      <c r="B204" s="172" t="e">
        <f>CONCATENATE($R$176,SUM($M$177:M204))</f>
        <v>#REF!</v>
      </c>
      <c r="C204" s="5" t="e">
        <f>'Anexo VI Estimativa de custo'!#REF!</f>
        <v>#REF!</v>
      </c>
      <c r="D204" s="6" t="e">
        <f>'Anexo VI Estimativa de custo'!#REF!</f>
        <v>#REF!</v>
      </c>
      <c r="E204" s="46" t="e">
        <f>'Anexo VI Estimativa de custo'!#REF!</f>
        <v>#REF!</v>
      </c>
      <c r="F204" s="46" t="e">
        <f t="shared" si="67"/>
        <v>#REF!</v>
      </c>
      <c r="G204" s="167" t="e">
        <f t="shared" si="68"/>
        <v>#REF!</v>
      </c>
      <c r="H204" s="167" t="e">
        <f t="shared" si="69"/>
        <v>#REF!</v>
      </c>
      <c r="I204" s="11" t="e">
        <f>'Anexo VI Estimativa de custo'!#REF!</f>
        <v>#REF!</v>
      </c>
      <c r="J204" s="269" t="e">
        <f t="shared" si="70"/>
        <v>#REF!</v>
      </c>
      <c r="K204" s="269" t="e">
        <f t="shared" si="71"/>
        <v>#REF!</v>
      </c>
      <c r="L204" s="269" t="e">
        <f t="shared" si="72"/>
        <v>#REF!</v>
      </c>
      <c r="M204" s="106" t="e">
        <f t="shared" si="73"/>
        <v>#REF!</v>
      </c>
      <c r="N204" s="20"/>
      <c r="O204" s="20"/>
      <c r="P204" s="68"/>
      <c r="Q204" s="16"/>
      <c r="R204" s="120"/>
      <c r="T204" s="221" t="e">
        <f t="shared" si="45"/>
        <v>#REF!</v>
      </c>
      <c r="W204" s="221" t="e">
        <f t="shared" si="46"/>
        <v>#REF!</v>
      </c>
    </row>
    <row r="205" spans="1:23" s="18" customFormat="1" ht="21.95" customHeight="1" x14ac:dyDescent="0.2">
      <c r="A205" s="217" t="e">
        <f>'Anexo VI Estimativa de custo'!#REF!</f>
        <v>#REF!</v>
      </c>
      <c r="B205" s="172" t="e">
        <f>CONCATENATE($R$176,SUM($M$177:M205))</f>
        <v>#REF!</v>
      </c>
      <c r="C205" s="5" t="e">
        <f>'Anexo VI Estimativa de custo'!#REF!</f>
        <v>#REF!</v>
      </c>
      <c r="D205" s="6" t="e">
        <f>'Anexo VI Estimativa de custo'!#REF!</f>
        <v>#REF!</v>
      </c>
      <c r="E205" s="46" t="e">
        <f>'Anexo VI Estimativa de custo'!#REF!</f>
        <v>#REF!</v>
      </c>
      <c r="F205" s="46" t="e">
        <f t="shared" si="67"/>
        <v>#REF!</v>
      </c>
      <c r="G205" s="167" t="e">
        <f t="shared" si="68"/>
        <v>#REF!</v>
      </c>
      <c r="H205" s="167" t="e">
        <f t="shared" si="69"/>
        <v>#REF!</v>
      </c>
      <c r="I205" s="11" t="e">
        <f>'Anexo VI Estimativa de custo'!#REF!</f>
        <v>#REF!</v>
      </c>
      <c r="J205" s="269" t="e">
        <f t="shared" si="70"/>
        <v>#REF!</v>
      </c>
      <c r="K205" s="269" t="e">
        <f t="shared" si="71"/>
        <v>#REF!</v>
      </c>
      <c r="L205" s="269" t="e">
        <f t="shared" si="72"/>
        <v>#REF!</v>
      </c>
      <c r="M205" s="106" t="e">
        <f t="shared" si="73"/>
        <v>#REF!</v>
      </c>
      <c r="N205" s="20"/>
      <c r="O205" s="20"/>
      <c r="P205" s="68"/>
      <c r="Q205" s="16"/>
      <c r="R205" s="120"/>
      <c r="T205" s="221" t="e">
        <f t="shared" si="45"/>
        <v>#REF!</v>
      </c>
      <c r="W205" s="221" t="e">
        <f t="shared" si="46"/>
        <v>#REF!</v>
      </c>
    </row>
    <row r="206" spans="1:23" s="18" customFormat="1" ht="21.95" customHeight="1" x14ac:dyDescent="0.2">
      <c r="A206" s="217" t="e">
        <f>'Anexo VI Estimativa de custo'!#REF!</f>
        <v>#REF!</v>
      </c>
      <c r="B206" s="172" t="e">
        <f>CONCATENATE($R$176,SUM($M$177:M206))</f>
        <v>#REF!</v>
      </c>
      <c r="C206" s="5" t="e">
        <f>'Anexo VI Estimativa de custo'!#REF!</f>
        <v>#REF!</v>
      </c>
      <c r="D206" s="6" t="e">
        <f>'Anexo VI Estimativa de custo'!#REF!</f>
        <v>#REF!</v>
      </c>
      <c r="E206" s="46" t="e">
        <f>'Anexo VI Estimativa de custo'!#REF!</f>
        <v>#REF!</v>
      </c>
      <c r="F206" s="46" t="e">
        <f t="shared" si="67"/>
        <v>#REF!</v>
      </c>
      <c r="G206" s="167" t="e">
        <f t="shared" si="68"/>
        <v>#REF!</v>
      </c>
      <c r="H206" s="167" t="e">
        <f t="shared" si="69"/>
        <v>#REF!</v>
      </c>
      <c r="I206" s="11" t="e">
        <f>'Anexo VI Estimativa de custo'!#REF!</f>
        <v>#REF!</v>
      </c>
      <c r="J206" s="269" t="e">
        <f t="shared" si="70"/>
        <v>#REF!</v>
      </c>
      <c r="K206" s="269" t="e">
        <f t="shared" si="71"/>
        <v>#REF!</v>
      </c>
      <c r="L206" s="269" t="e">
        <f t="shared" si="72"/>
        <v>#REF!</v>
      </c>
      <c r="M206" s="106" t="e">
        <f t="shared" si="73"/>
        <v>#REF!</v>
      </c>
      <c r="N206" s="20"/>
      <c r="O206" s="20"/>
      <c r="P206" s="68"/>
      <c r="Q206" s="16"/>
      <c r="R206" s="120"/>
      <c r="T206" s="221" t="e">
        <f t="shared" si="45"/>
        <v>#REF!</v>
      </c>
      <c r="W206" s="221" t="e">
        <f t="shared" si="46"/>
        <v>#REF!</v>
      </c>
    </row>
    <row r="207" spans="1:23" s="18" customFormat="1" ht="21.95" customHeight="1" x14ac:dyDescent="0.2">
      <c r="A207" s="217" t="e">
        <f>'Anexo VI Estimativa de custo'!#REF!</f>
        <v>#REF!</v>
      </c>
      <c r="B207" s="172" t="e">
        <f>CONCATENATE($R$176,SUM($M$177:M207))</f>
        <v>#REF!</v>
      </c>
      <c r="C207" s="5" t="e">
        <f>'Anexo VI Estimativa de custo'!#REF!</f>
        <v>#REF!</v>
      </c>
      <c r="D207" s="6" t="e">
        <f>'Anexo VI Estimativa de custo'!#REF!</f>
        <v>#REF!</v>
      </c>
      <c r="E207" s="46" t="e">
        <f>'Anexo VI Estimativa de custo'!#REF!</f>
        <v>#REF!</v>
      </c>
      <c r="F207" s="46" t="e">
        <f t="shared" si="67"/>
        <v>#REF!</v>
      </c>
      <c r="G207" s="167" t="e">
        <f t="shared" si="68"/>
        <v>#REF!</v>
      </c>
      <c r="H207" s="167" t="e">
        <f t="shared" si="69"/>
        <v>#REF!</v>
      </c>
      <c r="I207" s="11" t="e">
        <f>'Anexo VI Estimativa de custo'!#REF!</f>
        <v>#REF!</v>
      </c>
      <c r="J207" s="269" t="e">
        <f t="shared" si="70"/>
        <v>#REF!</v>
      </c>
      <c r="K207" s="269" t="e">
        <f t="shared" si="71"/>
        <v>#REF!</v>
      </c>
      <c r="L207" s="269" t="e">
        <f t="shared" si="72"/>
        <v>#REF!</v>
      </c>
      <c r="M207" s="106" t="e">
        <f t="shared" si="73"/>
        <v>#REF!</v>
      </c>
      <c r="N207" s="20"/>
      <c r="O207" s="20"/>
      <c r="P207" s="68"/>
      <c r="Q207" s="16"/>
      <c r="R207" s="120"/>
      <c r="T207" s="221" t="e">
        <f t="shared" si="45"/>
        <v>#REF!</v>
      </c>
      <c r="W207" s="221" t="e">
        <f t="shared" si="46"/>
        <v>#REF!</v>
      </c>
    </row>
    <row r="208" spans="1:23" s="18" customFormat="1" ht="21.95" customHeight="1" x14ac:dyDescent="0.2">
      <c r="A208" s="217" t="e">
        <f>'Anexo VI Estimativa de custo'!#REF!</f>
        <v>#REF!</v>
      </c>
      <c r="B208" s="172" t="e">
        <f>CONCATENATE($R$176,SUM($M$177:M208))</f>
        <v>#REF!</v>
      </c>
      <c r="C208" s="5" t="e">
        <f>'Anexo VI Estimativa de custo'!#REF!</f>
        <v>#REF!</v>
      </c>
      <c r="D208" s="6" t="e">
        <f>'Anexo VI Estimativa de custo'!#REF!</f>
        <v>#REF!</v>
      </c>
      <c r="E208" s="46" t="e">
        <f>'Anexo VI Estimativa de custo'!#REF!</f>
        <v>#REF!</v>
      </c>
      <c r="F208" s="46" t="e">
        <f t="shared" si="67"/>
        <v>#REF!</v>
      </c>
      <c r="G208" s="167" t="e">
        <f t="shared" si="68"/>
        <v>#REF!</v>
      </c>
      <c r="H208" s="167" t="e">
        <f t="shared" si="69"/>
        <v>#REF!</v>
      </c>
      <c r="I208" s="11" t="e">
        <f>'Anexo VI Estimativa de custo'!#REF!</f>
        <v>#REF!</v>
      </c>
      <c r="J208" s="269" t="e">
        <f t="shared" si="70"/>
        <v>#REF!</v>
      </c>
      <c r="K208" s="269" t="e">
        <f t="shared" si="71"/>
        <v>#REF!</v>
      </c>
      <c r="L208" s="269" t="e">
        <f t="shared" si="72"/>
        <v>#REF!</v>
      </c>
      <c r="M208" s="106" t="e">
        <f t="shared" si="73"/>
        <v>#REF!</v>
      </c>
      <c r="N208" s="20"/>
      <c r="O208" s="20"/>
      <c r="P208" s="68"/>
      <c r="Q208" s="16"/>
      <c r="R208" s="120"/>
      <c r="T208" s="221" t="e">
        <f t="shared" si="45"/>
        <v>#REF!</v>
      </c>
      <c r="W208" s="221" t="e">
        <f t="shared" si="46"/>
        <v>#REF!</v>
      </c>
    </row>
    <row r="209" spans="1:23" s="18" customFormat="1" ht="21.95" customHeight="1" x14ac:dyDescent="0.2">
      <c r="A209" s="217" t="e">
        <f>'Anexo VI Estimativa de custo'!#REF!</f>
        <v>#REF!</v>
      </c>
      <c r="B209" s="172" t="e">
        <f>CONCATENATE($R$176,SUM($M$177:M209))</f>
        <v>#REF!</v>
      </c>
      <c r="C209" s="5" t="e">
        <f>'Anexo VI Estimativa de custo'!#REF!</f>
        <v>#REF!</v>
      </c>
      <c r="D209" s="6" t="e">
        <f>'Anexo VI Estimativa de custo'!#REF!</f>
        <v>#REF!</v>
      </c>
      <c r="E209" s="46" t="e">
        <f>'Anexo VI Estimativa de custo'!#REF!</f>
        <v>#REF!</v>
      </c>
      <c r="F209" s="46" t="e">
        <f t="shared" si="67"/>
        <v>#REF!</v>
      </c>
      <c r="G209" s="167" t="e">
        <f t="shared" si="68"/>
        <v>#REF!</v>
      </c>
      <c r="H209" s="167" t="e">
        <f t="shared" si="69"/>
        <v>#REF!</v>
      </c>
      <c r="I209" s="11" t="e">
        <f>'Anexo VI Estimativa de custo'!#REF!</f>
        <v>#REF!</v>
      </c>
      <c r="J209" s="269" t="e">
        <f t="shared" si="70"/>
        <v>#REF!</v>
      </c>
      <c r="K209" s="269" t="e">
        <f t="shared" si="71"/>
        <v>#REF!</v>
      </c>
      <c r="L209" s="269" t="e">
        <f t="shared" si="72"/>
        <v>#REF!</v>
      </c>
      <c r="M209" s="106" t="e">
        <f t="shared" si="73"/>
        <v>#REF!</v>
      </c>
      <c r="N209" s="20"/>
      <c r="O209" s="20"/>
      <c r="P209" s="68"/>
      <c r="Q209" s="16"/>
      <c r="R209" s="120"/>
      <c r="T209" s="221" t="e">
        <f t="shared" si="45"/>
        <v>#REF!</v>
      </c>
      <c r="W209" s="221" t="e">
        <f t="shared" si="46"/>
        <v>#REF!</v>
      </c>
    </row>
    <row r="210" spans="1:23" s="18" customFormat="1" ht="21.95" customHeight="1" x14ac:dyDescent="0.2">
      <c r="A210" s="217" t="e">
        <f>'Anexo VI Estimativa de custo'!#REF!</f>
        <v>#REF!</v>
      </c>
      <c r="B210" s="172" t="e">
        <f>CONCATENATE($R$176,SUM($M$177:M210))</f>
        <v>#REF!</v>
      </c>
      <c r="C210" s="5" t="e">
        <f>'Anexo VI Estimativa de custo'!#REF!</f>
        <v>#REF!</v>
      </c>
      <c r="D210" s="6" t="e">
        <f>'Anexo VI Estimativa de custo'!#REF!</f>
        <v>#REF!</v>
      </c>
      <c r="E210" s="46" t="e">
        <f>'Anexo VI Estimativa de custo'!#REF!</f>
        <v>#REF!</v>
      </c>
      <c r="F210" s="46" t="e">
        <f t="shared" si="67"/>
        <v>#REF!</v>
      </c>
      <c r="G210" s="167" t="e">
        <f t="shared" si="68"/>
        <v>#REF!</v>
      </c>
      <c r="H210" s="167" t="e">
        <f t="shared" si="69"/>
        <v>#REF!</v>
      </c>
      <c r="I210" s="11" t="e">
        <f>'Anexo VI Estimativa de custo'!#REF!</f>
        <v>#REF!</v>
      </c>
      <c r="J210" s="269" t="e">
        <f t="shared" si="70"/>
        <v>#REF!</v>
      </c>
      <c r="K210" s="269" t="e">
        <f t="shared" si="71"/>
        <v>#REF!</v>
      </c>
      <c r="L210" s="269" t="e">
        <f t="shared" si="72"/>
        <v>#REF!</v>
      </c>
      <c r="M210" s="106" t="e">
        <f t="shared" si="73"/>
        <v>#REF!</v>
      </c>
      <c r="N210" s="20"/>
      <c r="O210" s="20"/>
      <c r="P210" s="68"/>
      <c r="Q210" s="16"/>
      <c r="R210" s="120"/>
      <c r="T210" s="221" t="e">
        <f t="shared" ref="T210:T273" si="74">E210*I210</f>
        <v>#REF!</v>
      </c>
      <c r="W210" s="221" t="e">
        <f t="shared" ref="W210:W273" si="75">I210*E210</f>
        <v>#REF!</v>
      </c>
    </row>
    <row r="211" spans="1:23" s="18" customFormat="1" ht="21.95" customHeight="1" x14ac:dyDescent="0.2">
      <c r="A211" s="217" t="e">
        <f>'Anexo VI Estimativa de custo'!#REF!</f>
        <v>#REF!</v>
      </c>
      <c r="B211" s="172" t="e">
        <f>CONCATENATE($R$176,SUM($M$177:M211))</f>
        <v>#REF!</v>
      </c>
      <c r="C211" s="5" t="e">
        <f>'Anexo VI Estimativa de custo'!#REF!</f>
        <v>#REF!</v>
      </c>
      <c r="D211" s="6" t="e">
        <f>'Anexo VI Estimativa de custo'!#REF!</f>
        <v>#REF!</v>
      </c>
      <c r="E211" s="46" t="e">
        <f>'Anexo VI Estimativa de custo'!#REF!</f>
        <v>#REF!</v>
      </c>
      <c r="F211" s="46" t="e">
        <f t="shared" si="67"/>
        <v>#REF!</v>
      </c>
      <c r="G211" s="167" t="e">
        <f t="shared" si="68"/>
        <v>#REF!</v>
      </c>
      <c r="H211" s="167" t="e">
        <f t="shared" si="69"/>
        <v>#REF!</v>
      </c>
      <c r="I211" s="11" t="e">
        <f>'Anexo VI Estimativa de custo'!#REF!</f>
        <v>#REF!</v>
      </c>
      <c r="J211" s="269" t="e">
        <f t="shared" si="70"/>
        <v>#REF!</v>
      </c>
      <c r="K211" s="269" t="e">
        <f t="shared" si="71"/>
        <v>#REF!</v>
      </c>
      <c r="L211" s="269" t="e">
        <f t="shared" si="72"/>
        <v>#REF!</v>
      </c>
      <c r="M211" s="106" t="e">
        <f t="shared" si="73"/>
        <v>#REF!</v>
      </c>
      <c r="N211" s="20"/>
      <c r="O211" s="20"/>
      <c r="P211" s="68"/>
      <c r="Q211" s="16"/>
      <c r="R211" s="120"/>
      <c r="T211" s="221" t="e">
        <f t="shared" si="74"/>
        <v>#REF!</v>
      </c>
      <c r="W211" s="221" t="e">
        <f t="shared" si="75"/>
        <v>#REF!</v>
      </c>
    </row>
    <row r="212" spans="1:23" s="18" customFormat="1" ht="21.95" customHeight="1" x14ac:dyDescent="0.2">
      <c r="A212" s="217" t="e">
        <f>'Anexo VI Estimativa de custo'!#REF!</f>
        <v>#REF!</v>
      </c>
      <c r="B212" s="172" t="e">
        <f>CONCATENATE($R$176,SUM($M$177:M212))</f>
        <v>#REF!</v>
      </c>
      <c r="C212" s="5" t="e">
        <f>'Anexo VI Estimativa de custo'!#REF!</f>
        <v>#REF!</v>
      </c>
      <c r="D212" s="6" t="e">
        <f>'Anexo VI Estimativa de custo'!#REF!</f>
        <v>#REF!</v>
      </c>
      <c r="E212" s="46" t="e">
        <f>'Anexo VI Estimativa de custo'!#REF!</f>
        <v>#REF!</v>
      </c>
      <c r="F212" s="46" t="e">
        <f t="shared" si="67"/>
        <v>#REF!</v>
      </c>
      <c r="G212" s="167" t="e">
        <f t="shared" si="68"/>
        <v>#REF!</v>
      </c>
      <c r="H212" s="167" t="e">
        <f t="shared" si="69"/>
        <v>#REF!</v>
      </c>
      <c r="I212" s="11" t="e">
        <f>'Anexo VI Estimativa de custo'!#REF!</f>
        <v>#REF!</v>
      </c>
      <c r="J212" s="269" t="e">
        <f t="shared" si="70"/>
        <v>#REF!</v>
      </c>
      <c r="K212" s="269" t="e">
        <f t="shared" si="71"/>
        <v>#REF!</v>
      </c>
      <c r="L212" s="269" t="e">
        <f t="shared" si="72"/>
        <v>#REF!</v>
      </c>
      <c r="M212" s="106" t="e">
        <f t="shared" si="73"/>
        <v>#REF!</v>
      </c>
      <c r="N212" s="20"/>
      <c r="O212" s="20"/>
      <c r="P212" s="68"/>
      <c r="Q212" s="16"/>
      <c r="R212" s="120"/>
      <c r="T212" s="221" t="e">
        <f t="shared" si="74"/>
        <v>#REF!</v>
      </c>
      <c r="W212" s="221" t="e">
        <f t="shared" si="75"/>
        <v>#REF!</v>
      </c>
    </row>
    <row r="213" spans="1:23" s="18" customFormat="1" ht="21.95" customHeight="1" x14ac:dyDescent="0.2">
      <c r="A213" s="217" t="e">
        <f>'Anexo VI Estimativa de custo'!#REF!</f>
        <v>#REF!</v>
      </c>
      <c r="B213" s="172" t="e">
        <f>CONCATENATE($R$176,SUM($M$177:M213))</f>
        <v>#REF!</v>
      </c>
      <c r="C213" s="5" t="e">
        <f>'Anexo VI Estimativa de custo'!#REF!</f>
        <v>#REF!</v>
      </c>
      <c r="D213" s="6" t="e">
        <f>'Anexo VI Estimativa de custo'!#REF!</f>
        <v>#REF!</v>
      </c>
      <c r="E213" s="46" t="e">
        <f>'Anexo VI Estimativa de custo'!#REF!</f>
        <v>#REF!</v>
      </c>
      <c r="F213" s="46" t="e">
        <f t="shared" si="67"/>
        <v>#REF!</v>
      </c>
      <c r="G213" s="167" t="e">
        <f t="shared" si="68"/>
        <v>#REF!</v>
      </c>
      <c r="H213" s="167" t="e">
        <f t="shared" si="69"/>
        <v>#REF!</v>
      </c>
      <c r="I213" s="11" t="e">
        <f>'Anexo VI Estimativa de custo'!#REF!</f>
        <v>#REF!</v>
      </c>
      <c r="J213" s="269" t="e">
        <f t="shared" si="70"/>
        <v>#REF!</v>
      </c>
      <c r="K213" s="269" t="e">
        <f t="shared" si="71"/>
        <v>#REF!</v>
      </c>
      <c r="L213" s="269" t="e">
        <f t="shared" si="72"/>
        <v>#REF!</v>
      </c>
      <c r="M213" s="106" t="e">
        <f t="shared" si="73"/>
        <v>#REF!</v>
      </c>
      <c r="N213" s="20"/>
      <c r="O213" s="20"/>
      <c r="P213" s="68"/>
      <c r="Q213" s="16"/>
      <c r="R213" s="120"/>
      <c r="T213" s="221" t="e">
        <f t="shared" si="74"/>
        <v>#REF!</v>
      </c>
      <c r="W213" s="221" t="e">
        <f t="shared" si="75"/>
        <v>#REF!</v>
      </c>
    </row>
    <row r="214" spans="1:23" s="18" customFormat="1" ht="21.95" customHeight="1" x14ac:dyDescent="0.2">
      <c r="A214" s="217" t="e">
        <f>'Anexo VI Estimativa de custo'!#REF!</f>
        <v>#REF!</v>
      </c>
      <c r="B214" s="172" t="e">
        <f>CONCATENATE($R$176,SUM($M$177:M214))</f>
        <v>#REF!</v>
      </c>
      <c r="C214" s="5" t="e">
        <f>'Anexo VI Estimativa de custo'!#REF!</f>
        <v>#REF!</v>
      </c>
      <c r="D214" s="6" t="e">
        <f>'Anexo VI Estimativa de custo'!#REF!</f>
        <v>#REF!</v>
      </c>
      <c r="E214" s="46" t="e">
        <f>'Anexo VI Estimativa de custo'!#REF!</f>
        <v>#REF!</v>
      </c>
      <c r="F214" s="46" t="e">
        <f t="shared" si="67"/>
        <v>#REF!</v>
      </c>
      <c r="G214" s="167" t="e">
        <f t="shared" si="68"/>
        <v>#REF!</v>
      </c>
      <c r="H214" s="167" t="e">
        <f t="shared" si="69"/>
        <v>#REF!</v>
      </c>
      <c r="I214" s="11" t="e">
        <f>'Anexo VI Estimativa de custo'!#REF!</f>
        <v>#REF!</v>
      </c>
      <c r="J214" s="269" t="e">
        <f t="shared" si="70"/>
        <v>#REF!</v>
      </c>
      <c r="K214" s="269" t="e">
        <f t="shared" si="71"/>
        <v>#REF!</v>
      </c>
      <c r="L214" s="269" t="e">
        <f t="shared" si="72"/>
        <v>#REF!</v>
      </c>
      <c r="M214" s="106" t="e">
        <f t="shared" si="73"/>
        <v>#REF!</v>
      </c>
      <c r="N214" s="20"/>
      <c r="O214" s="20"/>
      <c r="P214" s="68"/>
      <c r="Q214" s="16"/>
      <c r="R214" s="120"/>
      <c r="T214" s="221" t="e">
        <f t="shared" si="74"/>
        <v>#REF!</v>
      </c>
      <c r="W214" s="221" t="e">
        <f t="shared" si="75"/>
        <v>#REF!</v>
      </c>
    </row>
    <row r="215" spans="1:23" s="18" customFormat="1" ht="21.95" customHeight="1" x14ac:dyDescent="0.2">
      <c r="A215" s="191"/>
      <c r="B215" s="172" t="e">
        <f>CONCATENATE($R$176,SUM($M$177:M215))</f>
        <v>#REF!</v>
      </c>
      <c r="C215" s="5"/>
      <c r="D215" s="6"/>
      <c r="E215" s="46" t="e">
        <f>'Anexo VI Estimativa de custo'!#REF!</f>
        <v>#REF!</v>
      </c>
      <c r="F215" s="46" t="e">
        <f t="shared" si="67"/>
        <v>#REF!</v>
      </c>
      <c r="G215" s="167" t="e">
        <f t="shared" si="68"/>
        <v>#REF!</v>
      </c>
      <c r="H215" s="167" t="e">
        <f t="shared" si="69"/>
        <v>#REF!</v>
      </c>
      <c r="I215" s="11" t="e">
        <f>'Anexo VI Estimativa de custo'!#REF!</f>
        <v>#REF!</v>
      </c>
      <c r="J215" s="269" t="e">
        <f t="shared" si="70"/>
        <v>#REF!</v>
      </c>
      <c r="K215" s="269" t="e">
        <f t="shared" si="71"/>
        <v>#REF!</v>
      </c>
      <c r="L215" s="269" t="e">
        <f t="shared" si="72"/>
        <v>#REF!</v>
      </c>
      <c r="M215" s="106" t="e">
        <f t="shared" si="73"/>
        <v>#REF!</v>
      </c>
      <c r="N215" s="20"/>
      <c r="O215" s="20"/>
      <c r="P215" s="258" t="e">
        <f>SUM(E177:E215)</f>
        <v>#REF!</v>
      </c>
      <c r="Q215" s="16"/>
      <c r="R215" s="120"/>
      <c r="T215" s="221" t="e">
        <f t="shared" si="74"/>
        <v>#REF!</v>
      </c>
      <c r="W215" s="221" t="e">
        <f t="shared" si="75"/>
        <v>#REF!</v>
      </c>
    </row>
    <row r="216" spans="1:23" s="56" customFormat="1" ht="21.95" customHeight="1" x14ac:dyDescent="0.25">
      <c r="A216" s="174"/>
      <c r="B216" s="174" t="e">
        <f>SUM(M216:N216)</f>
        <v>#REF!</v>
      </c>
      <c r="C216" s="531" t="s">
        <v>60</v>
      </c>
      <c r="D216" s="532"/>
      <c r="E216" s="532"/>
      <c r="F216" s="532"/>
      <c r="G216" s="532"/>
      <c r="H216" s="532"/>
      <c r="I216" s="532"/>
      <c r="J216" s="532"/>
      <c r="K216" s="532"/>
      <c r="L216" s="532"/>
      <c r="M216" s="104" t="e">
        <f>IF(P270&gt;0.01,1,0)</f>
        <v>#REF!</v>
      </c>
      <c r="N216" s="52" t="e">
        <f>B176</f>
        <v>#REF!</v>
      </c>
      <c r="O216" s="52"/>
      <c r="P216" s="69"/>
      <c r="Q216" s="54"/>
      <c r="R216" s="121"/>
      <c r="T216" s="221">
        <f t="shared" si="74"/>
        <v>0</v>
      </c>
      <c r="W216" s="221">
        <f t="shared" si="75"/>
        <v>0</v>
      </c>
    </row>
    <row r="217" spans="1:23" s="56" customFormat="1" ht="21.95" customHeight="1" x14ac:dyDescent="0.25">
      <c r="A217" s="175"/>
      <c r="B217" s="175" t="e">
        <f>CONCATENATE(B216,".1")</f>
        <v>#REF!</v>
      </c>
      <c r="C217" s="57" t="s">
        <v>55</v>
      </c>
      <c r="D217" s="623"/>
      <c r="E217" s="623"/>
      <c r="F217" s="623"/>
      <c r="G217" s="623"/>
      <c r="H217" s="623"/>
      <c r="I217" s="623"/>
      <c r="J217" s="623"/>
      <c r="K217" s="623"/>
      <c r="L217" s="623"/>
      <c r="M217" s="104" t="e">
        <f>IF(P239&gt;0.01,1,0)</f>
        <v>#REF!</v>
      </c>
      <c r="N217" s="59"/>
      <c r="O217" s="59"/>
      <c r="P217" s="69"/>
      <c r="Q217" s="54"/>
      <c r="R217" s="128" t="e">
        <f>CONCATENATE(B217,".")</f>
        <v>#REF!</v>
      </c>
      <c r="T217" s="221">
        <f t="shared" si="74"/>
        <v>0</v>
      </c>
      <c r="W217" s="221">
        <f t="shared" si="75"/>
        <v>0</v>
      </c>
    </row>
    <row r="218" spans="1:23" s="18" customFormat="1" ht="21.95" customHeight="1" x14ac:dyDescent="0.2">
      <c r="A218" s="217" t="e">
        <f>'Anexo VI Estimativa de custo'!#REF!</f>
        <v>#REF!</v>
      </c>
      <c r="B218" s="172" t="e">
        <f>CONCATENATE($R$217,SUM($M$218:M218))</f>
        <v>#REF!</v>
      </c>
      <c r="C218" s="5" t="e">
        <f>'Anexo VI Estimativa de custo'!#REF!</f>
        <v>#REF!</v>
      </c>
      <c r="D218" s="8" t="e">
        <f>'Anexo VI Estimativa de custo'!#REF!</f>
        <v>#REF!</v>
      </c>
      <c r="E218" s="46" t="e">
        <f>'Anexo VI Estimativa de custo'!#REF!</f>
        <v>#REF!</v>
      </c>
      <c r="F218" s="46" t="e">
        <f>E218</f>
        <v>#REF!</v>
      </c>
      <c r="G218" s="167" t="e">
        <f>IF(F218-E218&gt;0,F218-E218,0)</f>
        <v>#REF!</v>
      </c>
      <c r="H218" s="167" t="e">
        <f>IF(E218-F218&gt;0,E218-F218,0)</f>
        <v>#REF!</v>
      </c>
      <c r="I218" s="11" t="e">
        <f>'Anexo VI Estimativa de custo'!#REF!</f>
        <v>#REF!</v>
      </c>
      <c r="J218" s="269" t="e">
        <f>G218*I218</f>
        <v>#REF!</v>
      </c>
      <c r="K218" s="269" t="e">
        <f>H218*I218</f>
        <v>#REF!</v>
      </c>
      <c r="L218" s="269" t="e">
        <f>J218-K218</f>
        <v>#REF!</v>
      </c>
      <c r="M218" s="106" t="e">
        <f>IF(E218&gt;0.001,1,0)</f>
        <v>#REF!</v>
      </c>
      <c r="N218" s="20"/>
      <c r="O218" s="20"/>
      <c r="P218" s="68"/>
      <c r="Q218" s="16"/>
      <c r="R218" s="120"/>
      <c r="T218" s="221" t="e">
        <f t="shared" si="74"/>
        <v>#REF!</v>
      </c>
      <c r="W218" s="221" t="e">
        <f t="shared" si="75"/>
        <v>#REF!</v>
      </c>
    </row>
    <row r="219" spans="1:23" s="18" customFormat="1" ht="21.95" customHeight="1" x14ac:dyDescent="0.2">
      <c r="A219" s="217" t="e">
        <f>'Anexo VI Estimativa de custo'!#REF!</f>
        <v>#REF!</v>
      </c>
      <c r="B219" s="172" t="e">
        <f>CONCATENATE($R$217,SUM($M$218:M219))</f>
        <v>#REF!</v>
      </c>
      <c r="C219" s="5" t="e">
        <f>'Anexo VI Estimativa de custo'!#REF!</f>
        <v>#REF!</v>
      </c>
      <c r="D219" s="8" t="e">
        <f>'Anexo VI Estimativa de custo'!#REF!</f>
        <v>#REF!</v>
      </c>
      <c r="E219" s="46" t="e">
        <f>'Anexo VI Estimativa de custo'!#REF!</f>
        <v>#REF!</v>
      </c>
      <c r="F219" s="46" t="e">
        <f t="shared" ref="F219:F239" si="76">E219</f>
        <v>#REF!</v>
      </c>
      <c r="G219" s="167" t="e">
        <f t="shared" ref="G219:G239" si="77">IF(F219-E219&gt;0,F219-E219,0)</f>
        <v>#REF!</v>
      </c>
      <c r="H219" s="167" t="e">
        <f t="shared" ref="H219:H239" si="78">IF(E219-F219&gt;0,E219-F219,0)</f>
        <v>#REF!</v>
      </c>
      <c r="I219" s="11" t="e">
        <f>'Anexo VI Estimativa de custo'!#REF!</f>
        <v>#REF!</v>
      </c>
      <c r="J219" s="269" t="e">
        <f t="shared" ref="J219:J239" si="79">G219*I219</f>
        <v>#REF!</v>
      </c>
      <c r="K219" s="269" t="e">
        <f t="shared" ref="K219:K239" si="80">H219*I219</f>
        <v>#REF!</v>
      </c>
      <c r="L219" s="269" t="e">
        <f t="shared" ref="L219:L239" si="81">J219-K219</f>
        <v>#REF!</v>
      </c>
      <c r="M219" s="106" t="e">
        <f t="shared" ref="M219:M239" si="82">IF(E219&gt;0.001,1,0)</f>
        <v>#REF!</v>
      </c>
      <c r="N219" s="20"/>
      <c r="O219" s="20"/>
      <c r="P219" s="68"/>
      <c r="Q219" s="16"/>
      <c r="R219" s="120"/>
      <c r="T219" s="221" t="e">
        <f t="shared" si="74"/>
        <v>#REF!</v>
      </c>
      <c r="W219" s="221" t="e">
        <f t="shared" si="75"/>
        <v>#REF!</v>
      </c>
    </row>
    <row r="220" spans="1:23" s="18" customFormat="1" ht="21.95" customHeight="1" x14ac:dyDescent="0.2">
      <c r="A220" s="217" t="e">
        <f>'Anexo VI Estimativa de custo'!#REF!</f>
        <v>#REF!</v>
      </c>
      <c r="B220" s="172" t="e">
        <f>CONCATENATE($R$217,SUM($M$218:M220))</f>
        <v>#REF!</v>
      </c>
      <c r="C220" s="5" t="e">
        <f>'Anexo VI Estimativa de custo'!#REF!</f>
        <v>#REF!</v>
      </c>
      <c r="D220" s="8" t="e">
        <f>'Anexo VI Estimativa de custo'!#REF!</f>
        <v>#REF!</v>
      </c>
      <c r="E220" s="46" t="e">
        <f>'Anexo VI Estimativa de custo'!#REF!</f>
        <v>#REF!</v>
      </c>
      <c r="F220" s="46" t="e">
        <f t="shared" si="76"/>
        <v>#REF!</v>
      </c>
      <c r="G220" s="167" t="e">
        <f t="shared" si="77"/>
        <v>#REF!</v>
      </c>
      <c r="H220" s="167" t="e">
        <f t="shared" si="78"/>
        <v>#REF!</v>
      </c>
      <c r="I220" s="11" t="e">
        <f>'Anexo VI Estimativa de custo'!#REF!</f>
        <v>#REF!</v>
      </c>
      <c r="J220" s="269" t="e">
        <f t="shared" si="79"/>
        <v>#REF!</v>
      </c>
      <c r="K220" s="269" t="e">
        <f t="shared" si="80"/>
        <v>#REF!</v>
      </c>
      <c r="L220" s="269" t="e">
        <f t="shared" si="81"/>
        <v>#REF!</v>
      </c>
      <c r="M220" s="106" t="e">
        <f t="shared" si="82"/>
        <v>#REF!</v>
      </c>
      <c r="N220" s="20"/>
      <c r="O220" s="20"/>
      <c r="P220" s="68"/>
      <c r="Q220" s="16"/>
      <c r="R220" s="120"/>
      <c r="T220" s="221" t="e">
        <f t="shared" si="74"/>
        <v>#REF!</v>
      </c>
      <c r="W220" s="221" t="e">
        <f t="shared" si="75"/>
        <v>#REF!</v>
      </c>
    </row>
    <row r="221" spans="1:23" s="18" customFormat="1" ht="21.95" customHeight="1" x14ac:dyDescent="0.2">
      <c r="A221" s="217" t="e">
        <f>'Anexo VI Estimativa de custo'!#REF!</f>
        <v>#REF!</v>
      </c>
      <c r="B221" s="172" t="e">
        <f>CONCATENATE($R$217,SUM($M$218:M221))</f>
        <v>#REF!</v>
      </c>
      <c r="C221" s="5" t="e">
        <f>'Anexo VI Estimativa de custo'!#REF!</f>
        <v>#REF!</v>
      </c>
      <c r="D221" s="8" t="e">
        <f>'Anexo VI Estimativa de custo'!#REF!</f>
        <v>#REF!</v>
      </c>
      <c r="E221" s="46" t="e">
        <f>'Anexo VI Estimativa de custo'!#REF!</f>
        <v>#REF!</v>
      </c>
      <c r="F221" s="46" t="e">
        <f t="shared" si="76"/>
        <v>#REF!</v>
      </c>
      <c r="G221" s="167" t="e">
        <f t="shared" si="77"/>
        <v>#REF!</v>
      </c>
      <c r="H221" s="167" t="e">
        <f t="shared" si="78"/>
        <v>#REF!</v>
      </c>
      <c r="I221" s="11" t="e">
        <f>'Anexo VI Estimativa de custo'!#REF!</f>
        <v>#REF!</v>
      </c>
      <c r="J221" s="269" t="e">
        <f t="shared" si="79"/>
        <v>#REF!</v>
      </c>
      <c r="K221" s="269" t="e">
        <f t="shared" si="80"/>
        <v>#REF!</v>
      </c>
      <c r="L221" s="269" t="e">
        <f t="shared" si="81"/>
        <v>#REF!</v>
      </c>
      <c r="M221" s="106" t="e">
        <f t="shared" si="82"/>
        <v>#REF!</v>
      </c>
      <c r="N221" s="20"/>
      <c r="O221" s="20"/>
      <c r="P221" s="68"/>
      <c r="Q221" s="16"/>
      <c r="R221" s="120"/>
      <c r="T221" s="221" t="e">
        <f t="shared" si="74"/>
        <v>#REF!</v>
      </c>
      <c r="W221" s="221" t="e">
        <f t="shared" si="75"/>
        <v>#REF!</v>
      </c>
    </row>
    <row r="222" spans="1:23" s="24" customFormat="1" ht="21.95" customHeight="1" x14ac:dyDescent="0.2">
      <c r="A222" s="217" t="e">
        <f>'Anexo VI Estimativa de custo'!#REF!</f>
        <v>#REF!</v>
      </c>
      <c r="B222" s="172" t="e">
        <f>CONCATENATE($R$217,SUM($M$218:M222))</f>
        <v>#REF!</v>
      </c>
      <c r="C222" s="5" t="e">
        <f>'Anexo VI Estimativa de custo'!#REF!</f>
        <v>#REF!</v>
      </c>
      <c r="D222" s="8" t="e">
        <f>'Anexo VI Estimativa de custo'!#REF!</f>
        <v>#REF!</v>
      </c>
      <c r="E222" s="46" t="e">
        <f>'Anexo VI Estimativa de custo'!#REF!</f>
        <v>#REF!</v>
      </c>
      <c r="F222" s="46" t="e">
        <f t="shared" si="76"/>
        <v>#REF!</v>
      </c>
      <c r="G222" s="167" t="e">
        <f t="shared" si="77"/>
        <v>#REF!</v>
      </c>
      <c r="H222" s="167" t="e">
        <f t="shared" si="78"/>
        <v>#REF!</v>
      </c>
      <c r="I222" s="11" t="e">
        <f>'Anexo VI Estimativa de custo'!#REF!</f>
        <v>#REF!</v>
      </c>
      <c r="J222" s="269" t="e">
        <f t="shared" si="79"/>
        <v>#REF!</v>
      </c>
      <c r="K222" s="269" t="e">
        <f t="shared" si="80"/>
        <v>#REF!</v>
      </c>
      <c r="L222" s="269" t="e">
        <f t="shared" si="81"/>
        <v>#REF!</v>
      </c>
      <c r="M222" s="106" t="e">
        <f t="shared" si="82"/>
        <v>#REF!</v>
      </c>
      <c r="N222" s="20"/>
      <c r="O222" s="20"/>
      <c r="P222" s="68"/>
      <c r="Q222" s="16"/>
      <c r="R222" s="120"/>
      <c r="T222" s="221" t="e">
        <f t="shared" si="74"/>
        <v>#REF!</v>
      </c>
      <c r="W222" s="221" t="e">
        <f t="shared" si="75"/>
        <v>#REF!</v>
      </c>
    </row>
    <row r="223" spans="1:23" s="18" customFormat="1" ht="21.95" customHeight="1" x14ac:dyDescent="0.2">
      <c r="A223" s="217" t="e">
        <f>'Anexo VI Estimativa de custo'!#REF!</f>
        <v>#REF!</v>
      </c>
      <c r="B223" s="172" t="e">
        <f>CONCATENATE($R$217,SUM($M$218:M223))</f>
        <v>#REF!</v>
      </c>
      <c r="C223" s="5" t="e">
        <f>'Anexo VI Estimativa de custo'!#REF!</f>
        <v>#REF!</v>
      </c>
      <c r="D223" s="8" t="e">
        <f>'Anexo VI Estimativa de custo'!#REF!</f>
        <v>#REF!</v>
      </c>
      <c r="E223" s="46" t="e">
        <f>'Anexo VI Estimativa de custo'!#REF!</f>
        <v>#REF!</v>
      </c>
      <c r="F223" s="46" t="e">
        <f t="shared" si="76"/>
        <v>#REF!</v>
      </c>
      <c r="G223" s="167" t="e">
        <f t="shared" si="77"/>
        <v>#REF!</v>
      </c>
      <c r="H223" s="167" t="e">
        <f t="shared" si="78"/>
        <v>#REF!</v>
      </c>
      <c r="I223" s="11" t="e">
        <f>'Anexo VI Estimativa de custo'!#REF!</f>
        <v>#REF!</v>
      </c>
      <c r="J223" s="269" t="e">
        <f t="shared" si="79"/>
        <v>#REF!</v>
      </c>
      <c r="K223" s="269" t="e">
        <f t="shared" si="80"/>
        <v>#REF!</v>
      </c>
      <c r="L223" s="269" t="e">
        <f t="shared" si="81"/>
        <v>#REF!</v>
      </c>
      <c r="M223" s="106" t="e">
        <f t="shared" si="82"/>
        <v>#REF!</v>
      </c>
      <c r="N223" s="20"/>
      <c r="O223" s="20"/>
      <c r="P223" s="68"/>
      <c r="Q223" s="16"/>
      <c r="R223" s="120"/>
      <c r="T223" s="221" t="e">
        <f t="shared" si="74"/>
        <v>#REF!</v>
      </c>
      <c r="W223" s="221" t="e">
        <f t="shared" si="75"/>
        <v>#REF!</v>
      </c>
    </row>
    <row r="224" spans="1:23" s="18" customFormat="1" ht="21.95" customHeight="1" x14ac:dyDescent="0.2">
      <c r="A224" s="217" t="e">
        <f>'Anexo VI Estimativa de custo'!#REF!</f>
        <v>#REF!</v>
      </c>
      <c r="B224" s="172" t="e">
        <f>CONCATENATE($R$217,SUM($M$218:M224))</f>
        <v>#REF!</v>
      </c>
      <c r="C224" s="5" t="e">
        <f>'Anexo VI Estimativa de custo'!#REF!</f>
        <v>#REF!</v>
      </c>
      <c r="D224" s="8" t="e">
        <f>'Anexo VI Estimativa de custo'!#REF!</f>
        <v>#REF!</v>
      </c>
      <c r="E224" s="46" t="e">
        <f>'Anexo VI Estimativa de custo'!#REF!</f>
        <v>#REF!</v>
      </c>
      <c r="F224" s="46" t="e">
        <f t="shared" si="76"/>
        <v>#REF!</v>
      </c>
      <c r="G224" s="167" t="e">
        <f t="shared" si="77"/>
        <v>#REF!</v>
      </c>
      <c r="H224" s="167" t="e">
        <f t="shared" si="78"/>
        <v>#REF!</v>
      </c>
      <c r="I224" s="11" t="e">
        <f>'Anexo VI Estimativa de custo'!#REF!</f>
        <v>#REF!</v>
      </c>
      <c r="J224" s="269" t="e">
        <f t="shared" si="79"/>
        <v>#REF!</v>
      </c>
      <c r="K224" s="269" t="e">
        <f t="shared" si="80"/>
        <v>#REF!</v>
      </c>
      <c r="L224" s="269" t="e">
        <f t="shared" si="81"/>
        <v>#REF!</v>
      </c>
      <c r="M224" s="106" t="e">
        <f t="shared" si="82"/>
        <v>#REF!</v>
      </c>
      <c r="N224" s="20"/>
      <c r="O224" s="20"/>
      <c r="P224" s="68"/>
      <c r="Q224" s="16"/>
      <c r="R224" s="120"/>
      <c r="T224" s="221" t="e">
        <f t="shared" si="74"/>
        <v>#REF!</v>
      </c>
      <c r="W224" s="221" t="e">
        <f t="shared" si="75"/>
        <v>#REF!</v>
      </c>
    </row>
    <row r="225" spans="1:23" s="18" customFormat="1" ht="21.95" customHeight="1" x14ac:dyDescent="0.2">
      <c r="A225" s="217" t="e">
        <f>'Anexo VI Estimativa de custo'!#REF!</f>
        <v>#REF!</v>
      </c>
      <c r="B225" s="172" t="e">
        <f>CONCATENATE($R$217,SUM($M$218:M225))</f>
        <v>#REF!</v>
      </c>
      <c r="C225" s="5" t="e">
        <f>'Anexo VI Estimativa de custo'!#REF!</f>
        <v>#REF!</v>
      </c>
      <c r="D225" s="8" t="e">
        <f>'Anexo VI Estimativa de custo'!#REF!</f>
        <v>#REF!</v>
      </c>
      <c r="E225" s="46" t="e">
        <f>'Anexo VI Estimativa de custo'!#REF!</f>
        <v>#REF!</v>
      </c>
      <c r="F225" s="46" t="e">
        <f t="shared" si="76"/>
        <v>#REF!</v>
      </c>
      <c r="G225" s="167" t="e">
        <f t="shared" si="77"/>
        <v>#REF!</v>
      </c>
      <c r="H225" s="167" t="e">
        <f t="shared" si="78"/>
        <v>#REF!</v>
      </c>
      <c r="I225" s="11" t="e">
        <f>'Anexo VI Estimativa de custo'!#REF!</f>
        <v>#REF!</v>
      </c>
      <c r="J225" s="269" t="e">
        <f t="shared" si="79"/>
        <v>#REF!</v>
      </c>
      <c r="K225" s="269" t="e">
        <f t="shared" si="80"/>
        <v>#REF!</v>
      </c>
      <c r="L225" s="269" t="e">
        <f t="shared" si="81"/>
        <v>#REF!</v>
      </c>
      <c r="M225" s="106" t="e">
        <f t="shared" si="82"/>
        <v>#REF!</v>
      </c>
      <c r="N225" s="20"/>
      <c r="O225" s="20"/>
      <c r="P225" s="68"/>
      <c r="Q225" s="16"/>
      <c r="R225" s="120"/>
      <c r="T225" s="221" t="e">
        <f t="shared" si="74"/>
        <v>#REF!</v>
      </c>
      <c r="W225" s="221" t="e">
        <f t="shared" si="75"/>
        <v>#REF!</v>
      </c>
    </row>
    <row r="226" spans="1:23" s="18" customFormat="1" ht="21.95" customHeight="1" x14ac:dyDescent="0.2">
      <c r="A226" s="217" t="e">
        <f>'Anexo VI Estimativa de custo'!#REF!</f>
        <v>#REF!</v>
      </c>
      <c r="B226" s="172" t="e">
        <f>CONCATENATE($R$217,SUM($M$218:M226))</f>
        <v>#REF!</v>
      </c>
      <c r="C226" s="5" t="e">
        <f>'Anexo VI Estimativa de custo'!#REF!</f>
        <v>#REF!</v>
      </c>
      <c r="D226" s="8" t="e">
        <f>'Anexo VI Estimativa de custo'!#REF!</f>
        <v>#REF!</v>
      </c>
      <c r="E226" s="46" t="e">
        <f>'Anexo VI Estimativa de custo'!#REF!</f>
        <v>#REF!</v>
      </c>
      <c r="F226" s="46" t="e">
        <f t="shared" si="76"/>
        <v>#REF!</v>
      </c>
      <c r="G226" s="167" t="e">
        <f t="shared" si="77"/>
        <v>#REF!</v>
      </c>
      <c r="H226" s="167" t="e">
        <f t="shared" si="78"/>
        <v>#REF!</v>
      </c>
      <c r="I226" s="11" t="e">
        <f>'Anexo VI Estimativa de custo'!#REF!</f>
        <v>#REF!</v>
      </c>
      <c r="J226" s="269" t="e">
        <f t="shared" si="79"/>
        <v>#REF!</v>
      </c>
      <c r="K226" s="269" t="e">
        <f t="shared" si="80"/>
        <v>#REF!</v>
      </c>
      <c r="L226" s="269" t="e">
        <f t="shared" si="81"/>
        <v>#REF!</v>
      </c>
      <c r="M226" s="106" t="e">
        <f t="shared" si="82"/>
        <v>#REF!</v>
      </c>
      <c r="N226" s="20"/>
      <c r="O226" s="20"/>
      <c r="P226" s="68"/>
      <c r="Q226" s="16"/>
      <c r="R226" s="120"/>
      <c r="T226" s="221" t="e">
        <f t="shared" si="74"/>
        <v>#REF!</v>
      </c>
      <c r="W226" s="221" t="e">
        <f t="shared" si="75"/>
        <v>#REF!</v>
      </c>
    </row>
    <row r="227" spans="1:23" s="18" customFormat="1" ht="21.95" customHeight="1" x14ac:dyDescent="0.2">
      <c r="A227" s="217" t="e">
        <f>'Anexo VI Estimativa de custo'!#REF!</f>
        <v>#REF!</v>
      </c>
      <c r="B227" s="172" t="e">
        <f>CONCATENATE($R$217,SUM($M$218:M227))</f>
        <v>#REF!</v>
      </c>
      <c r="C227" s="5" t="e">
        <f>'Anexo VI Estimativa de custo'!#REF!</f>
        <v>#REF!</v>
      </c>
      <c r="D227" s="8" t="e">
        <f>'Anexo VI Estimativa de custo'!#REF!</f>
        <v>#REF!</v>
      </c>
      <c r="E227" s="46" t="e">
        <f>'Anexo VI Estimativa de custo'!#REF!</f>
        <v>#REF!</v>
      </c>
      <c r="F227" s="46" t="e">
        <f t="shared" si="76"/>
        <v>#REF!</v>
      </c>
      <c r="G227" s="167" t="e">
        <f t="shared" si="77"/>
        <v>#REF!</v>
      </c>
      <c r="H227" s="167" t="e">
        <f t="shared" si="78"/>
        <v>#REF!</v>
      </c>
      <c r="I227" s="11" t="e">
        <f>'Anexo VI Estimativa de custo'!#REF!</f>
        <v>#REF!</v>
      </c>
      <c r="J227" s="269" t="e">
        <f t="shared" si="79"/>
        <v>#REF!</v>
      </c>
      <c r="K227" s="269" t="e">
        <f t="shared" si="80"/>
        <v>#REF!</v>
      </c>
      <c r="L227" s="269" t="e">
        <f t="shared" si="81"/>
        <v>#REF!</v>
      </c>
      <c r="M227" s="106" t="e">
        <f t="shared" si="82"/>
        <v>#REF!</v>
      </c>
      <c r="N227" s="20"/>
      <c r="O227" s="20"/>
      <c r="P227" s="68"/>
      <c r="Q227" s="16"/>
      <c r="R227" s="120"/>
      <c r="T227" s="221" t="e">
        <f t="shared" si="74"/>
        <v>#REF!</v>
      </c>
      <c r="W227" s="221" t="e">
        <f t="shared" si="75"/>
        <v>#REF!</v>
      </c>
    </row>
    <row r="228" spans="1:23" s="18" customFormat="1" ht="21.95" customHeight="1" x14ac:dyDescent="0.2">
      <c r="A228" s="217" t="e">
        <f>'Anexo VI Estimativa de custo'!#REF!</f>
        <v>#REF!</v>
      </c>
      <c r="B228" s="172" t="e">
        <f>CONCATENATE($R$217,SUM($M$218:M228))</f>
        <v>#REF!</v>
      </c>
      <c r="C228" s="5" t="e">
        <f>'Anexo VI Estimativa de custo'!#REF!</f>
        <v>#REF!</v>
      </c>
      <c r="D228" s="8" t="e">
        <f>'Anexo VI Estimativa de custo'!#REF!</f>
        <v>#REF!</v>
      </c>
      <c r="E228" s="46" t="e">
        <f>'Anexo VI Estimativa de custo'!#REF!</f>
        <v>#REF!</v>
      </c>
      <c r="F228" s="46" t="e">
        <f t="shared" si="76"/>
        <v>#REF!</v>
      </c>
      <c r="G228" s="167" t="e">
        <f t="shared" si="77"/>
        <v>#REF!</v>
      </c>
      <c r="H228" s="167" t="e">
        <f t="shared" si="78"/>
        <v>#REF!</v>
      </c>
      <c r="I228" s="11" t="e">
        <f>'Anexo VI Estimativa de custo'!#REF!</f>
        <v>#REF!</v>
      </c>
      <c r="J228" s="269" t="e">
        <f t="shared" si="79"/>
        <v>#REF!</v>
      </c>
      <c r="K228" s="269" t="e">
        <f t="shared" si="80"/>
        <v>#REF!</v>
      </c>
      <c r="L228" s="269" t="e">
        <f t="shared" si="81"/>
        <v>#REF!</v>
      </c>
      <c r="M228" s="106" t="e">
        <f t="shared" si="82"/>
        <v>#REF!</v>
      </c>
      <c r="N228" s="20"/>
      <c r="O228" s="20"/>
      <c r="P228" s="68"/>
      <c r="Q228" s="16"/>
      <c r="R228" s="120"/>
      <c r="T228" s="221" t="e">
        <f t="shared" si="74"/>
        <v>#REF!</v>
      </c>
      <c r="W228" s="221" t="e">
        <f t="shared" si="75"/>
        <v>#REF!</v>
      </c>
    </row>
    <row r="229" spans="1:23" s="18" customFormat="1" ht="21.95" customHeight="1" x14ac:dyDescent="0.2">
      <c r="A229" s="217" t="e">
        <f>'Anexo VI Estimativa de custo'!#REF!</f>
        <v>#REF!</v>
      </c>
      <c r="B229" s="172" t="e">
        <f>CONCATENATE($R$217,SUM($M$218:M229))</f>
        <v>#REF!</v>
      </c>
      <c r="C229" s="5" t="e">
        <f>'Anexo VI Estimativa de custo'!#REF!</f>
        <v>#REF!</v>
      </c>
      <c r="D229" s="8" t="e">
        <f>'Anexo VI Estimativa de custo'!#REF!</f>
        <v>#REF!</v>
      </c>
      <c r="E229" s="46" t="e">
        <f>'Anexo VI Estimativa de custo'!#REF!</f>
        <v>#REF!</v>
      </c>
      <c r="F229" s="46" t="e">
        <f t="shared" si="76"/>
        <v>#REF!</v>
      </c>
      <c r="G229" s="167" t="e">
        <f t="shared" si="77"/>
        <v>#REF!</v>
      </c>
      <c r="H229" s="167" t="e">
        <f t="shared" si="78"/>
        <v>#REF!</v>
      </c>
      <c r="I229" s="11" t="e">
        <f>'Anexo VI Estimativa de custo'!#REF!</f>
        <v>#REF!</v>
      </c>
      <c r="J229" s="269" t="e">
        <f t="shared" si="79"/>
        <v>#REF!</v>
      </c>
      <c r="K229" s="269" t="e">
        <f t="shared" si="80"/>
        <v>#REF!</v>
      </c>
      <c r="L229" s="269" t="e">
        <f t="shared" si="81"/>
        <v>#REF!</v>
      </c>
      <c r="M229" s="106" t="e">
        <f t="shared" si="82"/>
        <v>#REF!</v>
      </c>
      <c r="N229" s="20"/>
      <c r="O229" s="20"/>
      <c r="P229" s="68"/>
      <c r="Q229" s="16"/>
      <c r="R229" s="120"/>
      <c r="T229" s="221" t="e">
        <f t="shared" si="74"/>
        <v>#REF!</v>
      </c>
      <c r="W229" s="221" t="e">
        <f t="shared" si="75"/>
        <v>#REF!</v>
      </c>
    </row>
    <row r="230" spans="1:23" s="18" customFormat="1" ht="21.95" customHeight="1" x14ac:dyDescent="0.2">
      <c r="A230" s="217" t="e">
        <f>'Anexo VI Estimativa de custo'!#REF!</f>
        <v>#REF!</v>
      </c>
      <c r="B230" s="172" t="e">
        <f>CONCATENATE($R$217,SUM($M$218:M230))</f>
        <v>#REF!</v>
      </c>
      <c r="C230" s="5" t="e">
        <f>'Anexo VI Estimativa de custo'!#REF!</f>
        <v>#REF!</v>
      </c>
      <c r="D230" s="8" t="e">
        <f>'Anexo VI Estimativa de custo'!#REF!</f>
        <v>#REF!</v>
      </c>
      <c r="E230" s="46" t="e">
        <f>'Anexo VI Estimativa de custo'!#REF!</f>
        <v>#REF!</v>
      </c>
      <c r="F230" s="46" t="e">
        <f t="shared" si="76"/>
        <v>#REF!</v>
      </c>
      <c r="G230" s="167" t="e">
        <f t="shared" si="77"/>
        <v>#REF!</v>
      </c>
      <c r="H230" s="167" t="e">
        <f t="shared" si="78"/>
        <v>#REF!</v>
      </c>
      <c r="I230" s="11" t="e">
        <f>'Anexo VI Estimativa de custo'!#REF!</f>
        <v>#REF!</v>
      </c>
      <c r="J230" s="269" t="e">
        <f t="shared" si="79"/>
        <v>#REF!</v>
      </c>
      <c r="K230" s="269" t="e">
        <f t="shared" si="80"/>
        <v>#REF!</v>
      </c>
      <c r="L230" s="269" t="e">
        <f t="shared" si="81"/>
        <v>#REF!</v>
      </c>
      <c r="M230" s="106" t="e">
        <f t="shared" si="82"/>
        <v>#REF!</v>
      </c>
      <c r="N230" s="20"/>
      <c r="O230" s="20"/>
      <c r="P230" s="68"/>
      <c r="Q230" s="16"/>
      <c r="R230" s="120"/>
      <c r="T230" s="221" t="e">
        <f t="shared" si="74"/>
        <v>#REF!</v>
      </c>
      <c r="W230" s="221" t="e">
        <f t="shared" si="75"/>
        <v>#REF!</v>
      </c>
    </row>
    <row r="231" spans="1:23" s="18" customFormat="1" ht="21.95" customHeight="1" x14ac:dyDescent="0.2">
      <c r="A231" s="217" t="e">
        <f>'Anexo VI Estimativa de custo'!#REF!</f>
        <v>#REF!</v>
      </c>
      <c r="B231" s="172" t="e">
        <f>CONCATENATE($R$217,SUM($M$218:M231))</f>
        <v>#REF!</v>
      </c>
      <c r="C231" s="5" t="e">
        <f>'Anexo VI Estimativa de custo'!#REF!</f>
        <v>#REF!</v>
      </c>
      <c r="D231" s="8" t="e">
        <f>'Anexo VI Estimativa de custo'!#REF!</f>
        <v>#REF!</v>
      </c>
      <c r="E231" s="46" t="e">
        <f>'Anexo VI Estimativa de custo'!#REF!</f>
        <v>#REF!</v>
      </c>
      <c r="F231" s="46" t="e">
        <f t="shared" si="76"/>
        <v>#REF!</v>
      </c>
      <c r="G231" s="167" t="e">
        <f t="shared" si="77"/>
        <v>#REF!</v>
      </c>
      <c r="H231" s="167" t="e">
        <f t="shared" si="78"/>
        <v>#REF!</v>
      </c>
      <c r="I231" s="11" t="e">
        <f>'Anexo VI Estimativa de custo'!#REF!</f>
        <v>#REF!</v>
      </c>
      <c r="J231" s="269" t="e">
        <f t="shared" si="79"/>
        <v>#REF!</v>
      </c>
      <c r="K231" s="269" t="e">
        <f t="shared" si="80"/>
        <v>#REF!</v>
      </c>
      <c r="L231" s="269" t="e">
        <f t="shared" si="81"/>
        <v>#REF!</v>
      </c>
      <c r="M231" s="106" t="e">
        <f t="shared" si="82"/>
        <v>#REF!</v>
      </c>
      <c r="N231" s="20"/>
      <c r="O231" s="20"/>
      <c r="P231" s="68"/>
      <c r="Q231" s="16"/>
      <c r="R231" s="120"/>
      <c r="T231" s="221" t="e">
        <f t="shared" si="74"/>
        <v>#REF!</v>
      </c>
      <c r="W231" s="221" t="e">
        <f t="shared" si="75"/>
        <v>#REF!</v>
      </c>
    </row>
    <row r="232" spans="1:23" s="18" customFormat="1" ht="21.95" customHeight="1" x14ac:dyDescent="0.2">
      <c r="A232" s="217" t="e">
        <f>'Anexo VI Estimativa de custo'!#REF!</f>
        <v>#REF!</v>
      </c>
      <c r="B232" s="172" t="e">
        <f>CONCATENATE($R$217,SUM($M$218:M232))</f>
        <v>#REF!</v>
      </c>
      <c r="C232" s="5" t="e">
        <f>'Anexo VI Estimativa de custo'!#REF!</f>
        <v>#REF!</v>
      </c>
      <c r="D232" s="8" t="e">
        <f>'Anexo VI Estimativa de custo'!#REF!</f>
        <v>#REF!</v>
      </c>
      <c r="E232" s="46" t="e">
        <f>'Anexo VI Estimativa de custo'!#REF!</f>
        <v>#REF!</v>
      </c>
      <c r="F232" s="46" t="e">
        <f t="shared" si="76"/>
        <v>#REF!</v>
      </c>
      <c r="G232" s="167" t="e">
        <f t="shared" si="77"/>
        <v>#REF!</v>
      </c>
      <c r="H232" s="167" t="e">
        <f t="shared" si="78"/>
        <v>#REF!</v>
      </c>
      <c r="I232" s="11" t="e">
        <f>'Anexo VI Estimativa de custo'!#REF!</f>
        <v>#REF!</v>
      </c>
      <c r="J232" s="269" t="e">
        <f t="shared" si="79"/>
        <v>#REF!</v>
      </c>
      <c r="K232" s="269" t="e">
        <f t="shared" si="80"/>
        <v>#REF!</v>
      </c>
      <c r="L232" s="269" t="e">
        <f t="shared" si="81"/>
        <v>#REF!</v>
      </c>
      <c r="M232" s="106" t="e">
        <f t="shared" si="82"/>
        <v>#REF!</v>
      </c>
      <c r="N232" s="20"/>
      <c r="O232" s="20"/>
      <c r="P232" s="68"/>
      <c r="Q232" s="16"/>
      <c r="R232" s="120"/>
      <c r="T232" s="221" t="e">
        <f t="shared" si="74"/>
        <v>#REF!</v>
      </c>
      <c r="W232" s="221" t="e">
        <f t="shared" si="75"/>
        <v>#REF!</v>
      </c>
    </row>
    <row r="233" spans="1:23" s="18" customFormat="1" ht="21.95" customHeight="1" x14ac:dyDescent="0.2">
      <c r="A233" s="217" t="e">
        <f>'Anexo VI Estimativa de custo'!#REF!</f>
        <v>#REF!</v>
      </c>
      <c r="B233" s="172" t="e">
        <f>CONCATENATE($R$217,SUM($M$218:M233))</f>
        <v>#REF!</v>
      </c>
      <c r="C233" s="5" t="e">
        <f>'Anexo VI Estimativa de custo'!#REF!</f>
        <v>#REF!</v>
      </c>
      <c r="D233" s="8" t="e">
        <f>'Anexo VI Estimativa de custo'!#REF!</f>
        <v>#REF!</v>
      </c>
      <c r="E233" s="46" t="e">
        <f>'Anexo VI Estimativa de custo'!#REF!</f>
        <v>#REF!</v>
      </c>
      <c r="F233" s="46" t="e">
        <f t="shared" si="76"/>
        <v>#REF!</v>
      </c>
      <c r="G233" s="167" t="e">
        <f t="shared" si="77"/>
        <v>#REF!</v>
      </c>
      <c r="H233" s="167" t="e">
        <f t="shared" si="78"/>
        <v>#REF!</v>
      </c>
      <c r="I233" s="11" t="e">
        <f>'Anexo VI Estimativa de custo'!#REF!</f>
        <v>#REF!</v>
      </c>
      <c r="J233" s="269" t="e">
        <f t="shared" si="79"/>
        <v>#REF!</v>
      </c>
      <c r="K233" s="269" t="e">
        <f t="shared" si="80"/>
        <v>#REF!</v>
      </c>
      <c r="L233" s="269" t="e">
        <f t="shared" si="81"/>
        <v>#REF!</v>
      </c>
      <c r="M233" s="106" t="e">
        <f t="shared" si="82"/>
        <v>#REF!</v>
      </c>
      <c r="N233" s="20"/>
      <c r="O233" s="20"/>
      <c r="P233" s="68"/>
      <c r="Q233" s="16"/>
      <c r="R233" s="120"/>
      <c r="T233" s="221" t="e">
        <f t="shared" si="74"/>
        <v>#REF!</v>
      </c>
      <c r="W233" s="221" t="e">
        <f t="shared" si="75"/>
        <v>#REF!</v>
      </c>
    </row>
    <row r="234" spans="1:23" s="18" customFormat="1" ht="21.95" customHeight="1" x14ac:dyDescent="0.2">
      <c r="A234" s="217" t="e">
        <f>'Anexo VI Estimativa de custo'!#REF!</f>
        <v>#REF!</v>
      </c>
      <c r="B234" s="172" t="e">
        <f>CONCATENATE($R$217,SUM($M$218:M234))</f>
        <v>#REF!</v>
      </c>
      <c r="C234" s="5" t="e">
        <f>'Anexo VI Estimativa de custo'!#REF!</f>
        <v>#REF!</v>
      </c>
      <c r="D234" s="8" t="e">
        <f>'Anexo VI Estimativa de custo'!#REF!</f>
        <v>#REF!</v>
      </c>
      <c r="E234" s="46" t="e">
        <f>'Anexo VI Estimativa de custo'!#REF!</f>
        <v>#REF!</v>
      </c>
      <c r="F234" s="46" t="e">
        <f t="shared" si="76"/>
        <v>#REF!</v>
      </c>
      <c r="G234" s="167" t="e">
        <f t="shared" si="77"/>
        <v>#REF!</v>
      </c>
      <c r="H234" s="167" t="e">
        <f t="shared" si="78"/>
        <v>#REF!</v>
      </c>
      <c r="I234" s="11" t="e">
        <f>'Anexo VI Estimativa de custo'!#REF!</f>
        <v>#REF!</v>
      </c>
      <c r="J234" s="269" t="e">
        <f t="shared" si="79"/>
        <v>#REF!</v>
      </c>
      <c r="K234" s="269" t="e">
        <f t="shared" si="80"/>
        <v>#REF!</v>
      </c>
      <c r="L234" s="269" t="e">
        <f t="shared" si="81"/>
        <v>#REF!</v>
      </c>
      <c r="M234" s="106" t="e">
        <f t="shared" si="82"/>
        <v>#REF!</v>
      </c>
      <c r="N234" s="20"/>
      <c r="O234" s="20"/>
      <c r="P234" s="68"/>
      <c r="Q234" s="16"/>
      <c r="R234" s="120"/>
      <c r="T234" s="221" t="e">
        <f t="shared" si="74"/>
        <v>#REF!</v>
      </c>
      <c r="W234" s="221" t="e">
        <f t="shared" si="75"/>
        <v>#REF!</v>
      </c>
    </row>
    <row r="235" spans="1:23" s="18" customFormat="1" ht="21.95" customHeight="1" x14ac:dyDescent="0.2">
      <c r="A235" s="217" t="e">
        <f>'Anexo VI Estimativa de custo'!#REF!</f>
        <v>#REF!</v>
      </c>
      <c r="B235" s="172" t="e">
        <f>CONCATENATE($R$217,SUM($M$218:M235))</f>
        <v>#REF!</v>
      </c>
      <c r="C235" s="5" t="e">
        <f>'Anexo VI Estimativa de custo'!#REF!</f>
        <v>#REF!</v>
      </c>
      <c r="D235" s="8" t="e">
        <f>'Anexo VI Estimativa de custo'!#REF!</f>
        <v>#REF!</v>
      </c>
      <c r="E235" s="46" t="e">
        <f>'Anexo VI Estimativa de custo'!#REF!</f>
        <v>#REF!</v>
      </c>
      <c r="F235" s="46" t="e">
        <f t="shared" si="76"/>
        <v>#REF!</v>
      </c>
      <c r="G235" s="167" t="e">
        <f t="shared" si="77"/>
        <v>#REF!</v>
      </c>
      <c r="H235" s="167" t="e">
        <f t="shared" si="78"/>
        <v>#REF!</v>
      </c>
      <c r="I235" s="11" t="e">
        <f>'Anexo VI Estimativa de custo'!#REF!</f>
        <v>#REF!</v>
      </c>
      <c r="J235" s="269" t="e">
        <f t="shared" si="79"/>
        <v>#REF!</v>
      </c>
      <c r="K235" s="269" t="e">
        <f t="shared" si="80"/>
        <v>#REF!</v>
      </c>
      <c r="L235" s="269" t="e">
        <f t="shared" si="81"/>
        <v>#REF!</v>
      </c>
      <c r="M235" s="106" t="e">
        <f t="shared" si="82"/>
        <v>#REF!</v>
      </c>
      <c r="N235" s="20"/>
      <c r="O235" s="20"/>
      <c r="P235" s="68"/>
      <c r="Q235" s="16"/>
      <c r="R235" s="120"/>
      <c r="T235" s="221" t="e">
        <f t="shared" si="74"/>
        <v>#REF!</v>
      </c>
      <c r="W235" s="221" t="e">
        <f t="shared" si="75"/>
        <v>#REF!</v>
      </c>
    </row>
    <row r="236" spans="1:23" s="18" customFormat="1" ht="21.95" customHeight="1" x14ac:dyDescent="0.2">
      <c r="A236" s="217" t="e">
        <f>'Anexo VI Estimativa de custo'!#REF!</f>
        <v>#REF!</v>
      </c>
      <c r="B236" s="172" t="e">
        <f>CONCATENATE($R$217,SUM($M$218:M236))</f>
        <v>#REF!</v>
      </c>
      <c r="C236" s="5" t="e">
        <f>'Anexo VI Estimativa de custo'!#REF!</f>
        <v>#REF!</v>
      </c>
      <c r="D236" s="8" t="e">
        <f>'Anexo VI Estimativa de custo'!#REF!</f>
        <v>#REF!</v>
      </c>
      <c r="E236" s="46" t="e">
        <f>'Anexo VI Estimativa de custo'!#REF!</f>
        <v>#REF!</v>
      </c>
      <c r="F236" s="46" t="e">
        <f t="shared" si="76"/>
        <v>#REF!</v>
      </c>
      <c r="G236" s="167" t="e">
        <f t="shared" si="77"/>
        <v>#REF!</v>
      </c>
      <c r="H236" s="167" t="e">
        <f t="shared" si="78"/>
        <v>#REF!</v>
      </c>
      <c r="I236" s="11" t="e">
        <f>'Anexo VI Estimativa de custo'!#REF!</f>
        <v>#REF!</v>
      </c>
      <c r="J236" s="269" t="e">
        <f t="shared" si="79"/>
        <v>#REF!</v>
      </c>
      <c r="K236" s="269" t="e">
        <f t="shared" si="80"/>
        <v>#REF!</v>
      </c>
      <c r="L236" s="269" t="e">
        <f t="shared" si="81"/>
        <v>#REF!</v>
      </c>
      <c r="M236" s="106" t="e">
        <f t="shared" si="82"/>
        <v>#REF!</v>
      </c>
      <c r="N236" s="20"/>
      <c r="O236" s="20"/>
      <c r="P236" s="68"/>
      <c r="Q236" s="16"/>
      <c r="R236" s="120"/>
      <c r="T236" s="221" t="e">
        <f t="shared" si="74"/>
        <v>#REF!</v>
      </c>
      <c r="W236" s="221" t="e">
        <f t="shared" si="75"/>
        <v>#REF!</v>
      </c>
    </row>
    <row r="237" spans="1:23" s="18" customFormat="1" ht="21.95" customHeight="1" x14ac:dyDescent="0.2">
      <c r="A237" s="217" t="e">
        <f>'Anexo VI Estimativa de custo'!#REF!</f>
        <v>#REF!</v>
      </c>
      <c r="B237" s="172" t="e">
        <f>CONCATENATE($R$217,SUM($M$218:M237))</f>
        <v>#REF!</v>
      </c>
      <c r="C237" s="5" t="e">
        <f>'Anexo VI Estimativa de custo'!#REF!</f>
        <v>#REF!</v>
      </c>
      <c r="D237" s="8" t="e">
        <f>'Anexo VI Estimativa de custo'!#REF!</f>
        <v>#REF!</v>
      </c>
      <c r="E237" s="46" t="e">
        <f>'Anexo VI Estimativa de custo'!#REF!</f>
        <v>#REF!</v>
      </c>
      <c r="F237" s="46" t="e">
        <f t="shared" si="76"/>
        <v>#REF!</v>
      </c>
      <c r="G237" s="167" t="e">
        <f t="shared" si="77"/>
        <v>#REF!</v>
      </c>
      <c r="H237" s="167" t="e">
        <f t="shared" si="78"/>
        <v>#REF!</v>
      </c>
      <c r="I237" s="11" t="e">
        <f>'Anexo VI Estimativa de custo'!#REF!</f>
        <v>#REF!</v>
      </c>
      <c r="J237" s="269" t="e">
        <f t="shared" si="79"/>
        <v>#REF!</v>
      </c>
      <c r="K237" s="269" t="e">
        <f t="shared" si="80"/>
        <v>#REF!</v>
      </c>
      <c r="L237" s="269" t="e">
        <f t="shared" si="81"/>
        <v>#REF!</v>
      </c>
      <c r="M237" s="106" t="e">
        <f t="shared" si="82"/>
        <v>#REF!</v>
      </c>
      <c r="N237" s="20"/>
      <c r="O237" s="20"/>
      <c r="P237" s="68"/>
      <c r="Q237" s="16"/>
      <c r="R237" s="120"/>
      <c r="T237" s="221" t="e">
        <f t="shared" si="74"/>
        <v>#REF!</v>
      </c>
      <c r="W237" s="221" t="e">
        <f t="shared" si="75"/>
        <v>#REF!</v>
      </c>
    </row>
    <row r="238" spans="1:23" s="18" customFormat="1" ht="21.95" customHeight="1" x14ac:dyDescent="0.2">
      <c r="A238" s="217" t="e">
        <f>'Anexo VI Estimativa de custo'!#REF!</f>
        <v>#REF!</v>
      </c>
      <c r="B238" s="172" t="e">
        <f>CONCATENATE($R$217,SUM($M$218:M238))</f>
        <v>#REF!</v>
      </c>
      <c r="C238" s="5" t="e">
        <f>'Anexo VI Estimativa de custo'!#REF!</f>
        <v>#REF!</v>
      </c>
      <c r="D238" s="8" t="e">
        <f>'Anexo VI Estimativa de custo'!#REF!</f>
        <v>#REF!</v>
      </c>
      <c r="E238" s="46" t="e">
        <f>'Anexo VI Estimativa de custo'!#REF!</f>
        <v>#REF!</v>
      </c>
      <c r="F238" s="46" t="e">
        <f t="shared" si="76"/>
        <v>#REF!</v>
      </c>
      <c r="G238" s="167" t="e">
        <f t="shared" si="77"/>
        <v>#REF!</v>
      </c>
      <c r="H238" s="167" t="e">
        <f t="shared" si="78"/>
        <v>#REF!</v>
      </c>
      <c r="I238" s="11" t="e">
        <f>'Anexo VI Estimativa de custo'!#REF!</f>
        <v>#REF!</v>
      </c>
      <c r="J238" s="269" t="e">
        <f t="shared" si="79"/>
        <v>#REF!</v>
      </c>
      <c r="K238" s="269" t="e">
        <f t="shared" si="80"/>
        <v>#REF!</v>
      </c>
      <c r="L238" s="269" t="e">
        <f t="shared" si="81"/>
        <v>#REF!</v>
      </c>
      <c r="M238" s="106" t="e">
        <f t="shared" si="82"/>
        <v>#REF!</v>
      </c>
      <c r="N238" s="20"/>
      <c r="O238" s="20"/>
      <c r="P238" s="68"/>
      <c r="Q238" s="16"/>
      <c r="R238" s="120"/>
      <c r="T238" s="221" t="e">
        <f t="shared" si="74"/>
        <v>#REF!</v>
      </c>
      <c r="W238" s="221" t="e">
        <f t="shared" si="75"/>
        <v>#REF!</v>
      </c>
    </row>
    <row r="239" spans="1:23" s="18" customFormat="1" ht="21.95" customHeight="1" x14ac:dyDescent="0.2">
      <c r="A239" s="217"/>
      <c r="B239" s="172" t="e">
        <f>CONCATENATE($R$217,SUM($M$218:M239))</f>
        <v>#REF!</v>
      </c>
      <c r="C239" s="9"/>
      <c r="D239" s="25"/>
      <c r="E239" s="46" t="e">
        <f>'Anexo VI Estimativa de custo'!#REF!</f>
        <v>#REF!</v>
      </c>
      <c r="F239" s="46" t="e">
        <f t="shared" si="76"/>
        <v>#REF!</v>
      </c>
      <c r="G239" s="167" t="e">
        <f t="shared" si="77"/>
        <v>#REF!</v>
      </c>
      <c r="H239" s="167" t="e">
        <f t="shared" si="78"/>
        <v>#REF!</v>
      </c>
      <c r="I239" s="11" t="e">
        <f>'Anexo VI Estimativa de custo'!#REF!</f>
        <v>#REF!</v>
      </c>
      <c r="J239" s="269" t="e">
        <f t="shared" si="79"/>
        <v>#REF!</v>
      </c>
      <c r="K239" s="269" t="e">
        <f t="shared" si="80"/>
        <v>#REF!</v>
      </c>
      <c r="L239" s="269" t="e">
        <f t="shared" si="81"/>
        <v>#REF!</v>
      </c>
      <c r="M239" s="106" t="e">
        <f t="shared" si="82"/>
        <v>#REF!</v>
      </c>
      <c r="N239" s="20"/>
      <c r="O239" s="20"/>
      <c r="P239" s="258" t="e">
        <f>SUM(E218:E239)</f>
        <v>#REF!</v>
      </c>
      <c r="Q239" s="16"/>
      <c r="R239" s="120"/>
      <c r="T239" s="221" t="e">
        <f t="shared" si="74"/>
        <v>#REF!</v>
      </c>
      <c r="W239" s="221" t="e">
        <f t="shared" si="75"/>
        <v>#REF!</v>
      </c>
    </row>
    <row r="240" spans="1:23" s="56" customFormat="1" ht="21.95" customHeight="1" x14ac:dyDescent="0.25">
      <c r="A240" s="175"/>
      <c r="B240" s="175" t="e">
        <f>CONCATENATE(B216,O240)</f>
        <v>#REF!</v>
      </c>
      <c r="C240" s="524" t="s">
        <v>68</v>
      </c>
      <c r="D240" s="525"/>
      <c r="E240" s="525"/>
      <c r="F240" s="525"/>
      <c r="G240" s="525"/>
      <c r="H240" s="525"/>
      <c r="I240" s="525"/>
      <c r="J240" s="525"/>
      <c r="K240" s="525"/>
      <c r="L240" s="525"/>
      <c r="M240" s="104" t="e">
        <f>IF(P257&gt;0.01,1,0)</f>
        <v>#REF!</v>
      </c>
      <c r="N240" s="59"/>
      <c r="O240" s="118" t="e">
        <f>CONCATENATE(".",SUM(M217,M240))</f>
        <v>#REF!</v>
      </c>
      <c r="P240" s="69"/>
      <c r="Q240" s="54"/>
      <c r="R240" s="128" t="e">
        <f>CONCATENATE(B240,".")</f>
        <v>#REF!</v>
      </c>
      <c r="T240" s="221">
        <f t="shared" si="74"/>
        <v>0</v>
      </c>
      <c r="W240" s="221">
        <f t="shared" si="75"/>
        <v>0</v>
      </c>
    </row>
    <row r="241" spans="1:23" s="18" customFormat="1" ht="21.95" customHeight="1" x14ac:dyDescent="0.2">
      <c r="A241" s="217" t="e">
        <f>'Anexo VI Estimativa de custo'!#REF!</f>
        <v>#REF!</v>
      </c>
      <c r="B241" s="172" t="e">
        <f>CONCATENATE($R$240,SUM($M$241:M241))</f>
        <v>#REF!</v>
      </c>
      <c r="C241" s="5" t="e">
        <f>'Anexo VI Estimativa de custo'!#REF!</f>
        <v>#REF!</v>
      </c>
      <c r="D241" s="6" t="e">
        <f>'Anexo VI Estimativa de custo'!#REF!</f>
        <v>#REF!</v>
      </c>
      <c r="E241" s="43" t="e">
        <f>'Anexo VI Estimativa de custo'!#REF!</f>
        <v>#REF!</v>
      </c>
      <c r="F241" s="46" t="e">
        <f>E241</f>
        <v>#REF!</v>
      </c>
      <c r="G241" s="167" t="e">
        <f>IF(F241-E241&gt;0,F241-E241,0)</f>
        <v>#REF!</v>
      </c>
      <c r="H241" s="167" t="e">
        <f>IF(E241-F241&gt;0,E241-F241,0)</f>
        <v>#REF!</v>
      </c>
      <c r="I241" s="11" t="e">
        <f>'Anexo VI Estimativa de custo'!#REF!</f>
        <v>#REF!</v>
      </c>
      <c r="J241" s="269" t="e">
        <f>G241*I241</f>
        <v>#REF!</v>
      </c>
      <c r="K241" s="269" t="e">
        <f>H241*I241</f>
        <v>#REF!</v>
      </c>
      <c r="L241" s="269" t="e">
        <f>J241-K241</f>
        <v>#REF!</v>
      </c>
      <c r="M241" s="106" t="e">
        <f>IF(E241&gt;0.001,1,0)</f>
        <v>#REF!</v>
      </c>
      <c r="N241" s="20"/>
      <c r="O241" s="20"/>
      <c r="P241" s="68"/>
      <c r="Q241" s="16"/>
      <c r="R241" s="120"/>
      <c r="T241" s="221" t="e">
        <f t="shared" si="74"/>
        <v>#REF!</v>
      </c>
      <c r="W241" s="221" t="e">
        <f t="shared" si="75"/>
        <v>#REF!</v>
      </c>
    </row>
    <row r="242" spans="1:23" s="18" customFormat="1" ht="21.95" customHeight="1" x14ac:dyDescent="0.2">
      <c r="A242" s="217" t="e">
        <f>'Anexo VI Estimativa de custo'!#REF!</f>
        <v>#REF!</v>
      </c>
      <c r="B242" s="172" t="e">
        <f>CONCATENATE($R$240,SUM($M$241:M242))</f>
        <v>#REF!</v>
      </c>
      <c r="C242" s="5" t="e">
        <f>'Anexo VI Estimativa de custo'!#REF!</f>
        <v>#REF!</v>
      </c>
      <c r="D242" s="6" t="e">
        <f>'Anexo VI Estimativa de custo'!#REF!</f>
        <v>#REF!</v>
      </c>
      <c r="E242" s="43" t="e">
        <f>'Anexo VI Estimativa de custo'!#REF!</f>
        <v>#REF!</v>
      </c>
      <c r="F242" s="46" t="e">
        <f t="shared" ref="F242:F257" si="83">E242</f>
        <v>#REF!</v>
      </c>
      <c r="G242" s="167" t="e">
        <f t="shared" ref="G242:G257" si="84">IF(F242-E242&gt;0,F242-E242,0)</f>
        <v>#REF!</v>
      </c>
      <c r="H242" s="167" t="e">
        <f t="shared" ref="H242:H257" si="85">IF(E242-F242&gt;0,E242-F242,0)</f>
        <v>#REF!</v>
      </c>
      <c r="I242" s="11" t="e">
        <f>'Anexo VI Estimativa de custo'!#REF!</f>
        <v>#REF!</v>
      </c>
      <c r="J242" s="269" t="e">
        <f t="shared" ref="J242:J257" si="86">G242*I242</f>
        <v>#REF!</v>
      </c>
      <c r="K242" s="269" t="e">
        <f t="shared" ref="K242:K257" si="87">H242*I242</f>
        <v>#REF!</v>
      </c>
      <c r="L242" s="269" t="e">
        <f t="shared" ref="L242:L257" si="88">J242-K242</f>
        <v>#REF!</v>
      </c>
      <c r="M242" s="106" t="e">
        <f t="shared" ref="M242:M257" si="89">IF(E242&gt;0.001,1,0)</f>
        <v>#REF!</v>
      </c>
      <c r="N242" s="20"/>
      <c r="O242" s="20"/>
      <c r="P242" s="68"/>
      <c r="Q242" s="16"/>
      <c r="R242" s="120"/>
      <c r="T242" s="221" t="e">
        <f t="shared" si="74"/>
        <v>#REF!</v>
      </c>
      <c r="W242" s="221" t="e">
        <f t="shared" si="75"/>
        <v>#REF!</v>
      </c>
    </row>
    <row r="243" spans="1:23" s="18" customFormat="1" ht="21.95" customHeight="1" x14ac:dyDescent="0.2">
      <c r="A243" s="217" t="e">
        <f>'Anexo VI Estimativa de custo'!#REF!</f>
        <v>#REF!</v>
      </c>
      <c r="B243" s="172" t="e">
        <f>CONCATENATE($R$240,SUM($M$241:M243))</f>
        <v>#REF!</v>
      </c>
      <c r="C243" s="5" t="e">
        <f>'Anexo VI Estimativa de custo'!#REF!</f>
        <v>#REF!</v>
      </c>
      <c r="D243" s="6" t="e">
        <f>'Anexo VI Estimativa de custo'!#REF!</f>
        <v>#REF!</v>
      </c>
      <c r="E243" s="43" t="e">
        <f>'Anexo VI Estimativa de custo'!#REF!</f>
        <v>#REF!</v>
      </c>
      <c r="F243" s="46" t="e">
        <f t="shared" si="83"/>
        <v>#REF!</v>
      </c>
      <c r="G243" s="167" t="e">
        <f t="shared" si="84"/>
        <v>#REF!</v>
      </c>
      <c r="H243" s="167" t="e">
        <f t="shared" si="85"/>
        <v>#REF!</v>
      </c>
      <c r="I243" s="11" t="e">
        <f>'Anexo VI Estimativa de custo'!#REF!</f>
        <v>#REF!</v>
      </c>
      <c r="J243" s="269" t="e">
        <f t="shared" si="86"/>
        <v>#REF!</v>
      </c>
      <c r="K243" s="269" t="e">
        <f t="shared" si="87"/>
        <v>#REF!</v>
      </c>
      <c r="L243" s="269" t="e">
        <f t="shared" si="88"/>
        <v>#REF!</v>
      </c>
      <c r="M243" s="106" t="e">
        <f t="shared" si="89"/>
        <v>#REF!</v>
      </c>
      <c r="N243" s="20"/>
      <c r="O243" s="20"/>
      <c r="P243" s="68"/>
      <c r="Q243" s="16"/>
      <c r="R243" s="120"/>
      <c r="T243" s="221" t="e">
        <f t="shared" si="74"/>
        <v>#REF!</v>
      </c>
      <c r="W243" s="221" t="e">
        <f t="shared" si="75"/>
        <v>#REF!</v>
      </c>
    </row>
    <row r="244" spans="1:23" s="18" customFormat="1" ht="21.95" customHeight="1" x14ac:dyDescent="0.2">
      <c r="A244" s="217" t="e">
        <f>'Anexo VI Estimativa de custo'!#REF!</f>
        <v>#REF!</v>
      </c>
      <c r="B244" s="172" t="e">
        <f>CONCATENATE($R$240,SUM($M$241:M244))</f>
        <v>#REF!</v>
      </c>
      <c r="C244" s="5" t="e">
        <f>'Anexo VI Estimativa de custo'!#REF!</f>
        <v>#REF!</v>
      </c>
      <c r="D244" s="6" t="e">
        <f>'Anexo VI Estimativa de custo'!#REF!</f>
        <v>#REF!</v>
      </c>
      <c r="E244" s="43" t="e">
        <f>'Anexo VI Estimativa de custo'!#REF!</f>
        <v>#REF!</v>
      </c>
      <c r="F244" s="46" t="e">
        <f t="shared" si="83"/>
        <v>#REF!</v>
      </c>
      <c r="G244" s="167" t="e">
        <f t="shared" si="84"/>
        <v>#REF!</v>
      </c>
      <c r="H244" s="167" t="e">
        <f t="shared" si="85"/>
        <v>#REF!</v>
      </c>
      <c r="I244" s="11" t="e">
        <f>'Anexo VI Estimativa de custo'!#REF!</f>
        <v>#REF!</v>
      </c>
      <c r="J244" s="269" t="e">
        <f t="shared" si="86"/>
        <v>#REF!</v>
      </c>
      <c r="K244" s="269" t="e">
        <f t="shared" si="87"/>
        <v>#REF!</v>
      </c>
      <c r="L244" s="269" t="e">
        <f t="shared" si="88"/>
        <v>#REF!</v>
      </c>
      <c r="M244" s="106" t="e">
        <f t="shared" si="89"/>
        <v>#REF!</v>
      </c>
      <c r="N244" s="20"/>
      <c r="O244" s="20"/>
      <c r="P244" s="68"/>
      <c r="Q244" s="16"/>
      <c r="R244" s="120"/>
      <c r="T244" s="221" t="e">
        <f t="shared" si="74"/>
        <v>#REF!</v>
      </c>
      <c r="W244" s="221" t="e">
        <f t="shared" si="75"/>
        <v>#REF!</v>
      </c>
    </row>
    <row r="245" spans="1:23" s="18" customFormat="1" ht="21.95" customHeight="1" x14ac:dyDescent="0.2">
      <c r="A245" s="217" t="e">
        <f>'Anexo VI Estimativa de custo'!#REF!</f>
        <v>#REF!</v>
      </c>
      <c r="B245" s="172" t="e">
        <f>CONCATENATE($R$240,SUM($M$241:M245))</f>
        <v>#REF!</v>
      </c>
      <c r="C245" s="5" t="e">
        <f>'Anexo VI Estimativa de custo'!#REF!</f>
        <v>#REF!</v>
      </c>
      <c r="D245" s="6" t="e">
        <f>'Anexo VI Estimativa de custo'!#REF!</f>
        <v>#REF!</v>
      </c>
      <c r="E245" s="43" t="e">
        <f>'Anexo VI Estimativa de custo'!#REF!</f>
        <v>#REF!</v>
      </c>
      <c r="F245" s="46" t="e">
        <f t="shared" si="83"/>
        <v>#REF!</v>
      </c>
      <c r="G245" s="167" t="e">
        <f t="shared" si="84"/>
        <v>#REF!</v>
      </c>
      <c r="H245" s="167" t="e">
        <f t="shared" si="85"/>
        <v>#REF!</v>
      </c>
      <c r="I245" s="11" t="e">
        <f>'Anexo VI Estimativa de custo'!#REF!</f>
        <v>#REF!</v>
      </c>
      <c r="J245" s="269" t="e">
        <f t="shared" si="86"/>
        <v>#REF!</v>
      </c>
      <c r="K245" s="269" t="e">
        <f t="shared" si="87"/>
        <v>#REF!</v>
      </c>
      <c r="L245" s="269" t="e">
        <f t="shared" si="88"/>
        <v>#REF!</v>
      </c>
      <c r="M245" s="106" t="e">
        <f t="shared" si="89"/>
        <v>#REF!</v>
      </c>
      <c r="N245" s="20"/>
      <c r="O245" s="20"/>
      <c r="P245" s="68"/>
      <c r="Q245" s="16"/>
      <c r="R245" s="120"/>
      <c r="T245" s="221" t="e">
        <f t="shared" si="74"/>
        <v>#REF!</v>
      </c>
      <c r="W245" s="221" t="e">
        <f t="shared" si="75"/>
        <v>#REF!</v>
      </c>
    </row>
    <row r="246" spans="1:23" s="18" customFormat="1" ht="21.95" customHeight="1" x14ac:dyDescent="0.2">
      <c r="A246" s="217" t="e">
        <f>'Anexo VI Estimativa de custo'!#REF!</f>
        <v>#REF!</v>
      </c>
      <c r="B246" s="172" t="e">
        <f>CONCATENATE($R$240,SUM($M$241:M246))</f>
        <v>#REF!</v>
      </c>
      <c r="C246" s="5" t="e">
        <f>'Anexo VI Estimativa de custo'!#REF!</f>
        <v>#REF!</v>
      </c>
      <c r="D246" s="6" t="e">
        <f>'Anexo VI Estimativa de custo'!#REF!</f>
        <v>#REF!</v>
      </c>
      <c r="E246" s="43" t="e">
        <f>'Anexo VI Estimativa de custo'!#REF!</f>
        <v>#REF!</v>
      </c>
      <c r="F246" s="46" t="e">
        <f t="shared" si="83"/>
        <v>#REF!</v>
      </c>
      <c r="G246" s="167" t="e">
        <f t="shared" si="84"/>
        <v>#REF!</v>
      </c>
      <c r="H246" s="167" t="e">
        <f t="shared" si="85"/>
        <v>#REF!</v>
      </c>
      <c r="I246" s="11" t="e">
        <f>'Anexo VI Estimativa de custo'!#REF!</f>
        <v>#REF!</v>
      </c>
      <c r="J246" s="269" t="e">
        <f t="shared" si="86"/>
        <v>#REF!</v>
      </c>
      <c r="K246" s="269" t="e">
        <f t="shared" si="87"/>
        <v>#REF!</v>
      </c>
      <c r="L246" s="269" t="e">
        <f t="shared" si="88"/>
        <v>#REF!</v>
      </c>
      <c r="M246" s="106" t="e">
        <f t="shared" si="89"/>
        <v>#REF!</v>
      </c>
      <c r="N246" s="20"/>
      <c r="O246" s="20"/>
      <c r="P246" s="68"/>
      <c r="Q246" s="16"/>
      <c r="R246" s="120"/>
      <c r="T246" s="221" t="e">
        <f t="shared" si="74"/>
        <v>#REF!</v>
      </c>
      <c r="W246" s="221" t="e">
        <f t="shared" si="75"/>
        <v>#REF!</v>
      </c>
    </row>
    <row r="247" spans="1:23" s="18" customFormat="1" ht="21.95" customHeight="1" x14ac:dyDescent="0.2">
      <c r="A247" s="217" t="e">
        <f>'Anexo VI Estimativa de custo'!#REF!</f>
        <v>#REF!</v>
      </c>
      <c r="B247" s="172" t="e">
        <f>CONCATENATE($R$240,SUM($M$241:M247))</f>
        <v>#REF!</v>
      </c>
      <c r="C247" s="5" t="e">
        <f>'Anexo VI Estimativa de custo'!#REF!</f>
        <v>#REF!</v>
      </c>
      <c r="D247" s="6" t="e">
        <f>'Anexo VI Estimativa de custo'!#REF!</f>
        <v>#REF!</v>
      </c>
      <c r="E247" s="43" t="e">
        <f>'Anexo VI Estimativa de custo'!#REF!</f>
        <v>#REF!</v>
      </c>
      <c r="F247" s="46" t="e">
        <f t="shared" si="83"/>
        <v>#REF!</v>
      </c>
      <c r="G247" s="167" t="e">
        <f t="shared" si="84"/>
        <v>#REF!</v>
      </c>
      <c r="H247" s="167" t="e">
        <f t="shared" si="85"/>
        <v>#REF!</v>
      </c>
      <c r="I247" s="11" t="e">
        <f>'Anexo VI Estimativa de custo'!#REF!</f>
        <v>#REF!</v>
      </c>
      <c r="J247" s="269" t="e">
        <f t="shared" si="86"/>
        <v>#REF!</v>
      </c>
      <c r="K247" s="269" t="e">
        <f t="shared" si="87"/>
        <v>#REF!</v>
      </c>
      <c r="L247" s="269" t="e">
        <f t="shared" si="88"/>
        <v>#REF!</v>
      </c>
      <c r="M247" s="106" t="e">
        <f t="shared" si="89"/>
        <v>#REF!</v>
      </c>
      <c r="N247" s="20"/>
      <c r="O247" s="20"/>
      <c r="P247" s="68"/>
      <c r="Q247" s="16"/>
      <c r="R247" s="120"/>
      <c r="T247" s="221" t="e">
        <f t="shared" si="74"/>
        <v>#REF!</v>
      </c>
      <c r="W247" s="221" t="e">
        <f t="shared" si="75"/>
        <v>#REF!</v>
      </c>
    </row>
    <row r="248" spans="1:23" s="18" customFormat="1" ht="21.95" customHeight="1" x14ac:dyDescent="0.2">
      <c r="A248" s="217" t="e">
        <f>'Anexo VI Estimativa de custo'!#REF!</f>
        <v>#REF!</v>
      </c>
      <c r="B248" s="172" t="e">
        <f>CONCATENATE($R$240,SUM($M$241:M248))</f>
        <v>#REF!</v>
      </c>
      <c r="C248" s="5" t="e">
        <f>'Anexo VI Estimativa de custo'!#REF!</f>
        <v>#REF!</v>
      </c>
      <c r="D248" s="6" t="e">
        <f>'Anexo VI Estimativa de custo'!#REF!</f>
        <v>#REF!</v>
      </c>
      <c r="E248" s="43" t="e">
        <f>'Anexo VI Estimativa de custo'!#REF!</f>
        <v>#REF!</v>
      </c>
      <c r="F248" s="46" t="e">
        <f t="shared" si="83"/>
        <v>#REF!</v>
      </c>
      <c r="G248" s="167" t="e">
        <f t="shared" si="84"/>
        <v>#REF!</v>
      </c>
      <c r="H248" s="167" t="e">
        <f t="shared" si="85"/>
        <v>#REF!</v>
      </c>
      <c r="I248" s="11" t="e">
        <f>'Anexo VI Estimativa de custo'!#REF!</f>
        <v>#REF!</v>
      </c>
      <c r="J248" s="269" t="e">
        <f t="shared" si="86"/>
        <v>#REF!</v>
      </c>
      <c r="K248" s="269" t="e">
        <f t="shared" si="87"/>
        <v>#REF!</v>
      </c>
      <c r="L248" s="269" t="e">
        <f t="shared" si="88"/>
        <v>#REF!</v>
      </c>
      <c r="M248" s="106" t="e">
        <f t="shared" si="89"/>
        <v>#REF!</v>
      </c>
      <c r="N248" s="20"/>
      <c r="O248" s="20"/>
      <c r="P248" s="68"/>
      <c r="Q248" s="16"/>
      <c r="R248" s="120"/>
      <c r="T248" s="221" t="e">
        <f t="shared" si="74"/>
        <v>#REF!</v>
      </c>
      <c r="W248" s="221" t="e">
        <f t="shared" si="75"/>
        <v>#REF!</v>
      </c>
    </row>
    <row r="249" spans="1:23" s="18" customFormat="1" ht="21.95" customHeight="1" x14ac:dyDescent="0.2">
      <c r="A249" s="217" t="e">
        <f>'Anexo VI Estimativa de custo'!#REF!</f>
        <v>#REF!</v>
      </c>
      <c r="B249" s="172" t="e">
        <f>CONCATENATE($R$240,SUM($M$241:M249))</f>
        <v>#REF!</v>
      </c>
      <c r="C249" s="5" t="e">
        <f>'Anexo VI Estimativa de custo'!#REF!</f>
        <v>#REF!</v>
      </c>
      <c r="D249" s="6" t="e">
        <f>'Anexo VI Estimativa de custo'!#REF!</f>
        <v>#REF!</v>
      </c>
      <c r="E249" s="43" t="e">
        <f>'Anexo VI Estimativa de custo'!#REF!</f>
        <v>#REF!</v>
      </c>
      <c r="F249" s="46" t="e">
        <f t="shared" si="83"/>
        <v>#REF!</v>
      </c>
      <c r="G249" s="167" t="e">
        <f t="shared" si="84"/>
        <v>#REF!</v>
      </c>
      <c r="H249" s="167" t="e">
        <f t="shared" si="85"/>
        <v>#REF!</v>
      </c>
      <c r="I249" s="11" t="e">
        <f>'Anexo VI Estimativa de custo'!#REF!</f>
        <v>#REF!</v>
      </c>
      <c r="J249" s="269" t="e">
        <f t="shared" si="86"/>
        <v>#REF!</v>
      </c>
      <c r="K249" s="269" t="e">
        <f t="shared" si="87"/>
        <v>#REF!</v>
      </c>
      <c r="L249" s="269" t="e">
        <f t="shared" si="88"/>
        <v>#REF!</v>
      </c>
      <c r="M249" s="106" t="e">
        <f t="shared" si="89"/>
        <v>#REF!</v>
      </c>
      <c r="N249" s="20"/>
      <c r="O249" s="20"/>
      <c r="P249" s="68"/>
      <c r="Q249" s="16"/>
      <c r="R249" s="120"/>
      <c r="T249" s="221" t="e">
        <f t="shared" si="74"/>
        <v>#REF!</v>
      </c>
      <c r="W249" s="221" t="e">
        <f t="shared" si="75"/>
        <v>#REF!</v>
      </c>
    </row>
    <row r="250" spans="1:23" s="18" customFormat="1" ht="21.95" customHeight="1" x14ac:dyDescent="0.2">
      <c r="A250" s="217" t="e">
        <f>'Anexo VI Estimativa de custo'!#REF!</f>
        <v>#REF!</v>
      </c>
      <c r="B250" s="172" t="e">
        <f>CONCATENATE($R$240,SUM($M$241:M250))</f>
        <v>#REF!</v>
      </c>
      <c r="C250" s="5" t="e">
        <f>'Anexo VI Estimativa de custo'!#REF!</f>
        <v>#REF!</v>
      </c>
      <c r="D250" s="6" t="e">
        <f>'Anexo VI Estimativa de custo'!#REF!</f>
        <v>#REF!</v>
      </c>
      <c r="E250" s="43" t="e">
        <f>'Anexo VI Estimativa de custo'!#REF!</f>
        <v>#REF!</v>
      </c>
      <c r="F250" s="46" t="e">
        <f t="shared" si="83"/>
        <v>#REF!</v>
      </c>
      <c r="G250" s="167" t="e">
        <f t="shared" si="84"/>
        <v>#REF!</v>
      </c>
      <c r="H250" s="167" t="e">
        <f t="shared" si="85"/>
        <v>#REF!</v>
      </c>
      <c r="I250" s="11" t="e">
        <f>'Anexo VI Estimativa de custo'!#REF!</f>
        <v>#REF!</v>
      </c>
      <c r="J250" s="269" t="e">
        <f t="shared" si="86"/>
        <v>#REF!</v>
      </c>
      <c r="K250" s="269" t="e">
        <f t="shared" si="87"/>
        <v>#REF!</v>
      </c>
      <c r="L250" s="269" t="e">
        <f t="shared" si="88"/>
        <v>#REF!</v>
      </c>
      <c r="M250" s="106" t="e">
        <f t="shared" si="89"/>
        <v>#REF!</v>
      </c>
      <c r="N250" s="20"/>
      <c r="O250" s="20"/>
      <c r="P250" s="68"/>
      <c r="Q250" s="16"/>
      <c r="R250" s="120"/>
      <c r="T250" s="221" t="e">
        <f t="shared" si="74"/>
        <v>#REF!</v>
      </c>
      <c r="W250" s="221" t="e">
        <f t="shared" si="75"/>
        <v>#REF!</v>
      </c>
    </row>
    <row r="251" spans="1:23" s="18" customFormat="1" ht="21.95" customHeight="1" x14ac:dyDescent="0.2">
      <c r="A251" s="217" t="e">
        <f>'Anexo VI Estimativa de custo'!#REF!</f>
        <v>#REF!</v>
      </c>
      <c r="B251" s="172" t="e">
        <f>CONCATENATE($R$240,SUM($M$241:M251))</f>
        <v>#REF!</v>
      </c>
      <c r="C251" s="5" t="e">
        <f>'Anexo VI Estimativa de custo'!#REF!</f>
        <v>#REF!</v>
      </c>
      <c r="D251" s="6" t="e">
        <f>'Anexo VI Estimativa de custo'!#REF!</f>
        <v>#REF!</v>
      </c>
      <c r="E251" s="43" t="e">
        <f>'Anexo VI Estimativa de custo'!#REF!</f>
        <v>#REF!</v>
      </c>
      <c r="F251" s="46" t="e">
        <f t="shared" si="83"/>
        <v>#REF!</v>
      </c>
      <c r="G251" s="167" t="e">
        <f t="shared" si="84"/>
        <v>#REF!</v>
      </c>
      <c r="H251" s="167" t="e">
        <f t="shared" si="85"/>
        <v>#REF!</v>
      </c>
      <c r="I251" s="11" t="e">
        <f>'Anexo VI Estimativa de custo'!#REF!</f>
        <v>#REF!</v>
      </c>
      <c r="J251" s="269" t="e">
        <f t="shared" si="86"/>
        <v>#REF!</v>
      </c>
      <c r="K251" s="269" t="e">
        <f t="shared" si="87"/>
        <v>#REF!</v>
      </c>
      <c r="L251" s="269" t="e">
        <f t="shared" si="88"/>
        <v>#REF!</v>
      </c>
      <c r="M251" s="106" t="e">
        <f t="shared" si="89"/>
        <v>#REF!</v>
      </c>
      <c r="N251" s="20"/>
      <c r="O251" s="20"/>
      <c r="P251" s="68"/>
      <c r="Q251" s="16"/>
      <c r="R251" s="120"/>
      <c r="T251" s="221" t="e">
        <f t="shared" si="74"/>
        <v>#REF!</v>
      </c>
      <c r="W251" s="221" t="e">
        <f t="shared" si="75"/>
        <v>#REF!</v>
      </c>
    </row>
    <row r="252" spans="1:23" s="18" customFormat="1" ht="21.95" customHeight="1" x14ac:dyDescent="0.2">
      <c r="A252" s="217" t="e">
        <f>'Anexo VI Estimativa de custo'!#REF!</f>
        <v>#REF!</v>
      </c>
      <c r="B252" s="172" t="e">
        <f>CONCATENATE($R$240,SUM($M$241:M252))</f>
        <v>#REF!</v>
      </c>
      <c r="C252" s="5" t="e">
        <f>'Anexo VI Estimativa de custo'!#REF!</f>
        <v>#REF!</v>
      </c>
      <c r="D252" s="6" t="e">
        <f>'Anexo VI Estimativa de custo'!#REF!</f>
        <v>#REF!</v>
      </c>
      <c r="E252" s="43" t="e">
        <f>'Anexo VI Estimativa de custo'!#REF!</f>
        <v>#REF!</v>
      </c>
      <c r="F252" s="46" t="e">
        <f t="shared" si="83"/>
        <v>#REF!</v>
      </c>
      <c r="G252" s="167" t="e">
        <f t="shared" si="84"/>
        <v>#REF!</v>
      </c>
      <c r="H252" s="167" t="e">
        <f t="shared" si="85"/>
        <v>#REF!</v>
      </c>
      <c r="I252" s="11" t="e">
        <f>'Anexo VI Estimativa de custo'!#REF!</f>
        <v>#REF!</v>
      </c>
      <c r="J252" s="269" t="e">
        <f t="shared" si="86"/>
        <v>#REF!</v>
      </c>
      <c r="K252" s="269" t="e">
        <f t="shared" si="87"/>
        <v>#REF!</v>
      </c>
      <c r="L252" s="269" t="e">
        <f t="shared" si="88"/>
        <v>#REF!</v>
      </c>
      <c r="M252" s="106" t="e">
        <f t="shared" si="89"/>
        <v>#REF!</v>
      </c>
      <c r="N252" s="20"/>
      <c r="O252" s="20"/>
      <c r="P252" s="68"/>
      <c r="Q252" s="16"/>
      <c r="R252" s="120"/>
      <c r="T252" s="221" t="e">
        <f t="shared" si="74"/>
        <v>#REF!</v>
      </c>
      <c r="W252" s="221" t="e">
        <f t="shared" si="75"/>
        <v>#REF!</v>
      </c>
    </row>
    <row r="253" spans="1:23" s="18" customFormat="1" ht="21.95" customHeight="1" x14ac:dyDescent="0.2">
      <c r="A253" s="217" t="e">
        <f>'Anexo VI Estimativa de custo'!#REF!</f>
        <v>#REF!</v>
      </c>
      <c r="B253" s="172" t="e">
        <f>CONCATENATE($R$240,SUM($M$241:M253))</f>
        <v>#REF!</v>
      </c>
      <c r="C253" s="5" t="e">
        <f>'Anexo VI Estimativa de custo'!#REF!</f>
        <v>#REF!</v>
      </c>
      <c r="D253" s="6" t="e">
        <f>'Anexo VI Estimativa de custo'!#REF!</f>
        <v>#REF!</v>
      </c>
      <c r="E253" s="43" t="e">
        <f>'Anexo VI Estimativa de custo'!#REF!</f>
        <v>#REF!</v>
      </c>
      <c r="F253" s="46" t="e">
        <f t="shared" si="83"/>
        <v>#REF!</v>
      </c>
      <c r="G253" s="167" t="e">
        <f t="shared" si="84"/>
        <v>#REF!</v>
      </c>
      <c r="H253" s="167" t="e">
        <f t="shared" si="85"/>
        <v>#REF!</v>
      </c>
      <c r="I253" s="11" t="e">
        <f>'Anexo VI Estimativa de custo'!#REF!</f>
        <v>#REF!</v>
      </c>
      <c r="J253" s="269" t="e">
        <f t="shared" si="86"/>
        <v>#REF!</v>
      </c>
      <c r="K253" s="269" t="e">
        <f t="shared" si="87"/>
        <v>#REF!</v>
      </c>
      <c r="L253" s="269" t="e">
        <f t="shared" si="88"/>
        <v>#REF!</v>
      </c>
      <c r="M253" s="106" t="e">
        <f t="shared" si="89"/>
        <v>#REF!</v>
      </c>
      <c r="N253" s="20"/>
      <c r="O253" s="20"/>
      <c r="P253" s="68"/>
      <c r="Q253" s="16"/>
      <c r="R253" s="120"/>
      <c r="T253" s="221" t="e">
        <f t="shared" si="74"/>
        <v>#REF!</v>
      </c>
      <c r="W253" s="221" t="e">
        <f t="shared" si="75"/>
        <v>#REF!</v>
      </c>
    </row>
    <row r="254" spans="1:23" s="26" customFormat="1" ht="21.95" customHeight="1" x14ac:dyDescent="0.2">
      <c r="A254" s="217" t="e">
        <f>'Anexo VI Estimativa de custo'!#REF!</f>
        <v>#REF!</v>
      </c>
      <c r="B254" s="172" t="e">
        <f>CONCATENATE($R$240,SUM($M$241:M254))</f>
        <v>#REF!</v>
      </c>
      <c r="C254" s="5" t="e">
        <f>'Anexo VI Estimativa de custo'!#REF!</f>
        <v>#REF!</v>
      </c>
      <c r="D254" s="6" t="e">
        <f>'Anexo VI Estimativa de custo'!#REF!</f>
        <v>#REF!</v>
      </c>
      <c r="E254" s="43" t="e">
        <f>'Anexo VI Estimativa de custo'!#REF!</f>
        <v>#REF!</v>
      </c>
      <c r="F254" s="46" t="e">
        <f t="shared" si="83"/>
        <v>#REF!</v>
      </c>
      <c r="G254" s="167" t="e">
        <f t="shared" si="84"/>
        <v>#REF!</v>
      </c>
      <c r="H254" s="167" t="e">
        <f t="shared" si="85"/>
        <v>#REF!</v>
      </c>
      <c r="I254" s="11" t="e">
        <f>'Anexo VI Estimativa de custo'!#REF!</f>
        <v>#REF!</v>
      </c>
      <c r="J254" s="269" t="e">
        <f t="shared" si="86"/>
        <v>#REF!</v>
      </c>
      <c r="K254" s="269" t="e">
        <f t="shared" si="87"/>
        <v>#REF!</v>
      </c>
      <c r="L254" s="269" t="e">
        <f t="shared" si="88"/>
        <v>#REF!</v>
      </c>
      <c r="M254" s="106" t="e">
        <f t="shared" si="89"/>
        <v>#REF!</v>
      </c>
      <c r="N254" s="20"/>
      <c r="O254" s="20"/>
      <c r="P254" s="68"/>
      <c r="Q254" s="16"/>
      <c r="R254" s="120"/>
      <c r="T254" s="221" t="e">
        <f t="shared" si="74"/>
        <v>#REF!</v>
      </c>
      <c r="W254" s="221" t="e">
        <f t="shared" si="75"/>
        <v>#REF!</v>
      </c>
    </row>
    <row r="255" spans="1:23" s="26" customFormat="1" ht="21.95" customHeight="1" x14ac:dyDescent="0.2">
      <c r="A255" s="217" t="e">
        <f>'Anexo VI Estimativa de custo'!#REF!</f>
        <v>#REF!</v>
      </c>
      <c r="B255" s="172" t="e">
        <f>CONCATENATE($R$240,SUM($M$241:M255))</f>
        <v>#REF!</v>
      </c>
      <c r="C255" s="5" t="e">
        <f>'Anexo VI Estimativa de custo'!#REF!</f>
        <v>#REF!</v>
      </c>
      <c r="D255" s="6" t="e">
        <f>'Anexo VI Estimativa de custo'!#REF!</f>
        <v>#REF!</v>
      </c>
      <c r="E255" s="43" t="e">
        <f>'Anexo VI Estimativa de custo'!#REF!</f>
        <v>#REF!</v>
      </c>
      <c r="F255" s="46" t="e">
        <f t="shared" si="83"/>
        <v>#REF!</v>
      </c>
      <c r="G255" s="167" t="e">
        <f t="shared" si="84"/>
        <v>#REF!</v>
      </c>
      <c r="H255" s="167" t="e">
        <f t="shared" si="85"/>
        <v>#REF!</v>
      </c>
      <c r="I255" s="11" t="e">
        <f>'Anexo VI Estimativa de custo'!#REF!</f>
        <v>#REF!</v>
      </c>
      <c r="J255" s="269" t="e">
        <f t="shared" si="86"/>
        <v>#REF!</v>
      </c>
      <c r="K255" s="269" t="e">
        <f t="shared" si="87"/>
        <v>#REF!</v>
      </c>
      <c r="L255" s="269" t="e">
        <f t="shared" si="88"/>
        <v>#REF!</v>
      </c>
      <c r="M255" s="106" t="e">
        <f t="shared" si="89"/>
        <v>#REF!</v>
      </c>
      <c r="N255" s="20"/>
      <c r="O255" s="20"/>
      <c r="P255" s="68"/>
      <c r="Q255" s="16"/>
      <c r="R255" s="120"/>
      <c r="T255" s="221" t="e">
        <f t="shared" si="74"/>
        <v>#REF!</v>
      </c>
      <c r="W255" s="221" t="e">
        <f t="shared" si="75"/>
        <v>#REF!</v>
      </c>
    </row>
    <row r="256" spans="1:23" s="26" customFormat="1" ht="21.95" customHeight="1" x14ac:dyDescent="0.2">
      <c r="A256" s="217" t="e">
        <f>'Anexo VI Estimativa de custo'!#REF!</f>
        <v>#REF!</v>
      </c>
      <c r="B256" s="172" t="e">
        <f>CONCATENATE($R$240,SUM($M$241:M256))</f>
        <v>#REF!</v>
      </c>
      <c r="C256" s="5" t="e">
        <f>'Anexo VI Estimativa de custo'!#REF!</f>
        <v>#REF!</v>
      </c>
      <c r="D256" s="6" t="e">
        <f>'Anexo VI Estimativa de custo'!#REF!</f>
        <v>#REF!</v>
      </c>
      <c r="E256" s="43" t="e">
        <f>'Anexo VI Estimativa de custo'!#REF!</f>
        <v>#REF!</v>
      </c>
      <c r="F256" s="46" t="e">
        <f t="shared" si="83"/>
        <v>#REF!</v>
      </c>
      <c r="G256" s="167" t="e">
        <f t="shared" si="84"/>
        <v>#REF!</v>
      </c>
      <c r="H256" s="167" t="e">
        <f t="shared" si="85"/>
        <v>#REF!</v>
      </c>
      <c r="I256" s="11" t="e">
        <f>'Anexo VI Estimativa de custo'!#REF!</f>
        <v>#REF!</v>
      </c>
      <c r="J256" s="269" t="e">
        <f t="shared" si="86"/>
        <v>#REF!</v>
      </c>
      <c r="K256" s="269" t="e">
        <f t="shared" si="87"/>
        <v>#REF!</v>
      </c>
      <c r="L256" s="269" t="e">
        <f t="shared" si="88"/>
        <v>#REF!</v>
      </c>
      <c r="M256" s="106" t="e">
        <f t="shared" si="89"/>
        <v>#REF!</v>
      </c>
      <c r="N256" s="20"/>
      <c r="O256" s="20"/>
      <c r="P256" s="68"/>
      <c r="Q256" s="16"/>
      <c r="R256" s="120"/>
      <c r="T256" s="221" t="e">
        <f t="shared" si="74"/>
        <v>#REF!</v>
      </c>
      <c r="W256" s="221" t="e">
        <f t="shared" si="75"/>
        <v>#REF!</v>
      </c>
    </row>
    <row r="257" spans="1:23" s="26" customFormat="1" ht="21.95" customHeight="1" x14ac:dyDescent="0.2">
      <c r="A257" s="217" t="e">
        <f>'Anexo VI Estimativa de custo'!#REF!</f>
        <v>#REF!</v>
      </c>
      <c r="B257" s="172" t="e">
        <f>CONCATENATE($R$240,SUM($M$241:M257))</f>
        <v>#REF!</v>
      </c>
      <c r="C257" s="5" t="e">
        <f>'Anexo VI Estimativa de custo'!#REF!</f>
        <v>#REF!</v>
      </c>
      <c r="D257" s="6" t="e">
        <f>'Anexo VI Estimativa de custo'!#REF!</f>
        <v>#REF!</v>
      </c>
      <c r="E257" s="43" t="e">
        <f>'Anexo VI Estimativa de custo'!#REF!</f>
        <v>#REF!</v>
      </c>
      <c r="F257" s="46" t="e">
        <f t="shared" si="83"/>
        <v>#REF!</v>
      </c>
      <c r="G257" s="167" t="e">
        <f t="shared" si="84"/>
        <v>#REF!</v>
      </c>
      <c r="H257" s="167" t="e">
        <f t="shared" si="85"/>
        <v>#REF!</v>
      </c>
      <c r="I257" s="11" t="e">
        <f>'Anexo VI Estimativa de custo'!#REF!</f>
        <v>#REF!</v>
      </c>
      <c r="J257" s="269" t="e">
        <f t="shared" si="86"/>
        <v>#REF!</v>
      </c>
      <c r="K257" s="269" t="e">
        <f t="shared" si="87"/>
        <v>#REF!</v>
      </c>
      <c r="L257" s="269" t="e">
        <f t="shared" si="88"/>
        <v>#REF!</v>
      </c>
      <c r="M257" s="106" t="e">
        <f t="shared" si="89"/>
        <v>#REF!</v>
      </c>
      <c r="N257" s="20"/>
      <c r="O257" s="20"/>
      <c r="P257" s="258" t="e">
        <f>SUM(E241:E257)</f>
        <v>#REF!</v>
      </c>
      <c r="Q257" s="16"/>
      <c r="R257" s="120"/>
      <c r="T257" s="221" t="e">
        <f t="shared" si="74"/>
        <v>#REF!</v>
      </c>
      <c r="W257" s="221" t="e">
        <f t="shared" si="75"/>
        <v>#REF!</v>
      </c>
    </row>
    <row r="258" spans="1:23" s="60" customFormat="1" ht="21.95" customHeight="1" x14ac:dyDescent="0.25">
      <c r="A258" s="175"/>
      <c r="B258" s="175" t="e">
        <f>CONCATENATE(B216,O258)</f>
        <v>#REF!</v>
      </c>
      <c r="C258" s="524" t="s">
        <v>69</v>
      </c>
      <c r="D258" s="525"/>
      <c r="E258" s="525"/>
      <c r="F258" s="525"/>
      <c r="G258" s="525"/>
      <c r="H258" s="525"/>
      <c r="I258" s="525"/>
      <c r="J258" s="525"/>
      <c r="K258" s="525"/>
      <c r="L258" s="525"/>
      <c r="M258" s="104" t="e">
        <f>IF(P269&gt;0.01,1,0)</f>
        <v>#REF!</v>
      </c>
      <c r="N258" s="59"/>
      <c r="O258" s="118" t="e">
        <f>CONCATENATE(".",SUM(M217,M240,M258))</f>
        <v>#REF!</v>
      </c>
      <c r="P258" s="69"/>
      <c r="Q258" s="54"/>
      <c r="R258" s="128" t="e">
        <f>CONCATENATE(B258,".")</f>
        <v>#REF!</v>
      </c>
      <c r="T258" s="221">
        <f t="shared" si="74"/>
        <v>0</v>
      </c>
      <c r="W258" s="221">
        <f t="shared" si="75"/>
        <v>0</v>
      </c>
    </row>
    <row r="259" spans="1:23" s="26" customFormat="1" ht="21.95" customHeight="1" x14ac:dyDescent="0.2">
      <c r="A259" s="192" t="e">
        <f>'Anexo VI Estimativa de custo'!#REF!</f>
        <v>#REF!</v>
      </c>
      <c r="B259" s="172" t="e">
        <f>CONCATENATE($R$258,SUM($M$259:M259))</f>
        <v>#REF!</v>
      </c>
      <c r="C259" s="5" t="e">
        <f>'Anexo VI Estimativa de custo'!#REF!</f>
        <v>#REF!</v>
      </c>
      <c r="D259" s="6" t="e">
        <f>'Anexo VI Estimativa de custo'!#REF!</f>
        <v>#REF!</v>
      </c>
      <c r="E259" s="46" t="e">
        <f>'Anexo VI Estimativa de custo'!#REF!</f>
        <v>#REF!</v>
      </c>
      <c r="F259" s="46" t="e">
        <f>E259</f>
        <v>#REF!</v>
      </c>
      <c r="G259" s="167" t="e">
        <f>IF(F259-E259&gt;0,F259-E259,0)</f>
        <v>#REF!</v>
      </c>
      <c r="H259" s="167" t="e">
        <f>IF(E259-F259&gt;0,E259-F259,0)</f>
        <v>#REF!</v>
      </c>
      <c r="I259" s="11" t="e">
        <f>'Anexo VI Estimativa de custo'!#REF!</f>
        <v>#REF!</v>
      </c>
      <c r="J259" s="269" t="e">
        <f>G259*I259</f>
        <v>#REF!</v>
      </c>
      <c r="K259" s="269" t="e">
        <f>H259*I259</f>
        <v>#REF!</v>
      </c>
      <c r="L259" s="269" t="e">
        <f>J259-K259</f>
        <v>#REF!</v>
      </c>
      <c r="M259" s="106" t="e">
        <f>IF(E259&gt;0.001,1,0)</f>
        <v>#REF!</v>
      </c>
      <c r="N259" s="20"/>
      <c r="O259" s="20"/>
      <c r="P259" s="68"/>
      <c r="Q259" s="16"/>
      <c r="R259" s="120"/>
      <c r="T259" s="221" t="e">
        <f t="shared" si="74"/>
        <v>#REF!</v>
      </c>
      <c r="W259" s="221" t="e">
        <f t="shared" si="75"/>
        <v>#REF!</v>
      </c>
    </row>
    <row r="260" spans="1:23" s="26" customFormat="1" ht="21.95" customHeight="1" x14ac:dyDescent="0.2">
      <c r="A260" s="192" t="e">
        <f>'Anexo VI Estimativa de custo'!#REF!</f>
        <v>#REF!</v>
      </c>
      <c r="B260" s="172" t="e">
        <f>CONCATENATE($R$258,SUM($M$259:M260))</f>
        <v>#REF!</v>
      </c>
      <c r="C260" s="5" t="e">
        <f>'Anexo VI Estimativa de custo'!#REF!</f>
        <v>#REF!</v>
      </c>
      <c r="D260" s="6" t="e">
        <f>'Anexo VI Estimativa de custo'!#REF!</f>
        <v>#REF!</v>
      </c>
      <c r="E260" s="46" t="e">
        <f>'Anexo VI Estimativa de custo'!#REF!</f>
        <v>#REF!</v>
      </c>
      <c r="F260" s="46" t="e">
        <f t="shared" ref="F260:F269" si="90">E260</f>
        <v>#REF!</v>
      </c>
      <c r="G260" s="167" t="e">
        <f t="shared" ref="G260:G269" si="91">IF(F260-E260&gt;0,F260-E260,0)</f>
        <v>#REF!</v>
      </c>
      <c r="H260" s="167" t="e">
        <f t="shared" ref="H260:H269" si="92">IF(E260-F260&gt;0,E260-F260,0)</f>
        <v>#REF!</v>
      </c>
      <c r="I260" s="11" t="e">
        <f>'Anexo VI Estimativa de custo'!#REF!</f>
        <v>#REF!</v>
      </c>
      <c r="J260" s="269" t="e">
        <f t="shared" ref="J260:J269" si="93">G260*I260</f>
        <v>#REF!</v>
      </c>
      <c r="K260" s="269" t="e">
        <f t="shared" ref="K260:K269" si="94">H260*I260</f>
        <v>#REF!</v>
      </c>
      <c r="L260" s="269" t="e">
        <f t="shared" ref="L260:L269" si="95">J260-K260</f>
        <v>#REF!</v>
      </c>
      <c r="M260" s="106" t="e">
        <f t="shared" ref="M260:M269" si="96">IF(E260&gt;0.001,1,0)</f>
        <v>#REF!</v>
      </c>
      <c r="N260" s="20"/>
      <c r="O260" s="20"/>
      <c r="P260" s="68"/>
      <c r="Q260" s="16"/>
      <c r="R260" s="120"/>
      <c r="T260" s="221" t="e">
        <f t="shared" si="74"/>
        <v>#REF!</v>
      </c>
      <c r="W260" s="221" t="e">
        <f t="shared" si="75"/>
        <v>#REF!</v>
      </c>
    </row>
    <row r="261" spans="1:23" s="26" customFormat="1" ht="21.95" customHeight="1" x14ac:dyDescent="0.2">
      <c r="A261" s="192" t="e">
        <f>'Anexo VI Estimativa de custo'!#REF!</f>
        <v>#REF!</v>
      </c>
      <c r="B261" s="172" t="e">
        <f>CONCATENATE($R$258,SUM($M$259:M261))</f>
        <v>#REF!</v>
      </c>
      <c r="C261" s="5" t="e">
        <f>'Anexo VI Estimativa de custo'!#REF!</f>
        <v>#REF!</v>
      </c>
      <c r="D261" s="6" t="e">
        <f>'Anexo VI Estimativa de custo'!#REF!</f>
        <v>#REF!</v>
      </c>
      <c r="E261" s="46" t="e">
        <f>'Anexo VI Estimativa de custo'!#REF!</f>
        <v>#REF!</v>
      </c>
      <c r="F261" s="46" t="e">
        <f t="shared" si="90"/>
        <v>#REF!</v>
      </c>
      <c r="G261" s="167" t="e">
        <f t="shared" si="91"/>
        <v>#REF!</v>
      </c>
      <c r="H261" s="167" t="e">
        <f t="shared" si="92"/>
        <v>#REF!</v>
      </c>
      <c r="I261" s="11" t="e">
        <f>'Anexo VI Estimativa de custo'!#REF!</f>
        <v>#REF!</v>
      </c>
      <c r="J261" s="269" t="e">
        <f t="shared" si="93"/>
        <v>#REF!</v>
      </c>
      <c r="K261" s="269" t="e">
        <f t="shared" si="94"/>
        <v>#REF!</v>
      </c>
      <c r="L261" s="269" t="e">
        <f t="shared" si="95"/>
        <v>#REF!</v>
      </c>
      <c r="M261" s="106" t="e">
        <f t="shared" si="96"/>
        <v>#REF!</v>
      </c>
      <c r="N261" s="20"/>
      <c r="O261" s="20"/>
      <c r="P261" s="68"/>
      <c r="Q261" s="16"/>
      <c r="R261" s="120"/>
      <c r="T261" s="221" t="e">
        <f t="shared" si="74"/>
        <v>#REF!</v>
      </c>
      <c r="W261" s="221" t="e">
        <f t="shared" si="75"/>
        <v>#REF!</v>
      </c>
    </row>
    <row r="262" spans="1:23" s="26" customFormat="1" ht="21.95" customHeight="1" x14ac:dyDescent="0.2">
      <c r="A262" s="192" t="e">
        <f>'Anexo VI Estimativa de custo'!#REF!</f>
        <v>#REF!</v>
      </c>
      <c r="B262" s="172" t="e">
        <f>CONCATENATE($R$258,SUM($M$259:M262))</f>
        <v>#REF!</v>
      </c>
      <c r="C262" s="5" t="e">
        <f>'Anexo VI Estimativa de custo'!#REF!</f>
        <v>#REF!</v>
      </c>
      <c r="D262" s="6" t="e">
        <f>'Anexo VI Estimativa de custo'!#REF!</f>
        <v>#REF!</v>
      </c>
      <c r="E262" s="46" t="e">
        <f>'Anexo VI Estimativa de custo'!#REF!</f>
        <v>#REF!</v>
      </c>
      <c r="F262" s="46" t="e">
        <f t="shared" si="90"/>
        <v>#REF!</v>
      </c>
      <c r="G262" s="167" t="e">
        <f t="shared" si="91"/>
        <v>#REF!</v>
      </c>
      <c r="H262" s="167" t="e">
        <f t="shared" si="92"/>
        <v>#REF!</v>
      </c>
      <c r="I262" s="11" t="e">
        <f>'Anexo VI Estimativa de custo'!#REF!</f>
        <v>#REF!</v>
      </c>
      <c r="J262" s="269" t="e">
        <f t="shared" si="93"/>
        <v>#REF!</v>
      </c>
      <c r="K262" s="269" t="e">
        <f t="shared" si="94"/>
        <v>#REF!</v>
      </c>
      <c r="L262" s="269" t="e">
        <f t="shared" si="95"/>
        <v>#REF!</v>
      </c>
      <c r="M262" s="106" t="e">
        <f t="shared" si="96"/>
        <v>#REF!</v>
      </c>
      <c r="N262" s="20"/>
      <c r="O262" s="20"/>
      <c r="P262" s="68"/>
      <c r="Q262" s="16"/>
      <c r="R262" s="120"/>
      <c r="T262" s="221" t="e">
        <f t="shared" si="74"/>
        <v>#REF!</v>
      </c>
      <c r="W262" s="221" t="e">
        <f t="shared" si="75"/>
        <v>#REF!</v>
      </c>
    </row>
    <row r="263" spans="1:23" s="26" customFormat="1" ht="21.95" customHeight="1" x14ac:dyDescent="0.2">
      <c r="A263" s="192" t="e">
        <f>'Anexo VI Estimativa de custo'!#REF!</f>
        <v>#REF!</v>
      </c>
      <c r="B263" s="172" t="e">
        <f>CONCATENATE($R$258,SUM($M$259:M263))</f>
        <v>#REF!</v>
      </c>
      <c r="C263" s="5" t="e">
        <f>'Anexo VI Estimativa de custo'!#REF!</f>
        <v>#REF!</v>
      </c>
      <c r="D263" s="6" t="e">
        <f>'Anexo VI Estimativa de custo'!#REF!</f>
        <v>#REF!</v>
      </c>
      <c r="E263" s="46" t="e">
        <f>'Anexo VI Estimativa de custo'!#REF!</f>
        <v>#REF!</v>
      </c>
      <c r="F263" s="46" t="e">
        <f t="shared" si="90"/>
        <v>#REF!</v>
      </c>
      <c r="G263" s="167" t="e">
        <f t="shared" si="91"/>
        <v>#REF!</v>
      </c>
      <c r="H263" s="167" t="e">
        <f t="shared" si="92"/>
        <v>#REF!</v>
      </c>
      <c r="I263" s="11" t="e">
        <f>'Anexo VI Estimativa de custo'!#REF!</f>
        <v>#REF!</v>
      </c>
      <c r="J263" s="269" t="e">
        <f t="shared" si="93"/>
        <v>#REF!</v>
      </c>
      <c r="K263" s="269" t="e">
        <f t="shared" si="94"/>
        <v>#REF!</v>
      </c>
      <c r="L263" s="269" t="e">
        <f t="shared" si="95"/>
        <v>#REF!</v>
      </c>
      <c r="M263" s="106" t="e">
        <f t="shared" si="96"/>
        <v>#REF!</v>
      </c>
      <c r="N263" s="20"/>
      <c r="O263" s="20"/>
      <c r="P263" s="68"/>
      <c r="Q263" s="16"/>
      <c r="R263" s="120"/>
      <c r="T263" s="221" t="e">
        <f t="shared" si="74"/>
        <v>#REF!</v>
      </c>
      <c r="W263" s="221" t="e">
        <f t="shared" si="75"/>
        <v>#REF!</v>
      </c>
    </row>
    <row r="264" spans="1:23" s="26" customFormat="1" ht="21.95" customHeight="1" x14ac:dyDescent="0.2">
      <c r="A264" s="192" t="e">
        <f>'Anexo VI Estimativa de custo'!#REF!</f>
        <v>#REF!</v>
      </c>
      <c r="B264" s="172" t="e">
        <f>CONCATENATE($R$258,SUM($M$259:M264))</f>
        <v>#REF!</v>
      </c>
      <c r="C264" s="5" t="e">
        <f>'Anexo VI Estimativa de custo'!#REF!</f>
        <v>#REF!</v>
      </c>
      <c r="D264" s="6" t="e">
        <f>'Anexo VI Estimativa de custo'!#REF!</f>
        <v>#REF!</v>
      </c>
      <c r="E264" s="46" t="e">
        <f>'Anexo VI Estimativa de custo'!#REF!</f>
        <v>#REF!</v>
      </c>
      <c r="F264" s="46" t="e">
        <f t="shared" si="90"/>
        <v>#REF!</v>
      </c>
      <c r="G264" s="167" t="e">
        <f t="shared" si="91"/>
        <v>#REF!</v>
      </c>
      <c r="H264" s="167" t="e">
        <f t="shared" si="92"/>
        <v>#REF!</v>
      </c>
      <c r="I264" s="11" t="e">
        <f>'Anexo VI Estimativa de custo'!#REF!</f>
        <v>#REF!</v>
      </c>
      <c r="J264" s="269" t="e">
        <f t="shared" si="93"/>
        <v>#REF!</v>
      </c>
      <c r="K264" s="269" t="e">
        <f t="shared" si="94"/>
        <v>#REF!</v>
      </c>
      <c r="L264" s="269" t="e">
        <f t="shared" si="95"/>
        <v>#REF!</v>
      </c>
      <c r="M264" s="106" t="e">
        <f t="shared" si="96"/>
        <v>#REF!</v>
      </c>
      <c r="N264" s="20"/>
      <c r="O264" s="20"/>
      <c r="P264" s="68"/>
      <c r="Q264" s="16"/>
      <c r="R264" s="120"/>
      <c r="T264" s="221" t="e">
        <f t="shared" si="74"/>
        <v>#REF!</v>
      </c>
      <c r="W264" s="221" t="e">
        <f t="shared" si="75"/>
        <v>#REF!</v>
      </c>
    </row>
    <row r="265" spans="1:23" s="26" customFormat="1" ht="21.95" customHeight="1" x14ac:dyDescent="0.2">
      <c r="A265" s="192" t="e">
        <f>'Anexo VI Estimativa de custo'!#REF!</f>
        <v>#REF!</v>
      </c>
      <c r="B265" s="172" t="e">
        <f>CONCATENATE($R$258,SUM($M$259:M265))</f>
        <v>#REF!</v>
      </c>
      <c r="C265" s="5" t="e">
        <f>'Anexo VI Estimativa de custo'!#REF!</f>
        <v>#REF!</v>
      </c>
      <c r="D265" s="6" t="e">
        <f>'Anexo VI Estimativa de custo'!#REF!</f>
        <v>#REF!</v>
      </c>
      <c r="E265" s="46" t="e">
        <f>'Anexo VI Estimativa de custo'!#REF!</f>
        <v>#REF!</v>
      </c>
      <c r="F265" s="46" t="e">
        <f t="shared" si="90"/>
        <v>#REF!</v>
      </c>
      <c r="G265" s="167" t="e">
        <f t="shared" si="91"/>
        <v>#REF!</v>
      </c>
      <c r="H265" s="167" t="e">
        <f t="shared" si="92"/>
        <v>#REF!</v>
      </c>
      <c r="I265" s="11" t="e">
        <f>'Anexo VI Estimativa de custo'!#REF!</f>
        <v>#REF!</v>
      </c>
      <c r="J265" s="269" t="e">
        <f t="shared" si="93"/>
        <v>#REF!</v>
      </c>
      <c r="K265" s="269" t="e">
        <f t="shared" si="94"/>
        <v>#REF!</v>
      </c>
      <c r="L265" s="269" t="e">
        <f t="shared" si="95"/>
        <v>#REF!</v>
      </c>
      <c r="M265" s="106" t="e">
        <f t="shared" si="96"/>
        <v>#REF!</v>
      </c>
      <c r="N265" s="20"/>
      <c r="O265" s="20"/>
      <c r="P265" s="68"/>
      <c r="Q265" s="16"/>
      <c r="R265" s="120"/>
      <c r="T265" s="221" t="e">
        <f t="shared" si="74"/>
        <v>#REF!</v>
      </c>
      <c r="W265" s="221" t="e">
        <f t="shared" si="75"/>
        <v>#REF!</v>
      </c>
    </row>
    <row r="266" spans="1:23" s="26" customFormat="1" ht="21.95" customHeight="1" x14ac:dyDescent="0.2">
      <c r="A266" s="192" t="e">
        <f>'Anexo VI Estimativa de custo'!#REF!</f>
        <v>#REF!</v>
      </c>
      <c r="B266" s="172" t="e">
        <f>CONCATENATE($R$258,SUM($M$259:M266))</f>
        <v>#REF!</v>
      </c>
      <c r="C266" s="5" t="e">
        <f>'Anexo VI Estimativa de custo'!#REF!</f>
        <v>#REF!</v>
      </c>
      <c r="D266" s="6" t="e">
        <f>'Anexo VI Estimativa de custo'!#REF!</f>
        <v>#REF!</v>
      </c>
      <c r="E266" s="46" t="e">
        <f>'Anexo VI Estimativa de custo'!#REF!</f>
        <v>#REF!</v>
      </c>
      <c r="F266" s="46" t="e">
        <f t="shared" si="90"/>
        <v>#REF!</v>
      </c>
      <c r="G266" s="167" t="e">
        <f t="shared" si="91"/>
        <v>#REF!</v>
      </c>
      <c r="H266" s="167" t="e">
        <f t="shared" si="92"/>
        <v>#REF!</v>
      </c>
      <c r="I266" s="11" t="e">
        <f>'Anexo VI Estimativa de custo'!#REF!</f>
        <v>#REF!</v>
      </c>
      <c r="J266" s="269" t="e">
        <f t="shared" si="93"/>
        <v>#REF!</v>
      </c>
      <c r="K266" s="269" t="e">
        <f t="shared" si="94"/>
        <v>#REF!</v>
      </c>
      <c r="L266" s="269" t="e">
        <f t="shared" si="95"/>
        <v>#REF!</v>
      </c>
      <c r="M266" s="106" t="e">
        <f t="shared" si="96"/>
        <v>#REF!</v>
      </c>
      <c r="N266" s="20"/>
      <c r="O266" s="20"/>
      <c r="P266" s="68"/>
      <c r="Q266" s="16"/>
      <c r="R266" s="120"/>
      <c r="T266" s="221" t="e">
        <f t="shared" si="74"/>
        <v>#REF!</v>
      </c>
      <c r="W266" s="221" t="e">
        <f t="shared" si="75"/>
        <v>#REF!</v>
      </c>
    </row>
    <row r="267" spans="1:23" s="26" customFormat="1" ht="21.95" customHeight="1" x14ac:dyDescent="0.2">
      <c r="A267" s="192" t="e">
        <f>'Anexo VI Estimativa de custo'!#REF!</f>
        <v>#REF!</v>
      </c>
      <c r="B267" s="172" t="e">
        <f>CONCATENATE($R$258,SUM($M$259:M267))</f>
        <v>#REF!</v>
      </c>
      <c r="C267" s="5" t="e">
        <f>'Anexo VI Estimativa de custo'!#REF!</f>
        <v>#REF!</v>
      </c>
      <c r="D267" s="6" t="e">
        <f>'Anexo VI Estimativa de custo'!#REF!</f>
        <v>#REF!</v>
      </c>
      <c r="E267" s="46" t="e">
        <f>'Anexo VI Estimativa de custo'!#REF!</f>
        <v>#REF!</v>
      </c>
      <c r="F267" s="46" t="e">
        <f t="shared" si="90"/>
        <v>#REF!</v>
      </c>
      <c r="G267" s="167" t="e">
        <f t="shared" si="91"/>
        <v>#REF!</v>
      </c>
      <c r="H267" s="167" t="e">
        <f t="shared" si="92"/>
        <v>#REF!</v>
      </c>
      <c r="I267" s="11" t="e">
        <f>'Anexo VI Estimativa de custo'!#REF!</f>
        <v>#REF!</v>
      </c>
      <c r="J267" s="269" t="e">
        <f t="shared" si="93"/>
        <v>#REF!</v>
      </c>
      <c r="K267" s="269" t="e">
        <f t="shared" si="94"/>
        <v>#REF!</v>
      </c>
      <c r="L267" s="269" t="e">
        <f t="shared" si="95"/>
        <v>#REF!</v>
      </c>
      <c r="M267" s="106" t="e">
        <f t="shared" si="96"/>
        <v>#REF!</v>
      </c>
      <c r="N267" s="20"/>
      <c r="O267" s="20"/>
      <c r="P267" s="68"/>
      <c r="Q267" s="16"/>
      <c r="R267" s="120"/>
      <c r="T267" s="221" t="e">
        <f t="shared" si="74"/>
        <v>#REF!</v>
      </c>
      <c r="W267" s="221" t="e">
        <f t="shared" si="75"/>
        <v>#REF!</v>
      </c>
    </row>
    <row r="268" spans="1:23" s="26" customFormat="1" ht="21.95" customHeight="1" x14ac:dyDescent="0.2">
      <c r="A268" s="192" t="e">
        <f>'Anexo VI Estimativa de custo'!#REF!</f>
        <v>#REF!</v>
      </c>
      <c r="B268" s="172" t="e">
        <f>CONCATENATE($R$258,SUM($M$259:M268))</f>
        <v>#REF!</v>
      </c>
      <c r="C268" s="5" t="e">
        <f>'Anexo VI Estimativa de custo'!#REF!</f>
        <v>#REF!</v>
      </c>
      <c r="D268" s="6" t="e">
        <f>'Anexo VI Estimativa de custo'!#REF!</f>
        <v>#REF!</v>
      </c>
      <c r="E268" s="46" t="e">
        <f>'Anexo VI Estimativa de custo'!#REF!</f>
        <v>#REF!</v>
      </c>
      <c r="F268" s="46" t="e">
        <f t="shared" si="90"/>
        <v>#REF!</v>
      </c>
      <c r="G268" s="167" t="e">
        <f t="shared" si="91"/>
        <v>#REF!</v>
      </c>
      <c r="H268" s="167" t="e">
        <f t="shared" si="92"/>
        <v>#REF!</v>
      </c>
      <c r="I268" s="11" t="e">
        <f>'Anexo VI Estimativa de custo'!#REF!</f>
        <v>#REF!</v>
      </c>
      <c r="J268" s="269" t="e">
        <f t="shared" si="93"/>
        <v>#REF!</v>
      </c>
      <c r="K268" s="269" t="e">
        <f t="shared" si="94"/>
        <v>#REF!</v>
      </c>
      <c r="L268" s="269" t="e">
        <f t="shared" si="95"/>
        <v>#REF!</v>
      </c>
      <c r="M268" s="106" t="e">
        <f t="shared" si="96"/>
        <v>#REF!</v>
      </c>
      <c r="N268" s="20"/>
      <c r="O268" s="20"/>
      <c r="P268" s="68"/>
      <c r="Q268" s="16"/>
      <c r="R268" s="120"/>
      <c r="T268" s="221" t="e">
        <f t="shared" si="74"/>
        <v>#REF!</v>
      </c>
      <c r="W268" s="221" t="e">
        <f t="shared" si="75"/>
        <v>#REF!</v>
      </c>
    </row>
    <row r="269" spans="1:23" s="26" customFormat="1" ht="21.95" customHeight="1" x14ac:dyDescent="0.2">
      <c r="A269" s="192"/>
      <c r="B269" s="172" t="e">
        <f>CONCATENATE($R$258,SUM($M$259:M269))</f>
        <v>#REF!</v>
      </c>
      <c r="C269" s="9"/>
      <c r="D269" s="10"/>
      <c r="E269" s="46" t="e">
        <f>'Anexo VI Estimativa de custo'!#REF!</f>
        <v>#REF!</v>
      </c>
      <c r="F269" s="46" t="e">
        <f t="shared" si="90"/>
        <v>#REF!</v>
      </c>
      <c r="G269" s="167" t="e">
        <f t="shared" si="91"/>
        <v>#REF!</v>
      </c>
      <c r="H269" s="167" t="e">
        <f t="shared" si="92"/>
        <v>#REF!</v>
      </c>
      <c r="I269" s="11" t="e">
        <f>'Anexo VI Estimativa de custo'!#REF!</f>
        <v>#REF!</v>
      </c>
      <c r="J269" s="269" t="e">
        <f t="shared" si="93"/>
        <v>#REF!</v>
      </c>
      <c r="K269" s="269" t="e">
        <f t="shared" si="94"/>
        <v>#REF!</v>
      </c>
      <c r="L269" s="269" t="e">
        <f t="shared" si="95"/>
        <v>#REF!</v>
      </c>
      <c r="M269" s="106" t="e">
        <f t="shared" si="96"/>
        <v>#REF!</v>
      </c>
      <c r="N269" s="20"/>
      <c r="O269" s="20"/>
      <c r="P269" s="258" t="e">
        <f>SUM(E259:E269)</f>
        <v>#REF!</v>
      </c>
      <c r="Q269" s="16"/>
      <c r="R269" s="120"/>
      <c r="T269" s="221" t="e">
        <f t="shared" si="74"/>
        <v>#REF!</v>
      </c>
      <c r="W269" s="221" t="e">
        <f t="shared" si="75"/>
        <v>#REF!</v>
      </c>
    </row>
    <row r="270" spans="1:23" s="60" customFormat="1" ht="21.95" customHeight="1" x14ac:dyDescent="0.25">
      <c r="A270" s="171"/>
      <c r="B270" s="171" t="e">
        <f>SUM(M270:N270)</f>
        <v>#REF!</v>
      </c>
      <c r="C270" s="531" t="s">
        <v>70</v>
      </c>
      <c r="D270" s="532"/>
      <c r="E270" s="532"/>
      <c r="F270" s="532"/>
      <c r="G270" s="532"/>
      <c r="H270" s="532"/>
      <c r="I270" s="532"/>
      <c r="J270" s="532"/>
      <c r="K270" s="532"/>
      <c r="L270" s="532"/>
      <c r="M270" s="104" t="e">
        <f>IF(P293&gt;0.01,1,0)</f>
        <v>#REF!</v>
      </c>
      <c r="N270" s="52" t="e">
        <f>B216</f>
        <v>#REF!</v>
      </c>
      <c r="O270" s="52"/>
      <c r="P270" s="259" t="e">
        <f>SUM(E218:E269)</f>
        <v>#REF!</v>
      </c>
      <c r="Q270" s="54"/>
      <c r="R270" s="128" t="e">
        <f>CONCATENATE(B270,".")</f>
        <v>#REF!</v>
      </c>
      <c r="T270" s="221">
        <f t="shared" si="74"/>
        <v>0</v>
      </c>
      <c r="W270" s="221">
        <f t="shared" si="75"/>
        <v>0</v>
      </c>
    </row>
    <row r="271" spans="1:23" s="26" customFormat="1" ht="21.95" customHeight="1" x14ac:dyDescent="0.2">
      <c r="A271" s="192" t="e">
        <f>'Anexo VI Estimativa de custo'!#REF!</f>
        <v>#REF!</v>
      </c>
      <c r="B271" s="172" t="e">
        <f>CONCATENATE($R$270,SUM($M$271:M271))</f>
        <v>#REF!</v>
      </c>
      <c r="C271" s="5" t="e">
        <f>'Anexo VI Estimativa de custo'!#REF!</f>
        <v>#REF!</v>
      </c>
      <c r="D271" s="6" t="e">
        <f>'Anexo VI Estimativa de custo'!#REF!</f>
        <v>#REF!</v>
      </c>
      <c r="E271" s="46" t="e">
        <f>'Anexo VI Estimativa de custo'!#REF!</f>
        <v>#REF!</v>
      </c>
      <c r="F271" s="46" t="e">
        <f>E271</f>
        <v>#REF!</v>
      </c>
      <c r="G271" s="167" t="e">
        <f>IF(F271-E271&gt;0,F271-E271,0)</f>
        <v>#REF!</v>
      </c>
      <c r="H271" s="167" t="e">
        <f>IF(E271-F271&gt;0,E271-F271,0)</f>
        <v>#REF!</v>
      </c>
      <c r="I271" s="11" t="e">
        <f>'Anexo VI Estimativa de custo'!#REF!</f>
        <v>#REF!</v>
      </c>
      <c r="J271" s="269" t="e">
        <f>G271*I271</f>
        <v>#REF!</v>
      </c>
      <c r="K271" s="269" t="e">
        <f>H271*I271</f>
        <v>#REF!</v>
      </c>
      <c r="L271" s="269" t="e">
        <f>J271-K271</f>
        <v>#REF!</v>
      </c>
      <c r="M271" s="106" t="e">
        <f>IF(E271&gt;0.001,1,0)</f>
        <v>#REF!</v>
      </c>
      <c r="N271" s="20"/>
      <c r="O271" s="20"/>
      <c r="P271" s="68"/>
      <c r="Q271" s="16"/>
      <c r="R271" s="120"/>
      <c r="T271" s="221" t="e">
        <f t="shared" si="74"/>
        <v>#REF!</v>
      </c>
      <c r="W271" s="221" t="e">
        <f t="shared" si="75"/>
        <v>#REF!</v>
      </c>
    </row>
    <row r="272" spans="1:23" s="26" customFormat="1" ht="21.95" customHeight="1" x14ac:dyDescent="0.2">
      <c r="A272" s="192" t="e">
        <f>'Anexo VI Estimativa de custo'!#REF!</f>
        <v>#REF!</v>
      </c>
      <c r="B272" s="172" t="e">
        <f>CONCATENATE($R$270,SUM($M$271:M272))</f>
        <v>#REF!</v>
      </c>
      <c r="C272" s="5" t="e">
        <f>'Anexo VI Estimativa de custo'!#REF!</f>
        <v>#REF!</v>
      </c>
      <c r="D272" s="6" t="e">
        <f>'Anexo VI Estimativa de custo'!#REF!</f>
        <v>#REF!</v>
      </c>
      <c r="E272" s="46" t="e">
        <f>'Anexo VI Estimativa de custo'!#REF!</f>
        <v>#REF!</v>
      </c>
      <c r="F272" s="46" t="e">
        <f t="shared" ref="F272:F293" si="97">E272</f>
        <v>#REF!</v>
      </c>
      <c r="G272" s="167" t="e">
        <f t="shared" ref="G272:G293" si="98">IF(F272-E272&gt;0,F272-E272,0)</f>
        <v>#REF!</v>
      </c>
      <c r="H272" s="167" t="e">
        <f t="shared" ref="H272:H293" si="99">IF(E272-F272&gt;0,E272-F272,0)</f>
        <v>#REF!</v>
      </c>
      <c r="I272" s="11" t="e">
        <f>'Anexo VI Estimativa de custo'!#REF!</f>
        <v>#REF!</v>
      </c>
      <c r="J272" s="269" t="e">
        <f t="shared" ref="J272:J293" si="100">G272*I272</f>
        <v>#REF!</v>
      </c>
      <c r="K272" s="269" t="e">
        <f t="shared" ref="K272:K293" si="101">H272*I272</f>
        <v>#REF!</v>
      </c>
      <c r="L272" s="269" t="e">
        <f t="shared" ref="L272:L293" si="102">J272-K272</f>
        <v>#REF!</v>
      </c>
      <c r="M272" s="106" t="e">
        <f t="shared" ref="M272:M293" si="103">IF(E272&gt;0.001,1,0)</f>
        <v>#REF!</v>
      </c>
      <c r="N272" s="20"/>
      <c r="O272" s="20"/>
      <c r="P272" s="68"/>
      <c r="Q272" s="16"/>
      <c r="R272" s="120"/>
      <c r="T272" s="221" t="e">
        <f t="shared" si="74"/>
        <v>#REF!</v>
      </c>
      <c r="W272" s="221" t="e">
        <f t="shared" si="75"/>
        <v>#REF!</v>
      </c>
    </row>
    <row r="273" spans="1:23" s="26" customFormat="1" ht="21.95" customHeight="1" x14ac:dyDescent="0.2">
      <c r="A273" s="192" t="e">
        <f>'Anexo VI Estimativa de custo'!#REF!</f>
        <v>#REF!</v>
      </c>
      <c r="B273" s="172" t="e">
        <f>CONCATENATE($R$270,SUM($M$271:M273))</f>
        <v>#REF!</v>
      </c>
      <c r="C273" s="5" t="e">
        <f>'Anexo VI Estimativa de custo'!#REF!</f>
        <v>#REF!</v>
      </c>
      <c r="D273" s="6" t="e">
        <f>'Anexo VI Estimativa de custo'!#REF!</f>
        <v>#REF!</v>
      </c>
      <c r="E273" s="46" t="e">
        <f>'Anexo VI Estimativa de custo'!#REF!</f>
        <v>#REF!</v>
      </c>
      <c r="F273" s="46" t="e">
        <f t="shared" si="97"/>
        <v>#REF!</v>
      </c>
      <c r="G273" s="167" t="e">
        <f t="shared" si="98"/>
        <v>#REF!</v>
      </c>
      <c r="H273" s="167" t="e">
        <f t="shared" si="99"/>
        <v>#REF!</v>
      </c>
      <c r="I273" s="11" t="e">
        <f>'Anexo VI Estimativa de custo'!#REF!</f>
        <v>#REF!</v>
      </c>
      <c r="J273" s="269" t="e">
        <f t="shared" si="100"/>
        <v>#REF!</v>
      </c>
      <c r="K273" s="269" t="e">
        <f t="shared" si="101"/>
        <v>#REF!</v>
      </c>
      <c r="L273" s="269" t="e">
        <f t="shared" si="102"/>
        <v>#REF!</v>
      </c>
      <c r="M273" s="106" t="e">
        <f t="shared" si="103"/>
        <v>#REF!</v>
      </c>
      <c r="N273" s="20"/>
      <c r="O273" s="20"/>
      <c r="P273" s="68"/>
      <c r="Q273" s="16"/>
      <c r="R273" s="120"/>
      <c r="T273" s="221" t="e">
        <f t="shared" si="74"/>
        <v>#REF!</v>
      </c>
      <c r="W273" s="221" t="e">
        <f t="shared" si="75"/>
        <v>#REF!</v>
      </c>
    </row>
    <row r="274" spans="1:23" s="26" customFormat="1" ht="21.95" customHeight="1" x14ac:dyDescent="0.2">
      <c r="A274" s="192" t="e">
        <f>'Anexo VI Estimativa de custo'!#REF!</f>
        <v>#REF!</v>
      </c>
      <c r="B274" s="172" t="e">
        <f>CONCATENATE($R$270,SUM($M$271:M274))</f>
        <v>#REF!</v>
      </c>
      <c r="C274" s="5" t="e">
        <f>'Anexo VI Estimativa de custo'!#REF!</f>
        <v>#REF!</v>
      </c>
      <c r="D274" s="6" t="e">
        <f>'Anexo VI Estimativa de custo'!#REF!</f>
        <v>#REF!</v>
      </c>
      <c r="E274" s="46" t="e">
        <f>'Anexo VI Estimativa de custo'!#REF!</f>
        <v>#REF!</v>
      </c>
      <c r="F274" s="46" t="e">
        <f t="shared" si="97"/>
        <v>#REF!</v>
      </c>
      <c r="G274" s="167" t="e">
        <f t="shared" si="98"/>
        <v>#REF!</v>
      </c>
      <c r="H274" s="167" t="e">
        <f t="shared" si="99"/>
        <v>#REF!</v>
      </c>
      <c r="I274" s="11" t="e">
        <f>'Anexo VI Estimativa de custo'!#REF!</f>
        <v>#REF!</v>
      </c>
      <c r="J274" s="269" t="e">
        <f t="shared" si="100"/>
        <v>#REF!</v>
      </c>
      <c r="K274" s="269" t="e">
        <f t="shared" si="101"/>
        <v>#REF!</v>
      </c>
      <c r="L274" s="269" t="e">
        <f t="shared" si="102"/>
        <v>#REF!</v>
      </c>
      <c r="M274" s="106" t="e">
        <f t="shared" si="103"/>
        <v>#REF!</v>
      </c>
      <c r="N274" s="20"/>
      <c r="O274" s="20"/>
      <c r="P274" s="68"/>
      <c r="Q274" s="16"/>
      <c r="R274" s="120"/>
      <c r="T274" s="221" t="e">
        <f t="shared" ref="T274:T337" si="104">E274*I274</f>
        <v>#REF!</v>
      </c>
      <c r="W274" s="221" t="e">
        <f t="shared" ref="W274:W337" si="105">I274*E274</f>
        <v>#REF!</v>
      </c>
    </row>
    <row r="275" spans="1:23" s="26" customFormat="1" ht="21.95" customHeight="1" x14ac:dyDescent="0.2">
      <c r="A275" s="192" t="e">
        <f>'Anexo VI Estimativa de custo'!#REF!</f>
        <v>#REF!</v>
      </c>
      <c r="B275" s="172" t="e">
        <f>CONCATENATE($R$270,SUM($M$271:M275))</f>
        <v>#REF!</v>
      </c>
      <c r="C275" s="5" t="e">
        <f>'Anexo VI Estimativa de custo'!#REF!</f>
        <v>#REF!</v>
      </c>
      <c r="D275" s="6" t="e">
        <f>'Anexo VI Estimativa de custo'!#REF!</f>
        <v>#REF!</v>
      </c>
      <c r="E275" s="46" t="e">
        <f>'Anexo VI Estimativa de custo'!#REF!</f>
        <v>#REF!</v>
      </c>
      <c r="F275" s="46" t="e">
        <f t="shared" si="97"/>
        <v>#REF!</v>
      </c>
      <c r="G275" s="167" t="e">
        <f t="shared" si="98"/>
        <v>#REF!</v>
      </c>
      <c r="H275" s="167" t="e">
        <f t="shared" si="99"/>
        <v>#REF!</v>
      </c>
      <c r="I275" s="11" t="e">
        <f>'Anexo VI Estimativa de custo'!#REF!</f>
        <v>#REF!</v>
      </c>
      <c r="J275" s="269" t="e">
        <f t="shared" si="100"/>
        <v>#REF!</v>
      </c>
      <c r="K275" s="269" t="e">
        <f t="shared" si="101"/>
        <v>#REF!</v>
      </c>
      <c r="L275" s="269" t="e">
        <f t="shared" si="102"/>
        <v>#REF!</v>
      </c>
      <c r="M275" s="106" t="e">
        <f t="shared" si="103"/>
        <v>#REF!</v>
      </c>
      <c r="N275" s="20"/>
      <c r="O275" s="20"/>
      <c r="P275" s="68"/>
      <c r="Q275" s="16"/>
      <c r="R275" s="120"/>
      <c r="T275" s="221" t="e">
        <f t="shared" si="104"/>
        <v>#REF!</v>
      </c>
      <c r="W275" s="221" t="e">
        <f t="shared" si="105"/>
        <v>#REF!</v>
      </c>
    </row>
    <row r="276" spans="1:23" s="26" customFormat="1" ht="21.95" customHeight="1" x14ac:dyDescent="0.2">
      <c r="A276" s="192" t="e">
        <f>'Anexo VI Estimativa de custo'!#REF!</f>
        <v>#REF!</v>
      </c>
      <c r="B276" s="172" t="e">
        <f>CONCATENATE($R$270,SUM($M$271:M276))</f>
        <v>#REF!</v>
      </c>
      <c r="C276" s="5" t="e">
        <f>'Anexo VI Estimativa de custo'!#REF!</f>
        <v>#REF!</v>
      </c>
      <c r="D276" s="6" t="e">
        <f>'Anexo VI Estimativa de custo'!#REF!</f>
        <v>#REF!</v>
      </c>
      <c r="E276" s="46" t="e">
        <f>'Anexo VI Estimativa de custo'!#REF!</f>
        <v>#REF!</v>
      </c>
      <c r="F276" s="46" t="e">
        <f t="shared" si="97"/>
        <v>#REF!</v>
      </c>
      <c r="G276" s="167" t="e">
        <f t="shared" si="98"/>
        <v>#REF!</v>
      </c>
      <c r="H276" s="167" t="e">
        <f t="shared" si="99"/>
        <v>#REF!</v>
      </c>
      <c r="I276" s="11" t="e">
        <f>'Anexo VI Estimativa de custo'!#REF!</f>
        <v>#REF!</v>
      </c>
      <c r="J276" s="269" t="e">
        <f t="shared" si="100"/>
        <v>#REF!</v>
      </c>
      <c r="K276" s="269" t="e">
        <f t="shared" si="101"/>
        <v>#REF!</v>
      </c>
      <c r="L276" s="269" t="e">
        <f t="shared" si="102"/>
        <v>#REF!</v>
      </c>
      <c r="M276" s="106" t="e">
        <f t="shared" si="103"/>
        <v>#REF!</v>
      </c>
      <c r="N276" s="20"/>
      <c r="O276" s="20"/>
      <c r="P276" s="68"/>
      <c r="Q276" s="16"/>
      <c r="R276" s="120"/>
      <c r="T276" s="221" t="e">
        <f t="shared" si="104"/>
        <v>#REF!</v>
      </c>
      <c r="W276" s="221" t="e">
        <f t="shared" si="105"/>
        <v>#REF!</v>
      </c>
    </row>
    <row r="277" spans="1:23" s="26" customFormat="1" ht="21.95" customHeight="1" x14ac:dyDescent="0.2">
      <c r="A277" s="192" t="e">
        <f>'Anexo VI Estimativa de custo'!#REF!</f>
        <v>#REF!</v>
      </c>
      <c r="B277" s="172" t="e">
        <f>CONCATENATE($R$270,SUM($M$271:M277))</f>
        <v>#REF!</v>
      </c>
      <c r="C277" s="5" t="e">
        <f>'Anexo VI Estimativa de custo'!#REF!</f>
        <v>#REF!</v>
      </c>
      <c r="D277" s="6" t="e">
        <f>'Anexo VI Estimativa de custo'!#REF!</f>
        <v>#REF!</v>
      </c>
      <c r="E277" s="46" t="e">
        <f>'Anexo VI Estimativa de custo'!#REF!</f>
        <v>#REF!</v>
      </c>
      <c r="F277" s="46" t="e">
        <f t="shared" si="97"/>
        <v>#REF!</v>
      </c>
      <c r="G277" s="167" t="e">
        <f t="shared" si="98"/>
        <v>#REF!</v>
      </c>
      <c r="H277" s="167" t="e">
        <f t="shared" si="99"/>
        <v>#REF!</v>
      </c>
      <c r="I277" s="11" t="e">
        <f>'Anexo VI Estimativa de custo'!#REF!</f>
        <v>#REF!</v>
      </c>
      <c r="J277" s="269" t="e">
        <f t="shared" si="100"/>
        <v>#REF!</v>
      </c>
      <c r="K277" s="269" t="e">
        <f t="shared" si="101"/>
        <v>#REF!</v>
      </c>
      <c r="L277" s="269" t="e">
        <f t="shared" si="102"/>
        <v>#REF!</v>
      </c>
      <c r="M277" s="106" t="e">
        <f t="shared" si="103"/>
        <v>#REF!</v>
      </c>
      <c r="N277" s="20"/>
      <c r="O277" s="20"/>
      <c r="P277" s="68"/>
      <c r="Q277" s="16"/>
      <c r="R277" s="120"/>
      <c r="T277" s="221" t="e">
        <f t="shared" si="104"/>
        <v>#REF!</v>
      </c>
      <c r="W277" s="221" t="e">
        <f t="shared" si="105"/>
        <v>#REF!</v>
      </c>
    </row>
    <row r="278" spans="1:23" s="26" customFormat="1" ht="21.95" customHeight="1" x14ac:dyDescent="0.2">
      <c r="A278" s="192" t="e">
        <f>'Anexo VI Estimativa de custo'!#REF!</f>
        <v>#REF!</v>
      </c>
      <c r="B278" s="172" t="e">
        <f>CONCATENATE($R$270,SUM($M$271:M278))</f>
        <v>#REF!</v>
      </c>
      <c r="C278" s="5" t="e">
        <f>'Anexo VI Estimativa de custo'!#REF!</f>
        <v>#REF!</v>
      </c>
      <c r="D278" s="6" t="e">
        <f>'Anexo VI Estimativa de custo'!#REF!</f>
        <v>#REF!</v>
      </c>
      <c r="E278" s="46" t="e">
        <f>'Anexo VI Estimativa de custo'!#REF!</f>
        <v>#REF!</v>
      </c>
      <c r="F278" s="46" t="e">
        <f t="shared" si="97"/>
        <v>#REF!</v>
      </c>
      <c r="G278" s="167" t="e">
        <f t="shared" si="98"/>
        <v>#REF!</v>
      </c>
      <c r="H278" s="167" t="e">
        <f t="shared" si="99"/>
        <v>#REF!</v>
      </c>
      <c r="I278" s="11" t="e">
        <f>'Anexo VI Estimativa de custo'!#REF!</f>
        <v>#REF!</v>
      </c>
      <c r="J278" s="269" t="e">
        <f t="shared" si="100"/>
        <v>#REF!</v>
      </c>
      <c r="K278" s="269" t="e">
        <f t="shared" si="101"/>
        <v>#REF!</v>
      </c>
      <c r="L278" s="269" t="e">
        <f t="shared" si="102"/>
        <v>#REF!</v>
      </c>
      <c r="M278" s="106" t="e">
        <f t="shared" si="103"/>
        <v>#REF!</v>
      </c>
      <c r="N278" s="20"/>
      <c r="O278" s="20"/>
      <c r="P278" s="68"/>
      <c r="Q278" s="16"/>
      <c r="R278" s="120"/>
      <c r="T278" s="221" t="e">
        <f t="shared" si="104"/>
        <v>#REF!</v>
      </c>
      <c r="W278" s="221" t="e">
        <f t="shared" si="105"/>
        <v>#REF!</v>
      </c>
    </row>
    <row r="279" spans="1:23" s="26" customFormat="1" ht="21.95" customHeight="1" x14ac:dyDescent="0.2">
      <c r="A279" s="192" t="e">
        <f>'Anexo VI Estimativa de custo'!#REF!</f>
        <v>#REF!</v>
      </c>
      <c r="B279" s="172" t="e">
        <f>CONCATENATE($R$270,SUM($M$271:M279))</f>
        <v>#REF!</v>
      </c>
      <c r="C279" s="5" t="e">
        <f>'Anexo VI Estimativa de custo'!#REF!</f>
        <v>#REF!</v>
      </c>
      <c r="D279" s="6" t="e">
        <f>'Anexo VI Estimativa de custo'!#REF!</f>
        <v>#REF!</v>
      </c>
      <c r="E279" s="46" t="e">
        <f>'Anexo VI Estimativa de custo'!#REF!</f>
        <v>#REF!</v>
      </c>
      <c r="F279" s="46" t="e">
        <f t="shared" si="97"/>
        <v>#REF!</v>
      </c>
      <c r="G279" s="167" t="e">
        <f t="shared" si="98"/>
        <v>#REF!</v>
      </c>
      <c r="H279" s="167" t="e">
        <f t="shared" si="99"/>
        <v>#REF!</v>
      </c>
      <c r="I279" s="11" t="e">
        <f>'Anexo VI Estimativa de custo'!#REF!</f>
        <v>#REF!</v>
      </c>
      <c r="J279" s="269" t="e">
        <f t="shared" si="100"/>
        <v>#REF!</v>
      </c>
      <c r="K279" s="269" t="e">
        <f t="shared" si="101"/>
        <v>#REF!</v>
      </c>
      <c r="L279" s="269" t="e">
        <f t="shared" si="102"/>
        <v>#REF!</v>
      </c>
      <c r="M279" s="106" t="e">
        <f t="shared" si="103"/>
        <v>#REF!</v>
      </c>
      <c r="N279" s="20"/>
      <c r="O279" s="20"/>
      <c r="P279" s="68"/>
      <c r="Q279" s="16"/>
      <c r="R279" s="120"/>
      <c r="T279" s="221" t="e">
        <f t="shared" si="104"/>
        <v>#REF!</v>
      </c>
      <c r="W279" s="221" t="e">
        <f t="shared" si="105"/>
        <v>#REF!</v>
      </c>
    </row>
    <row r="280" spans="1:23" s="26" customFormat="1" ht="21.95" customHeight="1" x14ac:dyDescent="0.2">
      <c r="A280" s="192" t="e">
        <f>'Anexo VI Estimativa de custo'!#REF!</f>
        <v>#REF!</v>
      </c>
      <c r="B280" s="172" t="e">
        <f>CONCATENATE($R$270,SUM($M$271:M280))</f>
        <v>#REF!</v>
      </c>
      <c r="C280" s="5" t="e">
        <f>'Anexo VI Estimativa de custo'!#REF!</f>
        <v>#REF!</v>
      </c>
      <c r="D280" s="6" t="e">
        <f>'Anexo VI Estimativa de custo'!#REF!</f>
        <v>#REF!</v>
      </c>
      <c r="E280" s="46" t="e">
        <f>'Anexo VI Estimativa de custo'!#REF!</f>
        <v>#REF!</v>
      </c>
      <c r="F280" s="46" t="e">
        <f t="shared" si="97"/>
        <v>#REF!</v>
      </c>
      <c r="G280" s="167" t="e">
        <f t="shared" si="98"/>
        <v>#REF!</v>
      </c>
      <c r="H280" s="167" t="e">
        <f t="shared" si="99"/>
        <v>#REF!</v>
      </c>
      <c r="I280" s="11" t="e">
        <f>'Anexo VI Estimativa de custo'!#REF!</f>
        <v>#REF!</v>
      </c>
      <c r="J280" s="269" t="e">
        <f t="shared" si="100"/>
        <v>#REF!</v>
      </c>
      <c r="K280" s="269" t="e">
        <f t="shared" si="101"/>
        <v>#REF!</v>
      </c>
      <c r="L280" s="269" t="e">
        <f t="shared" si="102"/>
        <v>#REF!</v>
      </c>
      <c r="M280" s="106" t="e">
        <f t="shared" si="103"/>
        <v>#REF!</v>
      </c>
      <c r="N280" s="20"/>
      <c r="O280" s="20"/>
      <c r="P280" s="68"/>
      <c r="Q280" s="16"/>
      <c r="R280" s="120"/>
      <c r="T280" s="221" t="e">
        <f t="shared" si="104"/>
        <v>#REF!</v>
      </c>
      <c r="W280" s="221" t="e">
        <f t="shared" si="105"/>
        <v>#REF!</v>
      </c>
    </row>
    <row r="281" spans="1:23" s="26" customFormat="1" ht="21.95" customHeight="1" x14ac:dyDescent="0.2">
      <c r="A281" s="192" t="e">
        <f>'Anexo VI Estimativa de custo'!#REF!</f>
        <v>#REF!</v>
      </c>
      <c r="B281" s="172" t="e">
        <f>CONCATENATE($R$270,SUM($M$271:M281))</f>
        <v>#REF!</v>
      </c>
      <c r="C281" s="5" t="e">
        <f>'Anexo VI Estimativa de custo'!#REF!</f>
        <v>#REF!</v>
      </c>
      <c r="D281" s="6" t="e">
        <f>'Anexo VI Estimativa de custo'!#REF!</f>
        <v>#REF!</v>
      </c>
      <c r="E281" s="46" t="e">
        <f>'Anexo VI Estimativa de custo'!#REF!</f>
        <v>#REF!</v>
      </c>
      <c r="F281" s="46" t="e">
        <f t="shared" si="97"/>
        <v>#REF!</v>
      </c>
      <c r="G281" s="167" t="e">
        <f t="shared" si="98"/>
        <v>#REF!</v>
      </c>
      <c r="H281" s="167" t="e">
        <f t="shared" si="99"/>
        <v>#REF!</v>
      </c>
      <c r="I281" s="11" t="e">
        <f>'Anexo VI Estimativa de custo'!#REF!</f>
        <v>#REF!</v>
      </c>
      <c r="J281" s="269" t="e">
        <f t="shared" si="100"/>
        <v>#REF!</v>
      </c>
      <c r="K281" s="269" t="e">
        <f t="shared" si="101"/>
        <v>#REF!</v>
      </c>
      <c r="L281" s="269" t="e">
        <f t="shared" si="102"/>
        <v>#REF!</v>
      </c>
      <c r="M281" s="106" t="e">
        <f t="shared" si="103"/>
        <v>#REF!</v>
      </c>
      <c r="N281" s="20"/>
      <c r="O281" s="20"/>
      <c r="P281" s="68"/>
      <c r="Q281" s="16"/>
      <c r="R281" s="120"/>
      <c r="T281" s="221" t="e">
        <f t="shared" si="104"/>
        <v>#REF!</v>
      </c>
      <c r="W281" s="221" t="e">
        <f t="shared" si="105"/>
        <v>#REF!</v>
      </c>
    </row>
    <row r="282" spans="1:23" s="26" customFormat="1" ht="21.95" customHeight="1" x14ac:dyDescent="0.2">
      <c r="A282" s="192" t="e">
        <f>'Anexo VI Estimativa de custo'!#REF!</f>
        <v>#REF!</v>
      </c>
      <c r="B282" s="172" t="e">
        <f>CONCATENATE($R$270,SUM($M$271:M282))</f>
        <v>#REF!</v>
      </c>
      <c r="C282" s="5" t="e">
        <f>'Anexo VI Estimativa de custo'!#REF!</f>
        <v>#REF!</v>
      </c>
      <c r="D282" s="6" t="e">
        <f>'Anexo VI Estimativa de custo'!#REF!</f>
        <v>#REF!</v>
      </c>
      <c r="E282" s="46" t="e">
        <f>'Anexo VI Estimativa de custo'!#REF!</f>
        <v>#REF!</v>
      </c>
      <c r="F282" s="46" t="e">
        <f t="shared" si="97"/>
        <v>#REF!</v>
      </c>
      <c r="G282" s="167" t="e">
        <f t="shared" si="98"/>
        <v>#REF!</v>
      </c>
      <c r="H282" s="167" t="e">
        <f t="shared" si="99"/>
        <v>#REF!</v>
      </c>
      <c r="I282" s="11" t="e">
        <f>'Anexo VI Estimativa de custo'!#REF!</f>
        <v>#REF!</v>
      </c>
      <c r="J282" s="269" t="e">
        <f t="shared" si="100"/>
        <v>#REF!</v>
      </c>
      <c r="K282" s="269" t="e">
        <f t="shared" si="101"/>
        <v>#REF!</v>
      </c>
      <c r="L282" s="269" t="e">
        <f t="shared" si="102"/>
        <v>#REF!</v>
      </c>
      <c r="M282" s="106" t="e">
        <f t="shared" si="103"/>
        <v>#REF!</v>
      </c>
      <c r="N282" s="20"/>
      <c r="O282" s="20"/>
      <c r="P282" s="68"/>
      <c r="Q282" s="16"/>
      <c r="R282" s="120"/>
      <c r="T282" s="221" t="e">
        <f t="shared" si="104"/>
        <v>#REF!</v>
      </c>
      <c r="W282" s="221" t="e">
        <f t="shared" si="105"/>
        <v>#REF!</v>
      </c>
    </row>
    <row r="283" spans="1:23" s="26" customFormat="1" ht="21.95" customHeight="1" x14ac:dyDescent="0.2">
      <c r="A283" s="192" t="e">
        <f>'Anexo VI Estimativa de custo'!#REF!</f>
        <v>#REF!</v>
      </c>
      <c r="B283" s="172" t="e">
        <f>CONCATENATE($R$270,SUM($M$271:M283))</f>
        <v>#REF!</v>
      </c>
      <c r="C283" s="5" t="e">
        <f>'Anexo VI Estimativa de custo'!#REF!</f>
        <v>#REF!</v>
      </c>
      <c r="D283" s="6" t="e">
        <f>'Anexo VI Estimativa de custo'!#REF!</f>
        <v>#REF!</v>
      </c>
      <c r="E283" s="46" t="e">
        <f>'Anexo VI Estimativa de custo'!#REF!</f>
        <v>#REF!</v>
      </c>
      <c r="F283" s="46" t="e">
        <f t="shared" si="97"/>
        <v>#REF!</v>
      </c>
      <c r="G283" s="167" t="e">
        <f t="shared" si="98"/>
        <v>#REF!</v>
      </c>
      <c r="H283" s="167" t="e">
        <f t="shared" si="99"/>
        <v>#REF!</v>
      </c>
      <c r="I283" s="11" t="e">
        <f>'Anexo VI Estimativa de custo'!#REF!</f>
        <v>#REF!</v>
      </c>
      <c r="J283" s="269" t="e">
        <f t="shared" si="100"/>
        <v>#REF!</v>
      </c>
      <c r="K283" s="269" t="e">
        <f t="shared" si="101"/>
        <v>#REF!</v>
      </c>
      <c r="L283" s="269" t="e">
        <f t="shared" si="102"/>
        <v>#REF!</v>
      </c>
      <c r="M283" s="106" t="e">
        <f t="shared" si="103"/>
        <v>#REF!</v>
      </c>
      <c r="N283" s="20"/>
      <c r="O283" s="20"/>
      <c r="P283" s="68"/>
      <c r="Q283" s="16"/>
      <c r="R283" s="120"/>
      <c r="T283" s="221" t="e">
        <f t="shared" si="104"/>
        <v>#REF!</v>
      </c>
      <c r="W283" s="221" t="e">
        <f t="shared" si="105"/>
        <v>#REF!</v>
      </c>
    </row>
    <row r="284" spans="1:23" s="26" customFormat="1" ht="21.95" customHeight="1" x14ac:dyDescent="0.2">
      <c r="A284" s="192" t="e">
        <f>'Anexo VI Estimativa de custo'!#REF!</f>
        <v>#REF!</v>
      </c>
      <c r="B284" s="172" t="e">
        <f>CONCATENATE($R$270,SUM($M$271:M284))</f>
        <v>#REF!</v>
      </c>
      <c r="C284" s="5" t="e">
        <f>'Anexo VI Estimativa de custo'!#REF!</f>
        <v>#REF!</v>
      </c>
      <c r="D284" s="6" t="e">
        <f>'Anexo VI Estimativa de custo'!#REF!</f>
        <v>#REF!</v>
      </c>
      <c r="E284" s="46" t="e">
        <f>'Anexo VI Estimativa de custo'!#REF!</f>
        <v>#REF!</v>
      </c>
      <c r="F284" s="46" t="e">
        <f t="shared" si="97"/>
        <v>#REF!</v>
      </c>
      <c r="G284" s="167" t="e">
        <f t="shared" si="98"/>
        <v>#REF!</v>
      </c>
      <c r="H284" s="167" t="e">
        <f t="shared" si="99"/>
        <v>#REF!</v>
      </c>
      <c r="I284" s="11" t="e">
        <f>'Anexo VI Estimativa de custo'!#REF!</f>
        <v>#REF!</v>
      </c>
      <c r="J284" s="269" t="e">
        <f t="shared" si="100"/>
        <v>#REF!</v>
      </c>
      <c r="K284" s="269" t="e">
        <f t="shared" si="101"/>
        <v>#REF!</v>
      </c>
      <c r="L284" s="269" t="e">
        <f t="shared" si="102"/>
        <v>#REF!</v>
      </c>
      <c r="M284" s="106" t="e">
        <f t="shared" si="103"/>
        <v>#REF!</v>
      </c>
      <c r="N284" s="20"/>
      <c r="O284" s="20"/>
      <c r="P284" s="68"/>
      <c r="Q284" s="16"/>
      <c r="R284" s="120"/>
      <c r="T284" s="221" t="e">
        <f t="shared" si="104"/>
        <v>#REF!</v>
      </c>
      <c r="W284" s="221" t="e">
        <f t="shared" si="105"/>
        <v>#REF!</v>
      </c>
    </row>
    <row r="285" spans="1:23" s="26" customFormat="1" ht="21.95" customHeight="1" x14ac:dyDescent="0.2">
      <c r="A285" s="192" t="e">
        <f>'Anexo VI Estimativa de custo'!#REF!</f>
        <v>#REF!</v>
      </c>
      <c r="B285" s="172" t="e">
        <f>CONCATENATE($R$270,SUM($M$271:M285))</f>
        <v>#REF!</v>
      </c>
      <c r="C285" s="5" t="e">
        <f>'Anexo VI Estimativa de custo'!#REF!</f>
        <v>#REF!</v>
      </c>
      <c r="D285" s="6" t="e">
        <f>'Anexo VI Estimativa de custo'!#REF!</f>
        <v>#REF!</v>
      </c>
      <c r="E285" s="46" t="e">
        <f>'Anexo VI Estimativa de custo'!#REF!</f>
        <v>#REF!</v>
      </c>
      <c r="F285" s="46" t="e">
        <f t="shared" si="97"/>
        <v>#REF!</v>
      </c>
      <c r="G285" s="167" t="e">
        <f t="shared" si="98"/>
        <v>#REF!</v>
      </c>
      <c r="H285" s="167" t="e">
        <f t="shared" si="99"/>
        <v>#REF!</v>
      </c>
      <c r="I285" s="11" t="e">
        <f>'Anexo VI Estimativa de custo'!#REF!</f>
        <v>#REF!</v>
      </c>
      <c r="J285" s="269" t="e">
        <f t="shared" si="100"/>
        <v>#REF!</v>
      </c>
      <c r="K285" s="269" t="e">
        <f t="shared" si="101"/>
        <v>#REF!</v>
      </c>
      <c r="L285" s="269" t="e">
        <f t="shared" si="102"/>
        <v>#REF!</v>
      </c>
      <c r="M285" s="106" t="e">
        <f t="shared" si="103"/>
        <v>#REF!</v>
      </c>
      <c r="N285" s="20"/>
      <c r="O285" s="20"/>
      <c r="P285" s="68"/>
      <c r="Q285" s="16"/>
      <c r="R285" s="120"/>
      <c r="T285" s="221" t="e">
        <f t="shared" si="104"/>
        <v>#REF!</v>
      </c>
      <c r="W285" s="221" t="e">
        <f t="shared" si="105"/>
        <v>#REF!</v>
      </c>
    </row>
    <row r="286" spans="1:23" s="26" customFormat="1" ht="21.95" customHeight="1" x14ac:dyDescent="0.2">
      <c r="A286" s="192" t="e">
        <f>'Anexo VI Estimativa de custo'!#REF!</f>
        <v>#REF!</v>
      </c>
      <c r="B286" s="172" t="e">
        <f>CONCATENATE($R$270,SUM($M$271:M286))</f>
        <v>#REF!</v>
      </c>
      <c r="C286" s="5" t="e">
        <f>'Anexo VI Estimativa de custo'!#REF!</f>
        <v>#REF!</v>
      </c>
      <c r="D286" s="6" t="e">
        <f>'Anexo VI Estimativa de custo'!#REF!</f>
        <v>#REF!</v>
      </c>
      <c r="E286" s="46" t="e">
        <f>'Anexo VI Estimativa de custo'!#REF!</f>
        <v>#REF!</v>
      </c>
      <c r="F286" s="46" t="e">
        <f t="shared" si="97"/>
        <v>#REF!</v>
      </c>
      <c r="G286" s="167" t="e">
        <f t="shared" si="98"/>
        <v>#REF!</v>
      </c>
      <c r="H286" s="167" t="e">
        <f t="shared" si="99"/>
        <v>#REF!</v>
      </c>
      <c r="I286" s="11" t="e">
        <f>'Anexo VI Estimativa de custo'!#REF!</f>
        <v>#REF!</v>
      </c>
      <c r="J286" s="269" t="e">
        <f t="shared" si="100"/>
        <v>#REF!</v>
      </c>
      <c r="K286" s="269" t="e">
        <f t="shared" si="101"/>
        <v>#REF!</v>
      </c>
      <c r="L286" s="269" t="e">
        <f t="shared" si="102"/>
        <v>#REF!</v>
      </c>
      <c r="M286" s="106" t="e">
        <f t="shared" si="103"/>
        <v>#REF!</v>
      </c>
      <c r="N286" s="20"/>
      <c r="O286" s="20"/>
      <c r="P286" s="68"/>
      <c r="Q286" s="16"/>
      <c r="R286" s="120"/>
      <c r="T286" s="221" t="e">
        <f t="shared" si="104"/>
        <v>#REF!</v>
      </c>
      <c r="W286" s="221" t="e">
        <f t="shared" si="105"/>
        <v>#REF!</v>
      </c>
    </row>
    <row r="287" spans="1:23" s="26" customFormat="1" ht="21.95" customHeight="1" x14ac:dyDescent="0.2">
      <c r="A287" s="192" t="e">
        <f>'Anexo VI Estimativa de custo'!#REF!</f>
        <v>#REF!</v>
      </c>
      <c r="B287" s="172" t="e">
        <f>CONCATENATE($R$270,SUM($M$271:M287))</f>
        <v>#REF!</v>
      </c>
      <c r="C287" s="5" t="e">
        <f>'Anexo VI Estimativa de custo'!#REF!</f>
        <v>#REF!</v>
      </c>
      <c r="D287" s="6" t="e">
        <f>'Anexo VI Estimativa de custo'!#REF!</f>
        <v>#REF!</v>
      </c>
      <c r="E287" s="46" t="e">
        <f>'Anexo VI Estimativa de custo'!#REF!</f>
        <v>#REF!</v>
      </c>
      <c r="F287" s="46" t="e">
        <f t="shared" si="97"/>
        <v>#REF!</v>
      </c>
      <c r="G287" s="167" t="e">
        <f t="shared" si="98"/>
        <v>#REF!</v>
      </c>
      <c r="H287" s="167" t="e">
        <f t="shared" si="99"/>
        <v>#REF!</v>
      </c>
      <c r="I287" s="11" t="e">
        <f>'Anexo VI Estimativa de custo'!#REF!</f>
        <v>#REF!</v>
      </c>
      <c r="J287" s="269" t="e">
        <f t="shared" si="100"/>
        <v>#REF!</v>
      </c>
      <c r="K287" s="269" t="e">
        <f t="shared" si="101"/>
        <v>#REF!</v>
      </c>
      <c r="L287" s="269" t="e">
        <f t="shared" si="102"/>
        <v>#REF!</v>
      </c>
      <c r="M287" s="106" t="e">
        <f t="shared" si="103"/>
        <v>#REF!</v>
      </c>
      <c r="N287" s="20"/>
      <c r="O287" s="20"/>
      <c r="P287" s="68"/>
      <c r="Q287" s="16"/>
      <c r="R287" s="120"/>
      <c r="T287" s="221" t="e">
        <f t="shared" si="104"/>
        <v>#REF!</v>
      </c>
      <c r="W287" s="221" t="e">
        <f t="shared" si="105"/>
        <v>#REF!</v>
      </c>
    </row>
    <row r="288" spans="1:23" s="26" customFormat="1" ht="21.95" customHeight="1" x14ac:dyDescent="0.2">
      <c r="A288" s="192" t="e">
        <f>'Anexo VI Estimativa de custo'!#REF!</f>
        <v>#REF!</v>
      </c>
      <c r="B288" s="172" t="e">
        <f>CONCATENATE($R$270,SUM($M$271:M288))</f>
        <v>#REF!</v>
      </c>
      <c r="C288" s="5" t="e">
        <f>'Anexo VI Estimativa de custo'!#REF!</f>
        <v>#REF!</v>
      </c>
      <c r="D288" s="6" t="e">
        <f>'Anexo VI Estimativa de custo'!#REF!</f>
        <v>#REF!</v>
      </c>
      <c r="E288" s="46" t="e">
        <f>'Anexo VI Estimativa de custo'!#REF!</f>
        <v>#REF!</v>
      </c>
      <c r="F288" s="46" t="e">
        <f t="shared" si="97"/>
        <v>#REF!</v>
      </c>
      <c r="G288" s="167" t="e">
        <f t="shared" si="98"/>
        <v>#REF!</v>
      </c>
      <c r="H288" s="167" t="e">
        <f t="shared" si="99"/>
        <v>#REF!</v>
      </c>
      <c r="I288" s="11" t="e">
        <f>'Anexo VI Estimativa de custo'!#REF!</f>
        <v>#REF!</v>
      </c>
      <c r="J288" s="269" t="e">
        <f t="shared" si="100"/>
        <v>#REF!</v>
      </c>
      <c r="K288" s="269" t="e">
        <f t="shared" si="101"/>
        <v>#REF!</v>
      </c>
      <c r="L288" s="269" t="e">
        <f t="shared" si="102"/>
        <v>#REF!</v>
      </c>
      <c r="M288" s="106" t="e">
        <f t="shared" si="103"/>
        <v>#REF!</v>
      </c>
      <c r="N288" s="20"/>
      <c r="O288" s="20"/>
      <c r="P288" s="68"/>
      <c r="Q288" s="16"/>
      <c r="R288" s="120"/>
      <c r="T288" s="221" t="e">
        <f t="shared" si="104"/>
        <v>#REF!</v>
      </c>
      <c r="W288" s="221" t="e">
        <f t="shared" si="105"/>
        <v>#REF!</v>
      </c>
    </row>
    <row r="289" spans="1:23" s="26" customFormat="1" ht="21.95" customHeight="1" x14ac:dyDescent="0.2">
      <c r="A289" s="192" t="e">
        <f>'Anexo VI Estimativa de custo'!#REF!</f>
        <v>#REF!</v>
      </c>
      <c r="B289" s="172" t="e">
        <f>CONCATENATE($R$270,SUM($M$271:M289))</f>
        <v>#REF!</v>
      </c>
      <c r="C289" s="5" t="e">
        <f>'Anexo VI Estimativa de custo'!#REF!</f>
        <v>#REF!</v>
      </c>
      <c r="D289" s="6" t="e">
        <f>'Anexo VI Estimativa de custo'!#REF!</f>
        <v>#REF!</v>
      </c>
      <c r="E289" s="46" t="e">
        <f>'Anexo VI Estimativa de custo'!#REF!</f>
        <v>#REF!</v>
      </c>
      <c r="F289" s="46" t="e">
        <f t="shared" si="97"/>
        <v>#REF!</v>
      </c>
      <c r="G289" s="167" t="e">
        <f t="shared" si="98"/>
        <v>#REF!</v>
      </c>
      <c r="H289" s="167" t="e">
        <f t="shared" si="99"/>
        <v>#REF!</v>
      </c>
      <c r="I289" s="11" t="e">
        <f>'Anexo VI Estimativa de custo'!#REF!</f>
        <v>#REF!</v>
      </c>
      <c r="J289" s="269" t="e">
        <f t="shared" si="100"/>
        <v>#REF!</v>
      </c>
      <c r="K289" s="269" t="e">
        <f t="shared" si="101"/>
        <v>#REF!</v>
      </c>
      <c r="L289" s="269" t="e">
        <f t="shared" si="102"/>
        <v>#REF!</v>
      </c>
      <c r="M289" s="106" t="e">
        <f t="shared" si="103"/>
        <v>#REF!</v>
      </c>
      <c r="N289" s="20"/>
      <c r="O289" s="20"/>
      <c r="P289" s="68"/>
      <c r="Q289" s="16"/>
      <c r="R289" s="120"/>
      <c r="T289" s="221" t="e">
        <f t="shared" si="104"/>
        <v>#REF!</v>
      </c>
      <c r="W289" s="221" t="e">
        <f t="shared" si="105"/>
        <v>#REF!</v>
      </c>
    </row>
    <row r="290" spans="1:23" s="26" customFormat="1" ht="21.95" customHeight="1" x14ac:dyDescent="0.2">
      <c r="A290" s="192" t="e">
        <f>'Anexo VI Estimativa de custo'!#REF!</f>
        <v>#REF!</v>
      </c>
      <c r="B290" s="172" t="e">
        <f>CONCATENATE($R$270,SUM($M$271:M290))</f>
        <v>#REF!</v>
      </c>
      <c r="C290" s="5" t="e">
        <f>'Anexo VI Estimativa de custo'!#REF!</f>
        <v>#REF!</v>
      </c>
      <c r="D290" s="6" t="e">
        <f>'Anexo VI Estimativa de custo'!#REF!</f>
        <v>#REF!</v>
      </c>
      <c r="E290" s="46" t="e">
        <f>'Anexo VI Estimativa de custo'!#REF!</f>
        <v>#REF!</v>
      </c>
      <c r="F290" s="46" t="e">
        <f t="shared" si="97"/>
        <v>#REF!</v>
      </c>
      <c r="G290" s="167" t="e">
        <f t="shared" si="98"/>
        <v>#REF!</v>
      </c>
      <c r="H290" s="167" t="e">
        <f t="shared" si="99"/>
        <v>#REF!</v>
      </c>
      <c r="I290" s="11" t="e">
        <f>'Anexo VI Estimativa de custo'!#REF!</f>
        <v>#REF!</v>
      </c>
      <c r="J290" s="269" t="e">
        <f t="shared" si="100"/>
        <v>#REF!</v>
      </c>
      <c r="K290" s="269" t="e">
        <f t="shared" si="101"/>
        <v>#REF!</v>
      </c>
      <c r="L290" s="269" t="e">
        <f t="shared" si="102"/>
        <v>#REF!</v>
      </c>
      <c r="M290" s="106" t="e">
        <f t="shared" si="103"/>
        <v>#REF!</v>
      </c>
      <c r="N290" s="20"/>
      <c r="O290" s="20"/>
      <c r="P290" s="68"/>
      <c r="Q290" s="16"/>
      <c r="R290" s="120"/>
      <c r="T290" s="221" t="e">
        <f t="shared" si="104"/>
        <v>#REF!</v>
      </c>
      <c r="W290" s="221" t="e">
        <f t="shared" si="105"/>
        <v>#REF!</v>
      </c>
    </row>
    <row r="291" spans="1:23" s="26" customFormat="1" ht="21.95" customHeight="1" x14ac:dyDescent="0.2">
      <c r="A291" s="192" t="e">
        <f>'Anexo VI Estimativa de custo'!#REF!</f>
        <v>#REF!</v>
      </c>
      <c r="B291" s="172" t="e">
        <f>CONCATENATE($R$270,SUM($M$271:M291))</f>
        <v>#REF!</v>
      </c>
      <c r="C291" s="5" t="e">
        <f>'Anexo VI Estimativa de custo'!#REF!</f>
        <v>#REF!</v>
      </c>
      <c r="D291" s="6" t="e">
        <f>'Anexo VI Estimativa de custo'!#REF!</f>
        <v>#REF!</v>
      </c>
      <c r="E291" s="46" t="e">
        <f>'Anexo VI Estimativa de custo'!#REF!</f>
        <v>#REF!</v>
      </c>
      <c r="F291" s="46" t="e">
        <f t="shared" si="97"/>
        <v>#REF!</v>
      </c>
      <c r="G291" s="167" t="e">
        <f t="shared" si="98"/>
        <v>#REF!</v>
      </c>
      <c r="H291" s="167" t="e">
        <f t="shared" si="99"/>
        <v>#REF!</v>
      </c>
      <c r="I291" s="11" t="e">
        <f>'Anexo VI Estimativa de custo'!#REF!</f>
        <v>#REF!</v>
      </c>
      <c r="J291" s="269" t="e">
        <f t="shared" si="100"/>
        <v>#REF!</v>
      </c>
      <c r="K291" s="269" t="e">
        <f t="shared" si="101"/>
        <v>#REF!</v>
      </c>
      <c r="L291" s="269" t="e">
        <f t="shared" si="102"/>
        <v>#REF!</v>
      </c>
      <c r="M291" s="106" t="e">
        <f t="shared" si="103"/>
        <v>#REF!</v>
      </c>
      <c r="N291" s="20"/>
      <c r="O291" s="20"/>
      <c r="P291" s="68"/>
      <c r="Q291" s="16"/>
      <c r="R291" s="120"/>
      <c r="T291" s="221" t="e">
        <f t="shared" si="104"/>
        <v>#REF!</v>
      </c>
      <c r="W291" s="221" t="e">
        <f t="shared" si="105"/>
        <v>#REF!</v>
      </c>
    </row>
    <row r="292" spans="1:23" s="26" customFormat="1" ht="21.95" customHeight="1" x14ac:dyDescent="0.2">
      <c r="A292" s="192" t="e">
        <f>'Anexo VI Estimativa de custo'!#REF!</f>
        <v>#REF!</v>
      </c>
      <c r="B292" s="172" t="e">
        <f>CONCATENATE($R$270,SUM($M$271:M292))</f>
        <v>#REF!</v>
      </c>
      <c r="C292" s="5" t="e">
        <f>'Anexo VI Estimativa de custo'!#REF!</f>
        <v>#REF!</v>
      </c>
      <c r="D292" s="6" t="e">
        <f>'Anexo VI Estimativa de custo'!#REF!</f>
        <v>#REF!</v>
      </c>
      <c r="E292" s="46" t="e">
        <f>'Anexo VI Estimativa de custo'!#REF!</f>
        <v>#REF!</v>
      </c>
      <c r="F292" s="46" t="e">
        <f t="shared" si="97"/>
        <v>#REF!</v>
      </c>
      <c r="G292" s="167" t="e">
        <f t="shared" si="98"/>
        <v>#REF!</v>
      </c>
      <c r="H292" s="167" t="e">
        <f t="shared" si="99"/>
        <v>#REF!</v>
      </c>
      <c r="I292" s="11" t="e">
        <f>'Anexo VI Estimativa de custo'!#REF!</f>
        <v>#REF!</v>
      </c>
      <c r="J292" s="269" t="e">
        <f t="shared" si="100"/>
        <v>#REF!</v>
      </c>
      <c r="K292" s="269" t="e">
        <f t="shared" si="101"/>
        <v>#REF!</v>
      </c>
      <c r="L292" s="269" t="e">
        <f t="shared" si="102"/>
        <v>#REF!</v>
      </c>
      <c r="M292" s="106" t="e">
        <f t="shared" si="103"/>
        <v>#REF!</v>
      </c>
      <c r="N292" s="20"/>
      <c r="O292" s="20"/>
      <c r="P292" s="68"/>
      <c r="Q292" s="16"/>
      <c r="R292" s="120"/>
      <c r="T292" s="221" t="e">
        <f t="shared" si="104"/>
        <v>#REF!</v>
      </c>
      <c r="W292" s="221" t="e">
        <f t="shared" si="105"/>
        <v>#REF!</v>
      </c>
    </row>
    <row r="293" spans="1:23" s="26" customFormat="1" ht="21.95" customHeight="1" x14ac:dyDescent="0.2">
      <c r="A293" s="192"/>
      <c r="B293" s="172" t="e">
        <f>CONCATENATE($R$270,SUM($M$271:M293))</f>
        <v>#REF!</v>
      </c>
      <c r="C293" s="9"/>
      <c r="D293" s="6" t="e">
        <f>'Anexo VI Estimativa de custo'!#REF!</f>
        <v>#REF!</v>
      </c>
      <c r="E293" s="46" t="e">
        <f>'Anexo VI Estimativa de custo'!#REF!</f>
        <v>#REF!</v>
      </c>
      <c r="F293" s="46" t="e">
        <f t="shared" si="97"/>
        <v>#REF!</v>
      </c>
      <c r="G293" s="167" t="e">
        <f t="shared" si="98"/>
        <v>#REF!</v>
      </c>
      <c r="H293" s="167" t="e">
        <f t="shared" si="99"/>
        <v>#REF!</v>
      </c>
      <c r="I293" s="11" t="e">
        <f>'Anexo VI Estimativa de custo'!#REF!</f>
        <v>#REF!</v>
      </c>
      <c r="J293" s="269" t="e">
        <f t="shared" si="100"/>
        <v>#REF!</v>
      </c>
      <c r="K293" s="269" t="e">
        <f t="shared" si="101"/>
        <v>#REF!</v>
      </c>
      <c r="L293" s="269" t="e">
        <f t="shared" si="102"/>
        <v>#REF!</v>
      </c>
      <c r="M293" s="106" t="e">
        <f t="shared" si="103"/>
        <v>#REF!</v>
      </c>
      <c r="N293" s="20"/>
      <c r="O293" s="20"/>
      <c r="P293" s="258" t="e">
        <f>SUM(E271:E293)</f>
        <v>#REF!</v>
      </c>
      <c r="Q293" s="16"/>
      <c r="R293" s="120"/>
      <c r="T293" s="221" t="e">
        <f t="shared" si="104"/>
        <v>#REF!</v>
      </c>
      <c r="W293" s="221" t="e">
        <f t="shared" si="105"/>
        <v>#REF!</v>
      </c>
    </row>
    <row r="294" spans="1:23" s="60" customFormat="1" ht="21.95" customHeight="1" x14ac:dyDescent="0.25">
      <c r="A294" s="174"/>
      <c r="B294" s="174" t="e">
        <f>SUM(M294:N294)</f>
        <v>#REF!</v>
      </c>
      <c r="C294" s="531" t="s">
        <v>71</v>
      </c>
      <c r="D294" s="532"/>
      <c r="E294" s="532"/>
      <c r="F294" s="532"/>
      <c r="G294" s="532"/>
      <c r="H294" s="532"/>
      <c r="I294" s="532"/>
      <c r="J294" s="532"/>
      <c r="K294" s="532"/>
      <c r="L294" s="532"/>
      <c r="M294" s="104" t="e">
        <f>IF(P337&gt;0.01,1,0)</f>
        <v>#REF!</v>
      </c>
      <c r="N294" s="52" t="e">
        <f>B270</f>
        <v>#REF!</v>
      </c>
      <c r="O294" s="52"/>
      <c r="P294" s="69"/>
      <c r="Q294" s="54"/>
      <c r="R294" s="121"/>
      <c r="T294" s="221">
        <f t="shared" si="104"/>
        <v>0</v>
      </c>
      <c r="W294" s="221">
        <f t="shared" si="105"/>
        <v>0</v>
      </c>
    </row>
    <row r="295" spans="1:23" s="60" customFormat="1" ht="21.95" customHeight="1" x14ac:dyDescent="0.25">
      <c r="A295" s="179"/>
      <c r="B295" s="178" t="e">
        <f>CONCATENATE(B294,".1")</f>
        <v>#REF!</v>
      </c>
      <c r="C295" s="524" t="s">
        <v>72</v>
      </c>
      <c r="D295" s="525"/>
      <c r="E295" s="525"/>
      <c r="F295" s="525"/>
      <c r="G295" s="525"/>
      <c r="H295" s="525"/>
      <c r="I295" s="525"/>
      <c r="J295" s="525"/>
      <c r="K295" s="525"/>
      <c r="L295" s="525"/>
      <c r="M295" s="104" t="e">
        <f>IF(P318&gt;0.01,1,0)</f>
        <v>#REF!</v>
      </c>
      <c r="N295" s="59"/>
      <c r="O295" s="59"/>
      <c r="P295" s="69"/>
      <c r="Q295" s="54"/>
      <c r="R295" s="128" t="e">
        <f>CONCATENATE(B295,".")</f>
        <v>#REF!</v>
      </c>
      <c r="T295" s="221">
        <f t="shared" si="104"/>
        <v>0</v>
      </c>
      <c r="W295" s="221">
        <f t="shared" si="105"/>
        <v>0</v>
      </c>
    </row>
    <row r="296" spans="1:23" s="26" customFormat="1" ht="21.95" customHeight="1" x14ac:dyDescent="0.2">
      <c r="A296" s="192" t="e">
        <f>'Anexo VI Estimativa de custo'!#REF!</f>
        <v>#REF!</v>
      </c>
      <c r="B296" s="172" t="e">
        <f>CONCATENATE($R$295,SUM($M$296:M296))</f>
        <v>#REF!</v>
      </c>
      <c r="C296" s="5" t="e">
        <f>'Anexo VI Estimativa de custo'!#REF!</f>
        <v>#REF!</v>
      </c>
      <c r="D296" s="6" t="e">
        <f>'Anexo VI Estimativa de custo'!#REF!</f>
        <v>#REF!</v>
      </c>
      <c r="E296" s="46" t="e">
        <f>'Anexo VI Estimativa de custo'!#REF!</f>
        <v>#REF!</v>
      </c>
      <c r="F296" s="46" t="e">
        <f>E296</f>
        <v>#REF!</v>
      </c>
      <c r="G296" s="167" t="e">
        <f>IF(F296-E296&gt;0,F296-E296,0)</f>
        <v>#REF!</v>
      </c>
      <c r="H296" s="167" t="e">
        <f>IF(E296-F296&gt;0,E296-F296,0)</f>
        <v>#REF!</v>
      </c>
      <c r="I296" s="11" t="e">
        <f>'Anexo VI Estimativa de custo'!#REF!</f>
        <v>#REF!</v>
      </c>
      <c r="J296" s="269" t="e">
        <f>G296*I296</f>
        <v>#REF!</v>
      </c>
      <c r="K296" s="269" t="e">
        <f>H296*I296</f>
        <v>#REF!</v>
      </c>
      <c r="L296" s="269" t="e">
        <f>J296-K296</f>
        <v>#REF!</v>
      </c>
      <c r="M296" s="106" t="e">
        <f>IF(E296&gt;0.001,1,0)</f>
        <v>#REF!</v>
      </c>
      <c r="N296" s="20"/>
      <c r="O296" s="20"/>
      <c r="P296" s="68"/>
      <c r="Q296" s="16"/>
      <c r="R296" s="120"/>
      <c r="T296" s="221" t="e">
        <f t="shared" si="104"/>
        <v>#REF!</v>
      </c>
      <c r="W296" s="221" t="e">
        <f t="shared" si="105"/>
        <v>#REF!</v>
      </c>
    </row>
    <row r="297" spans="1:23" s="26" customFormat="1" ht="21.95" customHeight="1" x14ac:dyDescent="0.2">
      <c r="A297" s="192" t="e">
        <f>'Anexo VI Estimativa de custo'!#REF!</f>
        <v>#REF!</v>
      </c>
      <c r="B297" s="172" t="e">
        <f>CONCATENATE($R$295,SUM($M$296:M297))</f>
        <v>#REF!</v>
      </c>
      <c r="C297" s="5" t="e">
        <f>'Anexo VI Estimativa de custo'!#REF!</f>
        <v>#REF!</v>
      </c>
      <c r="D297" s="6" t="e">
        <f>'Anexo VI Estimativa de custo'!#REF!</f>
        <v>#REF!</v>
      </c>
      <c r="E297" s="46" t="e">
        <f>'Anexo VI Estimativa de custo'!#REF!</f>
        <v>#REF!</v>
      </c>
      <c r="F297" s="46" t="e">
        <f t="shared" ref="F297:F317" si="106">E297</f>
        <v>#REF!</v>
      </c>
      <c r="G297" s="167" t="e">
        <f t="shared" ref="G297:G318" si="107">IF(F297-E297&gt;0,F297-E297,0)</f>
        <v>#REF!</v>
      </c>
      <c r="H297" s="167" t="e">
        <f t="shared" ref="H297:H318" si="108">IF(E297-F297&gt;0,E297-F297,0)</f>
        <v>#REF!</v>
      </c>
      <c r="I297" s="11" t="e">
        <f>'Anexo VI Estimativa de custo'!#REF!</f>
        <v>#REF!</v>
      </c>
      <c r="J297" s="269" t="e">
        <f t="shared" ref="J297:J318" si="109">G297*I297</f>
        <v>#REF!</v>
      </c>
      <c r="K297" s="269" t="e">
        <f t="shared" ref="K297:K318" si="110">H297*I297</f>
        <v>#REF!</v>
      </c>
      <c r="L297" s="269" t="e">
        <f t="shared" ref="L297:L318" si="111">J297-K297</f>
        <v>#REF!</v>
      </c>
      <c r="M297" s="106" t="e">
        <f t="shared" ref="M297:M317" si="112">IF(E297&gt;0.001,1,0)</f>
        <v>#REF!</v>
      </c>
      <c r="N297" s="20"/>
      <c r="O297" s="20"/>
      <c r="P297" s="68"/>
      <c r="Q297" s="16"/>
      <c r="R297" s="120"/>
      <c r="T297" s="221" t="e">
        <f t="shared" si="104"/>
        <v>#REF!</v>
      </c>
      <c r="W297" s="221" t="e">
        <f t="shared" si="105"/>
        <v>#REF!</v>
      </c>
    </row>
    <row r="298" spans="1:23" s="26" customFormat="1" ht="21.95" customHeight="1" x14ac:dyDescent="0.2">
      <c r="A298" s="192" t="e">
        <f>'Anexo VI Estimativa de custo'!#REF!</f>
        <v>#REF!</v>
      </c>
      <c r="B298" s="172" t="e">
        <f>CONCATENATE($R$295,SUM($M$296:M298))</f>
        <v>#REF!</v>
      </c>
      <c r="C298" s="5" t="e">
        <f>'Anexo VI Estimativa de custo'!#REF!</f>
        <v>#REF!</v>
      </c>
      <c r="D298" s="6" t="e">
        <f>'Anexo VI Estimativa de custo'!#REF!</f>
        <v>#REF!</v>
      </c>
      <c r="E298" s="46" t="e">
        <f>'Anexo VI Estimativa de custo'!#REF!</f>
        <v>#REF!</v>
      </c>
      <c r="F298" s="46" t="e">
        <f t="shared" si="106"/>
        <v>#REF!</v>
      </c>
      <c r="G298" s="167" t="e">
        <f t="shared" si="107"/>
        <v>#REF!</v>
      </c>
      <c r="H298" s="167" t="e">
        <f t="shared" si="108"/>
        <v>#REF!</v>
      </c>
      <c r="I298" s="11" t="e">
        <f>'Anexo VI Estimativa de custo'!#REF!</f>
        <v>#REF!</v>
      </c>
      <c r="J298" s="269" t="e">
        <f t="shared" si="109"/>
        <v>#REF!</v>
      </c>
      <c r="K298" s="269" t="e">
        <f t="shared" si="110"/>
        <v>#REF!</v>
      </c>
      <c r="L298" s="269" t="e">
        <f t="shared" si="111"/>
        <v>#REF!</v>
      </c>
      <c r="M298" s="106" t="e">
        <f t="shared" si="112"/>
        <v>#REF!</v>
      </c>
      <c r="N298" s="20"/>
      <c r="O298" s="20"/>
      <c r="P298" s="68"/>
      <c r="Q298" s="16"/>
      <c r="R298" s="120"/>
      <c r="T298" s="221" t="e">
        <f t="shared" si="104"/>
        <v>#REF!</v>
      </c>
      <c r="W298" s="221" t="e">
        <f t="shared" si="105"/>
        <v>#REF!</v>
      </c>
    </row>
    <row r="299" spans="1:23" s="26" customFormat="1" ht="21.95" customHeight="1" x14ac:dyDescent="0.2">
      <c r="A299" s="192" t="e">
        <f>'Anexo VI Estimativa de custo'!#REF!</f>
        <v>#REF!</v>
      </c>
      <c r="B299" s="172" t="e">
        <f>CONCATENATE($R$295,SUM($M$296:M299))</f>
        <v>#REF!</v>
      </c>
      <c r="C299" s="5" t="e">
        <f>'Anexo VI Estimativa de custo'!#REF!</f>
        <v>#REF!</v>
      </c>
      <c r="D299" s="6" t="e">
        <f>'Anexo VI Estimativa de custo'!#REF!</f>
        <v>#REF!</v>
      </c>
      <c r="E299" s="46" t="e">
        <f>'Anexo VI Estimativa de custo'!#REF!</f>
        <v>#REF!</v>
      </c>
      <c r="F299" s="46" t="e">
        <f t="shared" si="106"/>
        <v>#REF!</v>
      </c>
      <c r="G299" s="167" t="e">
        <f t="shared" si="107"/>
        <v>#REF!</v>
      </c>
      <c r="H299" s="167" t="e">
        <f t="shared" si="108"/>
        <v>#REF!</v>
      </c>
      <c r="I299" s="11" t="e">
        <f>'Anexo VI Estimativa de custo'!#REF!</f>
        <v>#REF!</v>
      </c>
      <c r="J299" s="269" t="e">
        <f t="shared" si="109"/>
        <v>#REF!</v>
      </c>
      <c r="K299" s="269" t="e">
        <f t="shared" si="110"/>
        <v>#REF!</v>
      </c>
      <c r="L299" s="269" t="e">
        <f t="shared" si="111"/>
        <v>#REF!</v>
      </c>
      <c r="M299" s="106" t="e">
        <f t="shared" si="112"/>
        <v>#REF!</v>
      </c>
      <c r="N299" s="20"/>
      <c r="O299" s="20"/>
      <c r="P299" s="68"/>
      <c r="Q299" s="16"/>
      <c r="R299" s="120"/>
      <c r="T299" s="221" t="e">
        <f t="shared" si="104"/>
        <v>#REF!</v>
      </c>
      <c r="W299" s="221" t="e">
        <f t="shared" si="105"/>
        <v>#REF!</v>
      </c>
    </row>
    <row r="300" spans="1:23" s="26" customFormat="1" ht="21.95" customHeight="1" x14ac:dyDescent="0.2">
      <c r="A300" s="192" t="e">
        <f>'Anexo VI Estimativa de custo'!#REF!</f>
        <v>#REF!</v>
      </c>
      <c r="B300" s="172" t="e">
        <f>CONCATENATE($R$295,SUM($M$296:M300))</f>
        <v>#REF!</v>
      </c>
      <c r="C300" s="5" t="e">
        <f>'Anexo VI Estimativa de custo'!#REF!</f>
        <v>#REF!</v>
      </c>
      <c r="D300" s="6" t="e">
        <f>'Anexo VI Estimativa de custo'!#REF!</f>
        <v>#REF!</v>
      </c>
      <c r="E300" s="46" t="e">
        <f>'Anexo VI Estimativa de custo'!#REF!</f>
        <v>#REF!</v>
      </c>
      <c r="F300" s="46" t="e">
        <f t="shared" si="106"/>
        <v>#REF!</v>
      </c>
      <c r="G300" s="167" t="e">
        <f t="shared" si="107"/>
        <v>#REF!</v>
      </c>
      <c r="H300" s="167" t="e">
        <f t="shared" si="108"/>
        <v>#REF!</v>
      </c>
      <c r="I300" s="11" t="e">
        <f>'Anexo VI Estimativa de custo'!#REF!</f>
        <v>#REF!</v>
      </c>
      <c r="J300" s="269" t="e">
        <f t="shared" si="109"/>
        <v>#REF!</v>
      </c>
      <c r="K300" s="269" t="e">
        <f t="shared" si="110"/>
        <v>#REF!</v>
      </c>
      <c r="L300" s="269" t="e">
        <f t="shared" si="111"/>
        <v>#REF!</v>
      </c>
      <c r="M300" s="106" t="e">
        <f t="shared" si="112"/>
        <v>#REF!</v>
      </c>
      <c r="N300" s="20"/>
      <c r="O300" s="20"/>
      <c r="P300" s="68"/>
      <c r="Q300" s="16"/>
      <c r="R300" s="120"/>
      <c r="T300" s="221" t="e">
        <f t="shared" si="104"/>
        <v>#REF!</v>
      </c>
      <c r="W300" s="221" t="e">
        <f t="shared" si="105"/>
        <v>#REF!</v>
      </c>
    </row>
    <row r="301" spans="1:23" s="26" customFormat="1" ht="21.95" customHeight="1" x14ac:dyDescent="0.2">
      <c r="A301" s="192" t="e">
        <f>'Anexo VI Estimativa de custo'!#REF!</f>
        <v>#REF!</v>
      </c>
      <c r="B301" s="172" t="e">
        <f>CONCATENATE($R$295,SUM($M$296:M301))</f>
        <v>#REF!</v>
      </c>
      <c r="C301" s="5" t="e">
        <f>'Anexo VI Estimativa de custo'!#REF!</f>
        <v>#REF!</v>
      </c>
      <c r="D301" s="6" t="e">
        <f>'Anexo VI Estimativa de custo'!#REF!</f>
        <v>#REF!</v>
      </c>
      <c r="E301" s="46" t="e">
        <f>'Anexo VI Estimativa de custo'!#REF!</f>
        <v>#REF!</v>
      </c>
      <c r="F301" s="46" t="e">
        <f t="shared" si="106"/>
        <v>#REF!</v>
      </c>
      <c r="G301" s="167" t="e">
        <f t="shared" si="107"/>
        <v>#REF!</v>
      </c>
      <c r="H301" s="167" t="e">
        <f t="shared" si="108"/>
        <v>#REF!</v>
      </c>
      <c r="I301" s="11" t="e">
        <f>'Anexo VI Estimativa de custo'!#REF!</f>
        <v>#REF!</v>
      </c>
      <c r="J301" s="269" t="e">
        <f t="shared" si="109"/>
        <v>#REF!</v>
      </c>
      <c r="K301" s="269" t="e">
        <f t="shared" si="110"/>
        <v>#REF!</v>
      </c>
      <c r="L301" s="269" t="e">
        <f t="shared" si="111"/>
        <v>#REF!</v>
      </c>
      <c r="M301" s="106" t="e">
        <f t="shared" si="112"/>
        <v>#REF!</v>
      </c>
      <c r="N301" s="20"/>
      <c r="O301" s="20"/>
      <c r="P301" s="68"/>
      <c r="Q301" s="16"/>
      <c r="R301" s="120"/>
      <c r="T301" s="221" t="e">
        <f t="shared" si="104"/>
        <v>#REF!</v>
      </c>
      <c r="W301" s="221" t="e">
        <f t="shared" si="105"/>
        <v>#REF!</v>
      </c>
    </row>
    <row r="302" spans="1:23" s="26" customFormat="1" ht="21.95" customHeight="1" x14ac:dyDescent="0.2">
      <c r="A302" s="192" t="e">
        <f>'Anexo VI Estimativa de custo'!#REF!</f>
        <v>#REF!</v>
      </c>
      <c r="B302" s="172" t="e">
        <f>CONCATENATE($R$295,SUM($M$296:M302))</f>
        <v>#REF!</v>
      </c>
      <c r="C302" s="5" t="e">
        <f>'Anexo VI Estimativa de custo'!#REF!</f>
        <v>#REF!</v>
      </c>
      <c r="D302" s="6" t="e">
        <f>'Anexo VI Estimativa de custo'!#REF!</f>
        <v>#REF!</v>
      </c>
      <c r="E302" s="46" t="e">
        <f>'Anexo VI Estimativa de custo'!#REF!</f>
        <v>#REF!</v>
      </c>
      <c r="F302" s="46" t="e">
        <f t="shared" si="106"/>
        <v>#REF!</v>
      </c>
      <c r="G302" s="167" t="e">
        <f t="shared" si="107"/>
        <v>#REF!</v>
      </c>
      <c r="H302" s="167" t="e">
        <f t="shared" si="108"/>
        <v>#REF!</v>
      </c>
      <c r="I302" s="11" t="e">
        <f>'Anexo VI Estimativa de custo'!#REF!</f>
        <v>#REF!</v>
      </c>
      <c r="J302" s="269" t="e">
        <f t="shared" si="109"/>
        <v>#REF!</v>
      </c>
      <c r="K302" s="269" t="e">
        <f t="shared" si="110"/>
        <v>#REF!</v>
      </c>
      <c r="L302" s="269" t="e">
        <f t="shared" si="111"/>
        <v>#REF!</v>
      </c>
      <c r="M302" s="106" t="e">
        <f t="shared" si="112"/>
        <v>#REF!</v>
      </c>
      <c r="N302" s="20"/>
      <c r="O302" s="20"/>
      <c r="P302" s="68"/>
      <c r="Q302" s="16"/>
      <c r="R302" s="120"/>
      <c r="T302" s="221" t="e">
        <f t="shared" si="104"/>
        <v>#REF!</v>
      </c>
      <c r="W302" s="221" t="e">
        <f t="shared" si="105"/>
        <v>#REF!</v>
      </c>
    </row>
    <row r="303" spans="1:23" s="26" customFormat="1" ht="21.95" customHeight="1" x14ac:dyDescent="0.2">
      <c r="A303" s="192" t="e">
        <f>'Anexo VI Estimativa de custo'!#REF!</f>
        <v>#REF!</v>
      </c>
      <c r="B303" s="172" t="e">
        <f>CONCATENATE($R$295,SUM($M$296:M303))</f>
        <v>#REF!</v>
      </c>
      <c r="C303" s="5" t="e">
        <f>'Anexo VI Estimativa de custo'!#REF!</f>
        <v>#REF!</v>
      </c>
      <c r="D303" s="6" t="e">
        <f>'Anexo VI Estimativa de custo'!#REF!</f>
        <v>#REF!</v>
      </c>
      <c r="E303" s="46" t="e">
        <f>'Anexo VI Estimativa de custo'!#REF!</f>
        <v>#REF!</v>
      </c>
      <c r="F303" s="46" t="e">
        <f t="shared" si="106"/>
        <v>#REF!</v>
      </c>
      <c r="G303" s="167" t="e">
        <f t="shared" si="107"/>
        <v>#REF!</v>
      </c>
      <c r="H303" s="167" t="e">
        <f t="shared" si="108"/>
        <v>#REF!</v>
      </c>
      <c r="I303" s="11" t="e">
        <f>'Anexo VI Estimativa de custo'!#REF!</f>
        <v>#REF!</v>
      </c>
      <c r="J303" s="269" t="e">
        <f t="shared" si="109"/>
        <v>#REF!</v>
      </c>
      <c r="K303" s="269" t="e">
        <f t="shared" si="110"/>
        <v>#REF!</v>
      </c>
      <c r="L303" s="269" t="e">
        <f t="shared" si="111"/>
        <v>#REF!</v>
      </c>
      <c r="M303" s="106" t="e">
        <f t="shared" si="112"/>
        <v>#REF!</v>
      </c>
      <c r="N303" s="20"/>
      <c r="O303" s="20"/>
      <c r="P303" s="68"/>
      <c r="Q303" s="16"/>
      <c r="R303" s="120"/>
      <c r="T303" s="221" t="e">
        <f t="shared" si="104"/>
        <v>#REF!</v>
      </c>
      <c r="W303" s="221" t="e">
        <f t="shared" si="105"/>
        <v>#REF!</v>
      </c>
    </row>
    <row r="304" spans="1:23" s="26" customFormat="1" ht="21.95" customHeight="1" x14ac:dyDescent="0.2">
      <c r="A304" s="192" t="e">
        <f>'Anexo VI Estimativa de custo'!#REF!</f>
        <v>#REF!</v>
      </c>
      <c r="B304" s="172" t="e">
        <f>CONCATENATE($R$295,SUM($M$296:M304))</f>
        <v>#REF!</v>
      </c>
      <c r="C304" s="5" t="e">
        <f>'Anexo VI Estimativa de custo'!#REF!</f>
        <v>#REF!</v>
      </c>
      <c r="D304" s="6" t="e">
        <f>'Anexo VI Estimativa de custo'!#REF!</f>
        <v>#REF!</v>
      </c>
      <c r="E304" s="46" t="e">
        <f>'Anexo VI Estimativa de custo'!#REF!</f>
        <v>#REF!</v>
      </c>
      <c r="F304" s="46" t="e">
        <f t="shared" si="106"/>
        <v>#REF!</v>
      </c>
      <c r="G304" s="167" t="e">
        <f t="shared" si="107"/>
        <v>#REF!</v>
      </c>
      <c r="H304" s="167" t="e">
        <f t="shared" si="108"/>
        <v>#REF!</v>
      </c>
      <c r="I304" s="11" t="e">
        <f>'Anexo VI Estimativa de custo'!#REF!</f>
        <v>#REF!</v>
      </c>
      <c r="J304" s="269" t="e">
        <f t="shared" si="109"/>
        <v>#REF!</v>
      </c>
      <c r="K304" s="269" t="e">
        <f t="shared" si="110"/>
        <v>#REF!</v>
      </c>
      <c r="L304" s="269" t="e">
        <f t="shared" si="111"/>
        <v>#REF!</v>
      </c>
      <c r="M304" s="106" t="e">
        <f t="shared" si="112"/>
        <v>#REF!</v>
      </c>
      <c r="N304" s="20"/>
      <c r="O304" s="20"/>
      <c r="P304" s="68"/>
      <c r="Q304" s="16"/>
      <c r="R304" s="120"/>
      <c r="T304" s="221" t="e">
        <f t="shared" si="104"/>
        <v>#REF!</v>
      </c>
      <c r="W304" s="221" t="e">
        <f t="shared" si="105"/>
        <v>#REF!</v>
      </c>
    </row>
    <row r="305" spans="1:23" s="26" customFormat="1" ht="21.95" customHeight="1" x14ac:dyDescent="0.2">
      <c r="A305" s="192" t="e">
        <f>'Anexo VI Estimativa de custo'!#REF!</f>
        <v>#REF!</v>
      </c>
      <c r="B305" s="172" t="e">
        <f>CONCATENATE($R$295,SUM($M$296:M305))</f>
        <v>#REF!</v>
      </c>
      <c r="C305" s="5" t="e">
        <f>'Anexo VI Estimativa de custo'!#REF!</f>
        <v>#REF!</v>
      </c>
      <c r="D305" s="6" t="e">
        <f>'Anexo VI Estimativa de custo'!#REF!</f>
        <v>#REF!</v>
      </c>
      <c r="E305" s="46" t="e">
        <f>'Anexo VI Estimativa de custo'!#REF!</f>
        <v>#REF!</v>
      </c>
      <c r="F305" s="46" t="e">
        <f t="shared" si="106"/>
        <v>#REF!</v>
      </c>
      <c r="G305" s="167" t="e">
        <f t="shared" si="107"/>
        <v>#REF!</v>
      </c>
      <c r="H305" s="167" t="e">
        <f t="shared" si="108"/>
        <v>#REF!</v>
      </c>
      <c r="I305" s="11" t="e">
        <f>'Anexo VI Estimativa de custo'!#REF!</f>
        <v>#REF!</v>
      </c>
      <c r="J305" s="269" t="e">
        <f t="shared" si="109"/>
        <v>#REF!</v>
      </c>
      <c r="K305" s="269" t="e">
        <f t="shared" si="110"/>
        <v>#REF!</v>
      </c>
      <c r="L305" s="269" t="e">
        <f t="shared" si="111"/>
        <v>#REF!</v>
      </c>
      <c r="M305" s="106" t="e">
        <f t="shared" si="112"/>
        <v>#REF!</v>
      </c>
      <c r="N305" s="20"/>
      <c r="O305" s="20"/>
      <c r="P305" s="68"/>
      <c r="Q305" s="16"/>
      <c r="R305" s="120"/>
      <c r="T305" s="221" t="e">
        <f t="shared" si="104"/>
        <v>#REF!</v>
      </c>
      <c r="W305" s="221" t="e">
        <f t="shared" si="105"/>
        <v>#REF!</v>
      </c>
    </row>
    <row r="306" spans="1:23" s="26" customFormat="1" ht="21.95" customHeight="1" x14ac:dyDescent="0.2">
      <c r="A306" s="192" t="e">
        <f>'Anexo VI Estimativa de custo'!#REF!</f>
        <v>#REF!</v>
      </c>
      <c r="B306" s="172" t="e">
        <f>CONCATENATE($R$295,SUM($M$296:M306))</f>
        <v>#REF!</v>
      </c>
      <c r="C306" s="5" t="e">
        <f>'Anexo VI Estimativa de custo'!#REF!</f>
        <v>#REF!</v>
      </c>
      <c r="D306" s="6" t="e">
        <f>'Anexo VI Estimativa de custo'!#REF!</f>
        <v>#REF!</v>
      </c>
      <c r="E306" s="46" t="e">
        <f>'Anexo VI Estimativa de custo'!#REF!</f>
        <v>#REF!</v>
      </c>
      <c r="F306" s="46" t="e">
        <f t="shared" si="106"/>
        <v>#REF!</v>
      </c>
      <c r="G306" s="167" t="e">
        <f t="shared" si="107"/>
        <v>#REF!</v>
      </c>
      <c r="H306" s="167" t="e">
        <f t="shared" si="108"/>
        <v>#REF!</v>
      </c>
      <c r="I306" s="11" t="e">
        <f>'Anexo VI Estimativa de custo'!#REF!</f>
        <v>#REF!</v>
      </c>
      <c r="J306" s="269" t="e">
        <f t="shared" si="109"/>
        <v>#REF!</v>
      </c>
      <c r="K306" s="269" t="e">
        <f t="shared" si="110"/>
        <v>#REF!</v>
      </c>
      <c r="L306" s="269" t="e">
        <f t="shared" si="111"/>
        <v>#REF!</v>
      </c>
      <c r="M306" s="106" t="e">
        <f t="shared" si="112"/>
        <v>#REF!</v>
      </c>
      <c r="N306" s="20"/>
      <c r="O306" s="20"/>
      <c r="P306" s="68"/>
      <c r="Q306" s="16"/>
      <c r="R306" s="120"/>
      <c r="T306" s="221" t="e">
        <f t="shared" si="104"/>
        <v>#REF!</v>
      </c>
      <c r="W306" s="221" t="e">
        <f t="shared" si="105"/>
        <v>#REF!</v>
      </c>
    </row>
    <row r="307" spans="1:23" s="26" customFormat="1" ht="21.95" customHeight="1" x14ac:dyDescent="0.2">
      <c r="A307" s="192" t="e">
        <f>'Anexo VI Estimativa de custo'!#REF!</f>
        <v>#REF!</v>
      </c>
      <c r="B307" s="172" t="e">
        <f>CONCATENATE($R$295,SUM($M$296:M307))</f>
        <v>#REF!</v>
      </c>
      <c r="C307" s="5" t="e">
        <f>'Anexo VI Estimativa de custo'!#REF!</f>
        <v>#REF!</v>
      </c>
      <c r="D307" s="6" t="e">
        <f>'Anexo VI Estimativa de custo'!#REF!</f>
        <v>#REF!</v>
      </c>
      <c r="E307" s="46" t="e">
        <f>'Anexo VI Estimativa de custo'!#REF!</f>
        <v>#REF!</v>
      </c>
      <c r="F307" s="46" t="e">
        <f t="shared" si="106"/>
        <v>#REF!</v>
      </c>
      <c r="G307" s="167" t="e">
        <f t="shared" si="107"/>
        <v>#REF!</v>
      </c>
      <c r="H307" s="167" t="e">
        <f t="shared" si="108"/>
        <v>#REF!</v>
      </c>
      <c r="I307" s="11" t="e">
        <f>'Anexo VI Estimativa de custo'!#REF!</f>
        <v>#REF!</v>
      </c>
      <c r="J307" s="269" t="e">
        <f t="shared" si="109"/>
        <v>#REF!</v>
      </c>
      <c r="K307" s="269" t="e">
        <f t="shared" si="110"/>
        <v>#REF!</v>
      </c>
      <c r="L307" s="269" t="e">
        <f t="shared" si="111"/>
        <v>#REF!</v>
      </c>
      <c r="M307" s="106" t="e">
        <f t="shared" si="112"/>
        <v>#REF!</v>
      </c>
      <c r="N307" s="20"/>
      <c r="O307" s="20"/>
      <c r="P307" s="68"/>
      <c r="Q307" s="16"/>
      <c r="R307" s="120"/>
      <c r="T307" s="221" t="e">
        <f t="shared" si="104"/>
        <v>#REF!</v>
      </c>
      <c r="W307" s="221" t="e">
        <f t="shared" si="105"/>
        <v>#REF!</v>
      </c>
    </row>
    <row r="308" spans="1:23" s="28" customFormat="1" ht="21.95" customHeight="1" x14ac:dyDescent="0.2">
      <c r="A308" s="192" t="e">
        <f>'Anexo VI Estimativa de custo'!#REF!</f>
        <v>#REF!</v>
      </c>
      <c r="B308" s="172" t="e">
        <f>CONCATENATE($R$295,SUM($M$296:M308))</f>
        <v>#REF!</v>
      </c>
      <c r="C308" s="5" t="e">
        <f>'Anexo VI Estimativa de custo'!#REF!</f>
        <v>#REF!</v>
      </c>
      <c r="D308" s="6" t="e">
        <f>'Anexo VI Estimativa de custo'!#REF!</f>
        <v>#REF!</v>
      </c>
      <c r="E308" s="46" t="e">
        <f>'Anexo VI Estimativa de custo'!#REF!</f>
        <v>#REF!</v>
      </c>
      <c r="F308" s="46" t="e">
        <f t="shared" si="106"/>
        <v>#REF!</v>
      </c>
      <c r="G308" s="167" t="e">
        <f t="shared" si="107"/>
        <v>#REF!</v>
      </c>
      <c r="H308" s="167" t="e">
        <f t="shared" si="108"/>
        <v>#REF!</v>
      </c>
      <c r="I308" s="11" t="e">
        <f>'Anexo VI Estimativa de custo'!#REF!</f>
        <v>#REF!</v>
      </c>
      <c r="J308" s="269" t="e">
        <f t="shared" si="109"/>
        <v>#REF!</v>
      </c>
      <c r="K308" s="269" t="e">
        <f t="shared" si="110"/>
        <v>#REF!</v>
      </c>
      <c r="L308" s="269" t="e">
        <f t="shared" si="111"/>
        <v>#REF!</v>
      </c>
      <c r="M308" s="106" t="e">
        <f t="shared" si="112"/>
        <v>#REF!</v>
      </c>
      <c r="N308" s="20"/>
      <c r="O308" s="20"/>
      <c r="P308" s="68"/>
      <c r="Q308" s="16"/>
      <c r="R308" s="120"/>
      <c r="S308" s="27"/>
      <c r="T308" s="221" t="e">
        <f t="shared" si="104"/>
        <v>#REF!</v>
      </c>
      <c r="W308" s="221" t="e">
        <f t="shared" si="105"/>
        <v>#REF!</v>
      </c>
    </row>
    <row r="309" spans="1:23" s="26" customFormat="1" ht="21.95" customHeight="1" x14ac:dyDescent="0.2">
      <c r="A309" s="192" t="e">
        <f>'Anexo VI Estimativa de custo'!#REF!</f>
        <v>#REF!</v>
      </c>
      <c r="B309" s="172" t="e">
        <f>CONCATENATE($R$295,SUM($M$296:M309))</f>
        <v>#REF!</v>
      </c>
      <c r="C309" s="5" t="e">
        <f>'Anexo VI Estimativa de custo'!#REF!</f>
        <v>#REF!</v>
      </c>
      <c r="D309" s="6" t="e">
        <f>'Anexo VI Estimativa de custo'!#REF!</f>
        <v>#REF!</v>
      </c>
      <c r="E309" s="46" t="e">
        <f>'Anexo VI Estimativa de custo'!#REF!</f>
        <v>#REF!</v>
      </c>
      <c r="F309" s="46" t="e">
        <f t="shared" si="106"/>
        <v>#REF!</v>
      </c>
      <c r="G309" s="167" t="e">
        <f t="shared" si="107"/>
        <v>#REF!</v>
      </c>
      <c r="H309" s="167" t="e">
        <f t="shared" si="108"/>
        <v>#REF!</v>
      </c>
      <c r="I309" s="11" t="e">
        <f>'Anexo VI Estimativa de custo'!#REF!</f>
        <v>#REF!</v>
      </c>
      <c r="J309" s="269" t="e">
        <f t="shared" si="109"/>
        <v>#REF!</v>
      </c>
      <c r="K309" s="269" t="e">
        <f t="shared" si="110"/>
        <v>#REF!</v>
      </c>
      <c r="L309" s="269" t="e">
        <f t="shared" si="111"/>
        <v>#REF!</v>
      </c>
      <c r="M309" s="106" t="e">
        <f t="shared" si="112"/>
        <v>#REF!</v>
      </c>
      <c r="N309" s="20"/>
      <c r="O309" s="20"/>
      <c r="P309" s="68"/>
      <c r="Q309" s="16"/>
      <c r="R309" s="120"/>
      <c r="T309" s="221" t="e">
        <f t="shared" si="104"/>
        <v>#REF!</v>
      </c>
      <c r="W309" s="221" t="e">
        <f t="shared" si="105"/>
        <v>#REF!</v>
      </c>
    </row>
    <row r="310" spans="1:23" s="26" customFormat="1" ht="21.95" customHeight="1" x14ac:dyDescent="0.2">
      <c r="A310" s="192" t="e">
        <f>'Anexo VI Estimativa de custo'!#REF!</f>
        <v>#REF!</v>
      </c>
      <c r="B310" s="172" t="e">
        <f>CONCATENATE($R$295,SUM($M$296:M310))</f>
        <v>#REF!</v>
      </c>
      <c r="C310" s="5" t="e">
        <f>'Anexo VI Estimativa de custo'!#REF!</f>
        <v>#REF!</v>
      </c>
      <c r="D310" s="6" t="e">
        <f>'Anexo VI Estimativa de custo'!#REF!</f>
        <v>#REF!</v>
      </c>
      <c r="E310" s="46" t="e">
        <f>'Anexo VI Estimativa de custo'!#REF!</f>
        <v>#REF!</v>
      </c>
      <c r="F310" s="46" t="e">
        <f t="shared" si="106"/>
        <v>#REF!</v>
      </c>
      <c r="G310" s="167" t="e">
        <f t="shared" si="107"/>
        <v>#REF!</v>
      </c>
      <c r="H310" s="167" t="e">
        <f t="shared" si="108"/>
        <v>#REF!</v>
      </c>
      <c r="I310" s="11" t="e">
        <f>'Anexo VI Estimativa de custo'!#REF!</f>
        <v>#REF!</v>
      </c>
      <c r="J310" s="269" t="e">
        <f t="shared" si="109"/>
        <v>#REF!</v>
      </c>
      <c r="K310" s="269" t="e">
        <f t="shared" si="110"/>
        <v>#REF!</v>
      </c>
      <c r="L310" s="269" t="e">
        <f t="shared" si="111"/>
        <v>#REF!</v>
      </c>
      <c r="M310" s="106" t="e">
        <f t="shared" si="112"/>
        <v>#REF!</v>
      </c>
      <c r="N310" s="20"/>
      <c r="O310" s="20"/>
      <c r="P310" s="68"/>
      <c r="Q310" s="16"/>
      <c r="R310" s="120"/>
      <c r="T310" s="221" t="e">
        <f t="shared" si="104"/>
        <v>#REF!</v>
      </c>
      <c r="W310" s="221" t="e">
        <f t="shared" si="105"/>
        <v>#REF!</v>
      </c>
    </row>
    <row r="311" spans="1:23" s="26" customFormat="1" ht="21.95" customHeight="1" x14ac:dyDescent="0.2">
      <c r="A311" s="192" t="e">
        <f>'Anexo VI Estimativa de custo'!#REF!</f>
        <v>#REF!</v>
      </c>
      <c r="B311" s="172" t="e">
        <f>CONCATENATE($R$295,SUM($M$296:M311))</f>
        <v>#REF!</v>
      </c>
      <c r="C311" s="5" t="e">
        <f>'Anexo VI Estimativa de custo'!#REF!</f>
        <v>#REF!</v>
      </c>
      <c r="D311" s="6" t="e">
        <f>'Anexo VI Estimativa de custo'!#REF!</f>
        <v>#REF!</v>
      </c>
      <c r="E311" s="46" t="e">
        <f>'Anexo VI Estimativa de custo'!#REF!</f>
        <v>#REF!</v>
      </c>
      <c r="F311" s="46" t="e">
        <f t="shared" si="106"/>
        <v>#REF!</v>
      </c>
      <c r="G311" s="167" t="e">
        <f t="shared" si="107"/>
        <v>#REF!</v>
      </c>
      <c r="H311" s="167" t="e">
        <f t="shared" si="108"/>
        <v>#REF!</v>
      </c>
      <c r="I311" s="11" t="e">
        <f>'Anexo VI Estimativa de custo'!#REF!</f>
        <v>#REF!</v>
      </c>
      <c r="J311" s="269" t="e">
        <f t="shared" si="109"/>
        <v>#REF!</v>
      </c>
      <c r="K311" s="269" t="e">
        <f t="shared" si="110"/>
        <v>#REF!</v>
      </c>
      <c r="L311" s="269" t="e">
        <f t="shared" si="111"/>
        <v>#REF!</v>
      </c>
      <c r="M311" s="106" t="e">
        <f t="shared" si="112"/>
        <v>#REF!</v>
      </c>
      <c r="N311" s="20"/>
      <c r="O311" s="20"/>
      <c r="P311" s="68"/>
      <c r="Q311" s="16"/>
      <c r="R311" s="120"/>
      <c r="T311" s="221" t="e">
        <f t="shared" si="104"/>
        <v>#REF!</v>
      </c>
      <c r="W311" s="221" t="e">
        <f t="shared" si="105"/>
        <v>#REF!</v>
      </c>
    </row>
    <row r="312" spans="1:23" s="26" customFormat="1" ht="21.95" customHeight="1" x14ac:dyDescent="0.2">
      <c r="A312" s="192" t="e">
        <f>'Anexo VI Estimativa de custo'!#REF!</f>
        <v>#REF!</v>
      </c>
      <c r="B312" s="172" t="e">
        <f>CONCATENATE($R$295,SUM($M$296:M312))</f>
        <v>#REF!</v>
      </c>
      <c r="C312" s="5" t="e">
        <f>'Anexo VI Estimativa de custo'!#REF!</f>
        <v>#REF!</v>
      </c>
      <c r="D312" s="6" t="e">
        <f>'Anexo VI Estimativa de custo'!#REF!</f>
        <v>#REF!</v>
      </c>
      <c r="E312" s="46" t="e">
        <f>'Anexo VI Estimativa de custo'!#REF!</f>
        <v>#REF!</v>
      </c>
      <c r="F312" s="46" t="e">
        <f t="shared" si="106"/>
        <v>#REF!</v>
      </c>
      <c r="G312" s="167" t="e">
        <f t="shared" si="107"/>
        <v>#REF!</v>
      </c>
      <c r="H312" s="167" t="e">
        <f t="shared" si="108"/>
        <v>#REF!</v>
      </c>
      <c r="I312" s="11" t="e">
        <f>'Anexo VI Estimativa de custo'!#REF!</f>
        <v>#REF!</v>
      </c>
      <c r="J312" s="269" t="e">
        <f t="shared" si="109"/>
        <v>#REF!</v>
      </c>
      <c r="K312" s="269" t="e">
        <f t="shared" si="110"/>
        <v>#REF!</v>
      </c>
      <c r="L312" s="269" t="e">
        <f t="shared" si="111"/>
        <v>#REF!</v>
      </c>
      <c r="M312" s="106" t="e">
        <f t="shared" si="112"/>
        <v>#REF!</v>
      </c>
      <c r="N312" s="20"/>
      <c r="O312" s="20"/>
      <c r="P312" s="68"/>
      <c r="Q312" s="16"/>
      <c r="R312" s="120"/>
      <c r="T312" s="221" t="e">
        <f t="shared" si="104"/>
        <v>#REF!</v>
      </c>
      <c r="W312" s="221" t="e">
        <f t="shared" si="105"/>
        <v>#REF!</v>
      </c>
    </row>
    <row r="313" spans="1:23" s="26" customFormat="1" ht="21.95" customHeight="1" x14ac:dyDescent="0.2">
      <c r="A313" s="192" t="e">
        <f>'Anexo VI Estimativa de custo'!#REF!</f>
        <v>#REF!</v>
      </c>
      <c r="B313" s="172" t="e">
        <f>CONCATENATE($R$295,SUM($M$296:M313))</f>
        <v>#REF!</v>
      </c>
      <c r="C313" s="5" t="e">
        <f>'Anexo VI Estimativa de custo'!#REF!</f>
        <v>#REF!</v>
      </c>
      <c r="D313" s="6" t="e">
        <f>'Anexo VI Estimativa de custo'!#REF!</f>
        <v>#REF!</v>
      </c>
      <c r="E313" s="46" t="e">
        <f>'Anexo VI Estimativa de custo'!#REF!</f>
        <v>#REF!</v>
      </c>
      <c r="F313" s="46" t="e">
        <f t="shared" si="106"/>
        <v>#REF!</v>
      </c>
      <c r="G313" s="167" t="e">
        <f t="shared" si="107"/>
        <v>#REF!</v>
      </c>
      <c r="H313" s="167" t="e">
        <f t="shared" si="108"/>
        <v>#REF!</v>
      </c>
      <c r="I313" s="11" t="e">
        <f>'Anexo VI Estimativa de custo'!#REF!</f>
        <v>#REF!</v>
      </c>
      <c r="J313" s="269" t="e">
        <f t="shared" si="109"/>
        <v>#REF!</v>
      </c>
      <c r="K313" s="269" t="e">
        <f t="shared" si="110"/>
        <v>#REF!</v>
      </c>
      <c r="L313" s="269" t="e">
        <f t="shared" si="111"/>
        <v>#REF!</v>
      </c>
      <c r="M313" s="106" t="e">
        <f t="shared" si="112"/>
        <v>#REF!</v>
      </c>
      <c r="N313" s="20"/>
      <c r="O313" s="20"/>
      <c r="P313" s="68"/>
      <c r="Q313" s="16"/>
      <c r="R313" s="120"/>
      <c r="S313" s="231" t="s">
        <v>99</v>
      </c>
      <c r="T313" s="221" t="e">
        <f t="shared" si="104"/>
        <v>#REF!</v>
      </c>
      <c r="W313" s="221" t="e">
        <f t="shared" si="105"/>
        <v>#REF!</v>
      </c>
    </row>
    <row r="314" spans="1:23" s="26" customFormat="1" ht="21.95" customHeight="1" x14ac:dyDescent="0.2">
      <c r="A314" s="192" t="e">
        <f>'Anexo VI Estimativa de custo'!#REF!</f>
        <v>#REF!</v>
      </c>
      <c r="B314" s="172" t="e">
        <f>CONCATENATE($R$295,SUM($M$296:M314))</f>
        <v>#REF!</v>
      </c>
      <c r="C314" s="5" t="e">
        <f>'Anexo VI Estimativa de custo'!#REF!</f>
        <v>#REF!</v>
      </c>
      <c r="D314" s="6" t="e">
        <f>'Anexo VI Estimativa de custo'!#REF!</f>
        <v>#REF!</v>
      </c>
      <c r="E314" s="46" t="e">
        <f>'Anexo VI Estimativa de custo'!#REF!</f>
        <v>#REF!</v>
      </c>
      <c r="F314" s="46" t="e">
        <f t="shared" si="106"/>
        <v>#REF!</v>
      </c>
      <c r="G314" s="167" t="e">
        <f t="shared" si="107"/>
        <v>#REF!</v>
      </c>
      <c r="H314" s="167" t="e">
        <f t="shared" si="108"/>
        <v>#REF!</v>
      </c>
      <c r="I314" s="11" t="e">
        <f>'Anexo VI Estimativa de custo'!#REF!</f>
        <v>#REF!</v>
      </c>
      <c r="J314" s="269" t="e">
        <f t="shared" si="109"/>
        <v>#REF!</v>
      </c>
      <c r="K314" s="269" t="e">
        <f t="shared" si="110"/>
        <v>#REF!</v>
      </c>
      <c r="L314" s="269" t="e">
        <f t="shared" si="111"/>
        <v>#REF!</v>
      </c>
      <c r="M314" s="106" t="e">
        <f t="shared" si="112"/>
        <v>#REF!</v>
      </c>
      <c r="N314" s="20"/>
      <c r="O314" s="20"/>
      <c r="P314" s="68"/>
      <c r="Q314" s="16"/>
      <c r="R314" s="120"/>
      <c r="T314" s="221" t="e">
        <f t="shared" si="104"/>
        <v>#REF!</v>
      </c>
      <c r="W314" s="221" t="e">
        <f t="shared" si="105"/>
        <v>#REF!</v>
      </c>
    </row>
    <row r="315" spans="1:23" s="26" customFormat="1" ht="21.95" customHeight="1" x14ac:dyDescent="0.2">
      <c r="A315" s="192" t="e">
        <f>'Anexo VI Estimativa de custo'!#REF!</f>
        <v>#REF!</v>
      </c>
      <c r="B315" s="172" t="e">
        <f>CONCATENATE($R$295,SUM($M$296:M315))</f>
        <v>#REF!</v>
      </c>
      <c r="C315" s="5" t="e">
        <f>'Anexo VI Estimativa de custo'!#REF!</f>
        <v>#REF!</v>
      </c>
      <c r="D315" s="6" t="e">
        <f>'Anexo VI Estimativa de custo'!#REF!</f>
        <v>#REF!</v>
      </c>
      <c r="E315" s="46" t="e">
        <f>'Anexo VI Estimativa de custo'!#REF!</f>
        <v>#REF!</v>
      </c>
      <c r="F315" s="46" t="e">
        <f t="shared" si="106"/>
        <v>#REF!</v>
      </c>
      <c r="G315" s="167" t="e">
        <f t="shared" si="107"/>
        <v>#REF!</v>
      </c>
      <c r="H315" s="167" t="e">
        <f t="shared" si="108"/>
        <v>#REF!</v>
      </c>
      <c r="I315" s="11" t="e">
        <f>'Anexo VI Estimativa de custo'!#REF!</f>
        <v>#REF!</v>
      </c>
      <c r="J315" s="269" t="e">
        <f t="shared" si="109"/>
        <v>#REF!</v>
      </c>
      <c r="K315" s="269" t="e">
        <f t="shared" si="110"/>
        <v>#REF!</v>
      </c>
      <c r="L315" s="269" t="e">
        <f t="shared" si="111"/>
        <v>#REF!</v>
      </c>
      <c r="M315" s="106" t="e">
        <f t="shared" si="112"/>
        <v>#REF!</v>
      </c>
      <c r="N315" s="20"/>
      <c r="O315" s="20"/>
      <c r="P315" s="68"/>
      <c r="Q315" s="16"/>
      <c r="R315" s="120"/>
      <c r="T315" s="221" t="e">
        <f t="shared" si="104"/>
        <v>#REF!</v>
      </c>
      <c r="W315" s="221" t="e">
        <f t="shared" si="105"/>
        <v>#REF!</v>
      </c>
    </row>
    <row r="316" spans="1:23" s="26" customFormat="1" ht="21.95" customHeight="1" x14ac:dyDescent="0.2">
      <c r="A316" s="192" t="e">
        <f>'Anexo VI Estimativa de custo'!#REF!</f>
        <v>#REF!</v>
      </c>
      <c r="B316" s="172" t="e">
        <f>CONCATENATE($R$295,SUM($M$296:M316))</f>
        <v>#REF!</v>
      </c>
      <c r="C316" s="5" t="e">
        <f>'Anexo VI Estimativa de custo'!#REF!</f>
        <v>#REF!</v>
      </c>
      <c r="D316" s="6" t="e">
        <f>'Anexo VI Estimativa de custo'!#REF!</f>
        <v>#REF!</v>
      </c>
      <c r="E316" s="46" t="e">
        <f>'Anexo VI Estimativa de custo'!#REF!</f>
        <v>#REF!</v>
      </c>
      <c r="F316" s="46" t="e">
        <f t="shared" si="106"/>
        <v>#REF!</v>
      </c>
      <c r="G316" s="167" t="e">
        <f t="shared" si="107"/>
        <v>#REF!</v>
      </c>
      <c r="H316" s="167" t="e">
        <f t="shared" si="108"/>
        <v>#REF!</v>
      </c>
      <c r="I316" s="11" t="e">
        <f>'Anexo VI Estimativa de custo'!#REF!</f>
        <v>#REF!</v>
      </c>
      <c r="J316" s="269" t="e">
        <f t="shared" si="109"/>
        <v>#REF!</v>
      </c>
      <c r="K316" s="269" t="e">
        <f t="shared" si="110"/>
        <v>#REF!</v>
      </c>
      <c r="L316" s="269" t="e">
        <f t="shared" si="111"/>
        <v>#REF!</v>
      </c>
      <c r="M316" s="106" t="e">
        <f t="shared" si="112"/>
        <v>#REF!</v>
      </c>
      <c r="N316" s="20"/>
      <c r="O316" s="20"/>
      <c r="P316" s="68"/>
      <c r="Q316" s="16"/>
      <c r="R316" s="120"/>
      <c r="T316" s="221" t="e">
        <f t="shared" si="104"/>
        <v>#REF!</v>
      </c>
      <c r="W316" s="221" t="e">
        <f t="shared" si="105"/>
        <v>#REF!</v>
      </c>
    </row>
    <row r="317" spans="1:23" s="26" customFormat="1" ht="21.95" customHeight="1" x14ac:dyDescent="0.2">
      <c r="A317" s="192" t="e">
        <f>'Anexo VI Estimativa de custo'!#REF!</f>
        <v>#REF!</v>
      </c>
      <c r="B317" s="172" t="e">
        <f>CONCATENATE($R$295,SUM($M$296:M317))</f>
        <v>#REF!</v>
      </c>
      <c r="C317" s="5" t="e">
        <f>'Anexo VI Estimativa de custo'!#REF!</f>
        <v>#REF!</v>
      </c>
      <c r="D317" s="6" t="e">
        <f>'Anexo VI Estimativa de custo'!#REF!</f>
        <v>#REF!</v>
      </c>
      <c r="E317" s="46" t="e">
        <f>'Anexo VI Estimativa de custo'!#REF!</f>
        <v>#REF!</v>
      </c>
      <c r="F317" s="46" t="e">
        <f t="shared" si="106"/>
        <v>#REF!</v>
      </c>
      <c r="G317" s="167" t="e">
        <f t="shared" si="107"/>
        <v>#REF!</v>
      </c>
      <c r="H317" s="167" t="e">
        <f t="shared" si="108"/>
        <v>#REF!</v>
      </c>
      <c r="I317" s="11" t="e">
        <f>'Anexo VI Estimativa de custo'!#REF!</f>
        <v>#REF!</v>
      </c>
      <c r="J317" s="269" t="e">
        <f t="shared" si="109"/>
        <v>#REF!</v>
      </c>
      <c r="K317" s="269" t="e">
        <f t="shared" si="110"/>
        <v>#REF!</v>
      </c>
      <c r="L317" s="269" t="e">
        <f t="shared" si="111"/>
        <v>#REF!</v>
      </c>
      <c r="M317" s="106" t="e">
        <f t="shared" si="112"/>
        <v>#REF!</v>
      </c>
      <c r="N317" s="20"/>
      <c r="O317" s="20"/>
      <c r="P317" s="68"/>
      <c r="Q317" s="16"/>
      <c r="R317" s="120"/>
      <c r="T317" s="221" t="e">
        <f t="shared" si="104"/>
        <v>#REF!</v>
      </c>
      <c r="W317" s="221" t="e">
        <f t="shared" si="105"/>
        <v>#REF!</v>
      </c>
    </row>
    <row r="318" spans="1:23" s="26" customFormat="1" ht="21.95" customHeight="1" x14ac:dyDescent="0.2">
      <c r="A318" s="192"/>
      <c r="B318" s="172"/>
      <c r="C318" s="9"/>
      <c r="D318" s="10"/>
      <c r="E318" s="46" t="e">
        <f>'Anexo VI Estimativa de custo'!#REF!</f>
        <v>#REF!</v>
      </c>
      <c r="F318" s="46" t="e">
        <f>E318</f>
        <v>#REF!</v>
      </c>
      <c r="G318" s="167" t="e">
        <f t="shared" si="107"/>
        <v>#REF!</v>
      </c>
      <c r="H318" s="167" t="e">
        <f t="shared" si="108"/>
        <v>#REF!</v>
      </c>
      <c r="I318" s="11" t="e">
        <f>'Anexo VI Estimativa de custo'!#REF!</f>
        <v>#REF!</v>
      </c>
      <c r="J318" s="269" t="e">
        <f t="shared" si="109"/>
        <v>#REF!</v>
      </c>
      <c r="K318" s="269" t="e">
        <f t="shared" si="110"/>
        <v>#REF!</v>
      </c>
      <c r="L318" s="269" t="e">
        <f t="shared" si="111"/>
        <v>#REF!</v>
      </c>
      <c r="M318" s="106"/>
      <c r="N318" s="20"/>
      <c r="O318" s="20"/>
      <c r="P318" s="258" t="e">
        <f>SUM(E296:E318)</f>
        <v>#REF!</v>
      </c>
      <c r="Q318" s="16"/>
      <c r="R318" s="120"/>
      <c r="T318" s="221" t="e">
        <f t="shared" si="104"/>
        <v>#REF!</v>
      </c>
      <c r="W318" s="221" t="e">
        <f t="shared" si="105"/>
        <v>#REF!</v>
      </c>
    </row>
    <row r="319" spans="1:23" s="60" customFormat="1" ht="21.95" customHeight="1" x14ac:dyDescent="0.25">
      <c r="A319" s="179"/>
      <c r="B319" s="179" t="e">
        <f>CONCATENATE(B294,O319)</f>
        <v>#REF!</v>
      </c>
      <c r="C319" s="624" t="s">
        <v>73</v>
      </c>
      <c r="D319" s="624"/>
      <c r="E319" s="624"/>
      <c r="F319" s="624"/>
      <c r="G319" s="624"/>
      <c r="H319" s="624"/>
      <c r="I319" s="624"/>
      <c r="J319" s="624"/>
      <c r="K319" s="624"/>
      <c r="L319" s="624"/>
      <c r="M319" s="104" t="e">
        <f>IF(P336&gt;0.01,1,0)</f>
        <v>#REF!</v>
      </c>
      <c r="N319" s="59"/>
      <c r="O319" s="118" t="e">
        <f>CONCATENATE(".",SUM(M295,M319))</f>
        <v>#REF!</v>
      </c>
      <c r="P319" s="69"/>
      <c r="Q319" s="54"/>
      <c r="R319" s="128" t="e">
        <f>CONCATENATE(B319,".")</f>
        <v>#REF!</v>
      </c>
      <c r="T319" s="221">
        <f t="shared" si="104"/>
        <v>0</v>
      </c>
      <c r="W319" s="221">
        <f t="shared" si="105"/>
        <v>0</v>
      </c>
    </row>
    <row r="320" spans="1:23" s="26" customFormat="1" ht="21.95" customHeight="1" x14ac:dyDescent="0.2">
      <c r="A320" s="192" t="e">
        <f>'Anexo VI Estimativa de custo'!#REF!</f>
        <v>#REF!</v>
      </c>
      <c r="B320" s="180" t="e">
        <f>CONCATENATE($R$319,SUM($M$320:M320))</f>
        <v>#REF!</v>
      </c>
      <c r="C320" s="5" t="e">
        <f>'Anexo VI Estimativa de custo'!#REF!</f>
        <v>#REF!</v>
      </c>
      <c r="D320" s="6" t="e">
        <f>'Anexo VI Estimativa de custo'!#REF!</f>
        <v>#REF!</v>
      </c>
      <c r="E320" s="46" t="e">
        <f>'Anexo VI Estimativa de custo'!#REF!</f>
        <v>#REF!</v>
      </c>
      <c r="F320" s="46" t="e">
        <f>E320</f>
        <v>#REF!</v>
      </c>
      <c r="G320" s="167" t="e">
        <f>IF(F320-E320&gt;0,F320-E320,0)</f>
        <v>#REF!</v>
      </c>
      <c r="H320" s="167" t="e">
        <f>IF(E320-F320&gt;0,E320-F320,0)</f>
        <v>#REF!</v>
      </c>
      <c r="I320" s="11" t="e">
        <f>'Anexo VI Estimativa de custo'!#REF!</f>
        <v>#REF!</v>
      </c>
      <c r="J320" s="269" t="e">
        <f>G320*I320</f>
        <v>#REF!</v>
      </c>
      <c r="K320" s="269" t="e">
        <f>H320*I320</f>
        <v>#REF!</v>
      </c>
      <c r="L320" s="269" t="e">
        <f>J320-K320</f>
        <v>#REF!</v>
      </c>
      <c r="M320" s="106" t="e">
        <f>IF(E320&gt;0.001,1,0)</f>
        <v>#REF!</v>
      </c>
      <c r="N320" s="20"/>
      <c r="O320" s="20"/>
      <c r="P320" s="68"/>
      <c r="Q320" s="16"/>
      <c r="R320" s="120"/>
      <c r="T320" s="221" t="e">
        <f t="shared" si="104"/>
        <v>#REF!</v>
      </c>
      <c r="W320" s="221" t="e">
        <f t="shared" si="105"/>
        <v>#REF!</v>
      </c>
    </row>
    <row r="321" spans="1:23" s="26" customFormat="1" ht="21.95" customHeight="1" x14ac:dyDescent="0.2">
      <c r="A321" s="192" t="e">
        <f>'Anexo VI Estimativa de custo'!#REF!</f>
        <v>#REF!</v>
      </c>
      <c r="B321" s="180" t="e">
        <f>CONCATENATE($R$319,SUM($M$320:M321))</f>
        <v>#REF!</v>
      </c>
      <c r="C321" s="5" t="e">
        <f>'Anexo VI Estimativa de custo'!#REF!</f>
        <v>#REF!</v>
      </c>
      <c r="D321" s="6" t="e">
        <f>'Anexo VI Estimativa de custo'!#REF!</f>
        <v>#REF!</v>
      </c>
      <c r="E321" s="46" t="e">
        <f>'Anexo VI Estimativa de custo'!#REF!</f>
        <v>#REF!</v>
      </c>
      <c r="F321" s="46" t="e">
        <f t="shared" ref="F321:F336" si="113">E321</f>
        <v>#REF!</v>
      </c>
      <c r="G321" s="167" t="e">
        <f t="shared" ref="G321:G336" si="114">IF(F321-E321&gt;0,F321-E321,0)</f>
        <v>#REF!</v>
      </c>
      <c r="H321" s="167" t="e">
        <f t="shared" ref="H321:H336" si="115">IF(E321-F321&gt;0,E321-F321,0)</f>
        <v>#REF!</v>
      </c>
      <c r="I321" s="11" t="e">
        <f>'Anexo VI Estimativa de custo'!#REF!</f>
        <v>#REF!</v>
      </c>
      <c r="J321" s="269" t="e">
        <f t="shared" ref="J321:J336" si="116">G321*I321</f>
        <v>#REF!</v>
      </c>
      <c r="K321" s="269" t="e">
        <f t="shared" ref="K321:K336" si="117">H321*I321</f>
        <v>#REF!</v>
      </c>
      <c r="L321" s="269" t="e">
        <f t="shared" ref="L321:L336" si="118">J321-K321</f>
        <v>#REF!</v>
      </c>
      <c r="M321" s="106" t="e">
        <f t="shared" ref="M321:M336" si="119">IF(E321&gt;0.001,1,0)</f>
        <v>#REF!</v>
      </c>
      <c r="N321" s="20"/>
      <c r="O321" s="20"/>
      <c r="P321" s="68"/>
      <c r="Q321" s="16"/>
      <c r="R321" s="120"/>
      <c r="T321" s="221" t="e">
        <f t="shared" si="104"/>
        <v>#REF!</v>
      </c>
      <c r="W321" s="221" t="e">
        <f t="shared" si="105"/>
        <v>#REF!</v>
      </c>
    </row>
    <row r="322" spans="1:23" s="26" customFormat="1" ht="21.95" customHeight="1" x14ac:dyDescent="0.2">
      <c r="A322" s="192" t="e">
        <f>'Anexo VI Estimativa de custo'!#REF!</f>
        <v>#REF!</v>
      </c>
      <c r="B322" s="180" t="e">
        <f>CONCATENATE($R$319,SUM($M$320:M322))</f>
        <v>#REF!</v>
      </c>
      <c r="C322" s="5" t="e">
        <f>'Anexo VI Estimativa de custo'!#REF!</f>
        <v>#REF!</v>
      </c>
      <c r="D322" s="6" t="e">
        <f>'Anexo VI Estimativa de custo'!#REF!</f>
        <v>#REF!</v>
      </c>
      <c r="E322" s="46" t="e">
        <f>'Anexo VI Estimativa de custo'!#REF!</f>
        <v>#REF!</v>
      </c>
      <c r="F322" s="46" t="e">
        <f t="shared" si="113"/>
        <v>#REF!</v>
      </c>
      <c r="G322" s="167" t="e">
        <f t="shared" si="114"/>
        <v>#REF!</v>
      </c>
      <c r="H322" s="167" t="e">
        <f t="shared" si="115"/>
        <v>#REF!</v>
      </c>
      <c r="I322" s="11" t="e">
        <f>'Anexo VI Estimativa de custo'!#REF!</f>
        <v>#REF!</v>
      </c>
      <c r="J322" s="269" t="e">
        <f t="shared" si="116"/>
        <v>#REF!</v>
      </c>
      <c r="K322" s="269" t="e">
        <f t="shared" si="117"/>
        <v>#REF!</v>
      </c>
      <c r="L322" s="269" t="e">
        <f t="shared" si="118"/>
        <v>#REF!</v>
      </c>
      <c r="M322" s="106" t="e">
        <f t="shared" si="119"/>
        <v>#REF!</v>
      </c>
      <c r="N322" s="20"/>
      <c r="O322" s="20"/>
      <c r="P322" s="68"/>
      <c r="Q322" s="16"/>
      <c r="R322" s="120"/>
      <c r="T322" s="221" t="e">
        <f t="shared" si="104"/>
        <v>#REF!</v>
      </c>
      <c r="W322" s="221" t="e">
        <f t="shared" si="105"/>
        <v>#REF!</v>
      </c>
    </row>
    <row r="323" spans="1:23" s="26" customFormat="1" ht="21.95" customHeight="1" x14ac:dyDescent="0.2">
      <c r="A323" s="192" t="e">
        <f>'Anexo VI Estimativa de custo'!#REF!</f>
        <v>#REF!</v>
      </c>
      <c r="B323" s="180" t="e">
        <f>CONCATENATE($R$319,SUM($M$320:M323))</f>
        <v>#REF!</v>
      </c>
      <c r="C323" s="5" t="e">
        <f>'Anexo VI Estimativa de custo'!#REF!</f>
        <v>#REF!</v>
      </c>
      <c r="D323" s="6" t="e">
        <f>'Anexo VI Estimativa de custo'!#REF!</f>
        <v>#REF!</v>
      </c>
      <c r="E323" s="46" t="e">
        <f>'Anexo VI Estimativa de custo'!#REF!</f>
        <v>#REF!</v>
      </c>
      <c r="F323" s="46" t="e">
        <f t="shared" si="113"/>
        <v>#REF!</v>
      </c>
      <c r="G323" s="167" t="e">
        <f t="shared" si="114"/>
        <v>#REF!</v>
      </c>
      <c r="H323" s="167" t="e">
        <f t="shared" si="115"/>
        <v>#REF!</v>
      </c>
      <c r="I323" s="11" t="e">
        <f>'Anexo VI Estimativa de custo'!#REF!</f>
        <v>#REF!</v>
      </c>
      <c r="J323" s="269" t="e">
        <f t="shared" si="116"/>
        <v>#REF!</v>
      </c>
      <c r="K323" s="269" t="e">
        <f t="shared" si="117"/>
        <v>#REF!</v>
      </c>
      <c r="L323" s="269" t="e">
        <f t="shared" si="118"/>
        <v>#REF!</v>
      </c>
      <c r="M323" s="106" t="e">
        <f t="shared" si="119"/>
        <v>#REF!</v>
      </c>
      <c r="N323" s="20"/>
      <c r="O323" s="20"/>
      <c r="P323" s="68"/>
      <c r="Q323" s="16"/>
      <c r="R323" s="120"/>
      <c r="T323" s="221" t="e">
        <f t="shared" si="104"/>
        <v>#REF!</v>
      </c>
      <c r="W323" s="221" t="e">
        <f t="shared" si="105"/>
        <v>#REF!</v>
      </c>
    </row>
    <row r="324" spans="1:23" s="26" customFormat="1" ht="21.95" customHeight="1" x14ac:dyDescent="0.2">
      <c r="A324" s="192" t="e">
        <f>'Anexo VI Estimativa de custo'!#REF!</f>
        <v>#REF!</v>
      </c>
      <c r="B324" s="180" t="e">
        <f>CONCATENATE($R$319,SUM($M$320:M324))</f>
        <v>#REF!</v>
      </c>
      <c r="C324" s="5" t="e">
        <f>'Anexo VI Estimativa de custo'!#REF!</f>
        <v>#REF!</v>
      </c>
      <c r="D324" s="6" t="e">
        <f>'Anexo VI Estimativa de custo'!#REF!</f>
        <v>#REF!</v>
      </c>
      <c r="E324" s="46" t="e">
        <f>'Anexo VI Estimativa de custo'!#REF!</f>
        <v>#REF!</v>
      </c>
      <c r="F324" s="46" t="e">
        <f t="shared" si="113"/>
        <v>#REF!</v>
      </c>
      <c r="G324" s="167" t="e">
        <f t="shared" si="114"/>
        <v>#REF!</v>
      </c>
      <c r="H324" s="167" t="e">
        <f t="shared" si="115"/>
        <v>#REF!</v>
      </c>
      <c r="I324" s="11" t="e">
        <f>'Anexo VI Estimativa de custo'!#REF!</f>
        <v>#REF!</v>
      </c>
      <c r="J324" s="269" t="e">
        <f t="shared" si="116"/>
        <v>#REF!</v>
      </c>
      <c r="K324" s="269" t="e">
        <f t="shared" si="117"/>
        <v>#REF!</v>
      </c>
      <c r="L324" s="269" t="e">
        <f t="shared" si="118"/>
        <v>#REF!</v>
      </c>
      <c r="M324" s="106" t="e">
        <f t="shared" si="119"/>
        <v>#REF!</v>
      </c>
      <c r="N324" s="20"/>
      <c r="O324" s="20"/>
      <c r="P324" s="68"/>
      <c r="Q324" s="16"/>
      <c r="R324" s="120"/>
      <c r="T324" s="221" t="e">
        <f t="shared" si="104"/>
        <v>#REF!</v>
      </c>
      <c r="W324" s="221" t="e">
        <f t="shared" si="105"/>
        <v>#REF!</v>
      </c>
    </row>
    <row r="325" spans="1:23" s="26" customFormat="1" ht="21.95" customHeight="1" x14ac:dyDescent="0.2">
      <c r="A325" s="192" t="e">
        <f>'Anexo VI Estimativa de custo'!#REF!</f>
        <v>#REF!</v>
      </c>
      <c r="B325" s="180" t="e">
        <f>CONCATENATE($R$319,SUM($M$320:M325))</f>
        <v>#REF!</v>
      </c>
      <c r="C325" s="5" t="e">
        <f>'Anexo VI Estimativa de custo'!#REF!</f>
        <v>#REF!</v>
      </c>
      <c r="D325" s="6" t="e">
        <f>'Anexo VI Estimativa de custo'!#REF!</f>
        <v>#REF!</v>
      </c>
      <c r="E325" s="46" t="e">
        <f>'Anexo VI Estimativa de custo'!#REF!</f>
        <v>#REF!</v>
      </c>
      <c r="F325" s="46" t="e">
        <f t="shared" si="113"/>
        <v>#REF!</v>
      </c>
      <c r="G325" s="167" t="e">
        <f t="shared" si="114"/>
        <v>#REF!</v>
      </c>
      <c r="H325" s="167" t="e">
        <f t="shared" si="115"/>
        <v>#REF!</v>
      </c>
      <c r="I325" s="11" t="e">
        <f>'Anexo VI Estimativa de custo'!#REF!</f>
        <v>#REF!</v>
      </c>
      <c r="J325" s="269" t="e">
        <f t="shared" si="116"/>
        <v>#REF!</v>
      </c>
      <c r="K325" s="269" t="e">
        <f t="shared" si="117"/>
        <v>#REF!</v>
      </c>
      <c r="L325" s="269" t="e">
        <f t="shared" si="118"/>
        <v>#REF!</v>
      </c>
      <c r="M325" s="106" t="e">
        <f t="shared" si="119"/>
        <v>#REF!</v>
      </c>
      <c r="N325" s="20"/>
      <c r="O325" s="20"/>
      <c r="P325" s="68"/>
      <c r="Q325" s="16"/>
      <c r="R325" s="120"/>
      <c r="T325" s="221" t="e">
        <f t="shared" si="104"/>
        <v>#REF!</v>
      </c>
      <c r="W325" s="221" t="e">
        <f t="shared" si="105"/>
        <v>#REF!</v>
      </c>
    </row>
    <row r="326" spans="1:23" s="26" customFormat="1" ht="21.95" customHeight="1" x14ac:dyDescent="0.2">
      <c r="A326" s="192" t="e">
        <f>'Anexo VI Estimativa de custo'!#REF!</f>
        <v>#REF!</v>
      </c>
      <c r="B326" s="180" t="e">
        <f>CONCATENATE($R$319,SUM($M$320:M326))</f>
        <v>#REF!</v>
      </c>
      <c r="C326" s="5" t="e">
        <f>'Anexo VI Estimativa de custo'!#REF!</f>
        <v>#REF!</v>
      </c>
      <c r="D326" s="6" t="e">
        <f>'Anexo VI Estimativa de custo'!#REF!</f>
        <v>#REF!</v>
      </c>
      <c r="E326" s="46" t="e">
        <f>'Anexo VI Estimativa de custo'!#REF!</f>
        <v>#REF!</v>
      </c>
      <c r="F326" s="46" t="e">
        <f t="shared" si="113"/>
        <v>#REF!</v>
      </c>
      <c r="G326" s="167" t="e">
        <f t="shared" si="114"/>
        <v>#REF!</v>
      </c>
      <c r="H326" s="167" t="e">
        <f t="shared" si="115"/>
        <v>#REF!</v>
      </c>
      <c r="I326" s="11" t="e">
        <f>'Anexo VI Estimativa de custo'!#REF!</f>
        <v>#REF!</v>
      </c>
      <c r="J326" s="269" t="e">
        <f t="shared" si="116"/>
        <v>#REF!</v>
      </c>
      <c r="K326" s="269" t="e">
        <f t="shared" si="117"/>
        <v>#REF!</v>
      </c>
      <c r="L326" s="269" t="e">
        <f t="shared" si="118"/>
        <v>#REF!</v>
      </c>
      <c r="M326" s="106" t="e">
        <f t="shared" si="119"/>
        <v>#REF!</v>
      </c>
      <c r="N326" s="20"/>
      <c r="O326" s="20"/>
      <c r="P326" s="68"/>
      <c r="Q326" s="16"/>
      <c r="R326" s="120"/>
      <c r="T326" s="221" t="e">
        <f t="shared" si="104"/>
        <v>#REF!</v>
      </c>
      <c r="W326" s="221" t="e">
        <f t="shared" si="105"/>
        <v>#REF!</v>
      </c>
    </row>
    <row r="327" spans="1:23" s="26" customFormat="1" ht="21.95" customHeight="1" x14ac:dyDescent="0.2">
      <c r="A327" s="192" t="e">
        <f>'Anexo VI Estimativa de custo'!#REF!</f>
        <v>#REF!</v>
      </c>
      <c r="B327" s="180" t="e">
        <f>CONCATENATE($R$319,SUM($M$320:M327))</f>
        <v>#REF!</v>
      </c>
      <c r="C327" s="5" t="e">
        <f>'Anexo VI Estimativa de custo'!#REF!</f>
        <v>#REF!</v>
      </c>
      <c r="D327" s="6" t="e">
        <f>'Anexo VI Estimativa de custo'!#REF!</f>
        <v>#REF!</v>
      </c>
      <c r="E327" s="46" t="e">
        <f>'Anexo VI Estimativa de custo'!#REF!</f>
        <v>#REF!</v>
      </c>
      <c r="F327" s="46" t="e">
        <f t="shared" si="113"/>
        <v>#REF!</v>
      </c>
      <c r="G327" s="167" t="e">
        <f t="shared" si="114"/>
        <v>#REF!</v>
      </c>
      <c r="H327" s="167" t="e">
        <f t="shared" si="115"/>
        <v>#REF!</v>
      </c>
      <c r="I327" s="11" t="e">
        <f>'Anexo VI Estimativa de custo'!#REF!</f>
        <v>#REF!</v>
      </c>
      <c r="J327" s="269" t="e">
        <f t="shared" si="116"/>
        <v>#REF!</v>
      </c>
      <c r="K327" s="269" t="e">
        <f t="shared" si="117"/>
        <v>#REF!</v>
      </c>
      <c r="L327" s="269" t="e">
        <f t="shared" si="118"/>
        <v>#REF!</v>
      </c>
      <c r="M327" s="106" t="e">
        <f t="shared" si="119"/>
        <v>#REF!</v>
      </c>
      <c r="N327" s="20"/>
      <c r="O327" s="20"/>
      <c r="P327" s="68"/>
      <c r="Q327" s="16"/>
      <c r="R327" s="120"/>
      <c r="T327" s="221" t="e">
        <f t="shared" si="104"/>
        <v>#REF!</v>
      </c>
      <c r="W327" s="221" t="e">
        <f t="shared" si="105"/>
        <v>#REF!</v>
      </c>
    </row>
    <row r="328" spans="1:23" s="26" customFormat="1" ht="21.95" customHeight="1" x14ac:dyDescent="0.2">
      <c r="A328" s="192" t="e">
        <f>'Anexo VI Estimativa de custo'!#REF!</f>
        <v>#REF!</v>
      </c>
      <c r="B328" s="180" t="e">
        <f>CONCATENATE($R$319,SUM($M$320:M328))</f>
        <v>#REF!</v>
      </c>
      <c r="C328" s="5" t="e">
        <f>'Anexo VI Estimativa de custo'!#REF!</f>
        <v>#REF!</v>
      </c>
      <c r="D328" s="6" t="e">
        <f>'Anexo VI Estimativa de custo'!#REF!</f>
        <v>#REF!</v>
      </c>
      <c r="E328" s="46" t="e">
        <f>'Anexo VI Estimativa de custo'!#REF!</f>
        <v>#REF!</v>
      </c>
      <c r="F328" s="46" t="e">
        <f t="shared" si="113"/>
        <v>#REF!</v>
      </c>
      <c r="G328" s="167" t="e">
        <f t="shared" si="114"/>
        <v>#REF!</v>
      </c>
      <c r="H328" s="167" t="e">
        <f t="shared" si="115"/>
        <v>#REF!</v>
      </c>
      <c r="I328" s="11" t="e">
        <f>'Anexo VI Estimativa de custo'!#REF!</f>
        <v>#REF!</v>
      </c>
      <c r="J328" s="269" t="e">
        <f t="shared" si="116"/>
        <v>#REF!</v>
      </c>
      <c r="K328" s="269" t="e">
        <f t="shared" si="117"/>
        <v>#REF!</v>
      </c>
      <c r="L328" s="269" t="e">
        <f t="shared" si="118"/>
        <v>#REF!</v>
      </c>
      <c r="M328" s="106" t="e">
        <f t="shared" si="119"/>
        <v>#REF!</v>
      </c>
      <c r="N328" s="20"/>
      <c r="O328" s="20"/>
      <c r="P328" s="68"/>
      <c r="Q328" s="16"/>
      <c r="R328" s="120"/>
      <c r="T328" s="221" t="e">
        <f t="shared" si="104"/>
        <v>#REF!</v>
      </c>
      <c r="W328" s="221" t="e">
        <f t="shared" si="105"/>
        <v>#REF!</v>
      </c>
    </row>
    <row r="329" spans="1:23" s="26" customFormat="1" ht="21.95" customHeight="1" x14ac:dyDescent="0.2">
      <c r="A329" s="192" t="e">
        <f>'Anexo VI Estimativa de custo'!#REF!</f>
        <v>#REF!</v>
      </c>
      <c r="B329" s="180" t="e">
        <f>CONCATENATE($R$319,SUM($M$320:M329))</f>
        <v>#REF!</v>
      </c>
      <c r="C329" s="5" t="e">
        <f>'Anexo VI Estimativa de custo'!#REF!</f>
        <v>#REF!</v>
      </c>
      <c r="D329" s="6" t="e">
        <f>'Anexo VI Estimativa de custo'!#REF!</f>
        <v>#REF!</v>
      </c>
      <c r="E329" s="46" t="e">
        <f>'Anexo VI Estimativa de custo'!#REF!</f>
        <v>#REF!</v>
      </c>
      <c r="F329" s="46" t="e">
        <f t="shared" si="113"/>
        <v>#REF!</v>
      </c>
      <c r="G329" s="167" t="e">
        <f t="shared" si="114"/>
        <v>#REF!</v>
      </c>
      <c r="H329" s="167" t="e">
        <f t="shared" si="115"/>
        <v>#REF!</v>
      </c>
      <c r="I329" s="11" t="e">
        <f>'Anexo VI Estimativa de custo'!#REF!</f>
        <v>#REF!</v>
      </c>
      <c r="J329" s="269" t="e">
        <f t="shared" si="116"/>
        <v>#REF!</v>
      </c>
      <c r="K329" s="269" t="e">
        <f t="shared" si="117"/>
        <v>#REF!</v>
      </c>
      <c r="L329" s="269" t="e">
        <f t="shared" si="118"/>
        <v>#REF!</v>
      </c>
      <c r="M329" s="106" t="e">
        <f t="shared" si="119"/>
        <v>#REF!</v>
      </c>
      <c r="N329" s="20"/>
      <c r="O329" s="20"/>
      <c r="P329" s="68"/>
      <c r="Q329" s="16"/>
      <c r="R329" s="120"/>
      <c r="T329" s="221" t="e">
        <f t="shared" si="104"/>
        <v>#REF!</v>
      </c>
      <c r="W329" s="221" t="e">
        <f t="shared" si="105"/>
        <v>#REF!</v>
      </c>
    </row>
    <row r="330" spans="1:23" s="26" customFormat="1" ht="21.95" customHeight="1" x14ac:dyDescent="0.2">
      <c r="A330" s="192" t="e">
        <f>'Anexo VI Estimativa de custo'!#REF!</f>
        <v>#REF!</v>
      </c>
      <c r="B330" s="180" t="e">
        <f>CONCATENATE($R$319,SUM($M$320:M330))</f>
        <v>#REF!</v>
      </c>
      <c r="C330" s="5" t="e">
        <f>'Anexo VI Estimativa de custo'!#REF!</f>
        <v>#REF!</v>
      </c>
      <c r="D330" s="6" t="e">
        <f>'Anexo VI Estimativa de custo'!#REF!</f>
        <v>#REF!</v>
      </c>
      <c r="E330" s="46" t="e">
        <f>'Anexo VI Estimativa de custo'!#REF!</f>
        <v>#REF!</v>
      </c>
      <c r="F330" s="46" t="e">
        <f t="shared" si="113"/>
        <v>#REF!</v>
      </c>
      <c r="G330" s="167" t="e">
        <f t="shared" si="114"/>
        <v>#REF!</v>
      </c>
      <c r="H330" s="167" t="e">
        <f t="shared" si="115"/>
        <v>#REF!</v>
      </c>
      <c r="I330" s="11" t="e">
        <f>'Anexo VI Estimativa de custo'!#REF!</f>
        <v>#REF!</v>
      </c>
      <c r="J330" s="269" t="e">
        <f t="shared" si="116"/>
        <v>#REF!</v>
      </c>
      <c r="K330" s="269" t="e">
        <f t="shared" si="117"/>
        <v>#REF!</v>
      </c>
      <c r="L330" s="269" t="e">
        <f t="shared" si="118"/>
        <v>#REF!</v>
      </c>
      <c r="M330" s="106" t="e">
        <f t="shared" si="119"/>
        <v>#REF!</v>
      </c>
      <c r="N330" s="20"/>
      <c r="O330" s="20"/>
      <c r="P330" s="68"/>
      <c r="Q330" s="16"/>
      <c r="R330" s="120"/>
      <c r="T330" s="221" t="e">
        <f t="shared" si="104"/>
        <v>#REF!</v>
      </c>
      <c r="W330" s="221" t="e">
        <f t="shared" si="105"/>
        <v>#REF!</v>
      </c>
    </row>
    <row r="331" spans="1:23" s="26" customFormat="1" ht="21.95" customHeight="1" x14ac:dyDescent="0.2">
      <c r="A331" s="192" t="e">
        <f>'Anexo VI Estimativa de custo'!#REF!</f>
        <v>#REF!</v>
      </c>
      <c r="B331" s="180" t="e">
        <f>CONCATENATE($R$319,SUM($M$320:M331))</f>
        <v>#REF!</v>
      </c>
      <c r="C331" s="5" t="e">
        <f>'Anexo VI Estimativa de custo'!#REF!</f>
        <v>#REF!</v>
      </c>
      <c r="D331" s="6" t="e">
        <f>'Anexo VI Estimativa de custo'!#REF!</f>
        <v>#REF!</v>
      </c>
      <c r="E331" s="46" t="e">
        <f>'Anexo VI Estimativa de custo'!#REF!</f>
        <v>#REF!</v>
      </c>
      <c r="F331" s="46" t="e">
        <f t="shared" si="113"/>
        <v>#REF!</v>
      </c>
      <c r="G331" s="167" t="e">
        <f t="shared" si="114"/>
        <v>#REF!</v>
      </c>
      <c r="H331" s="167" t="e">
        <f t="shared" si="115"/>
        <v>#REF!</v>
      </c>
      <c r="I331" s="11" t="e">
        <f>'Anexo VI Estimativa de custo'!#REF!</f>
        <v>#REF!</v>
      </c>
      <c r="J331" s="269" t="e">
        <f t="shared" si="116"/>
        <v>#REF!</v>
      </c>
      <c r="K331" s="269" t="e">
        <f t="shared" si="117"/>
        <v>#REF!</v>
      </c>
      <c r="L331" s="269" t="e">
        <f t="shared" si="118"/>
        <v>#REF!</v>
      </c>
      <c r="M331" s="106" t="e">
        <f t="shared" si="119"/>
        <v>#REF!</v>
      </c>
      <c r="N331" s="20"/>
      <c r="O331" s="20"/>
      <c r="P331" s="68"/>
      <c r="Q331" s="16"/>
      <c r="R331" s="120"/>
      <c r="T331" s="221" t="e">
        <f t="shared" si="104"/>
        <v>#REF!</v>
      </c>
      <c r="W331" s="221" t="e">
        <f t="shared" si="105"/>
        <v>#REF!</v>
      </c>
    </row>
    <row r="332" spans="1:23" s="26" customFormat="1" ht="21.95" customHeight="1" x14ac:dyDescent="0.2">
      <c r="A332" s="192" t="e">
        <f>'Anexo VI Estimativa de custo'!#REF!</f>
        <v>#REF!</v>
      </c>
      <c r="B332" s="180" t="e">
        <f>CONCATENATE($R$319,SUM($M$320:M332))</f>
        <v>#REF!</v>
      </c>
      <c r="C332" s="5" t="e">
        <f>'Anexo VI Estimativa de custo'!#REF!</f>
        <v>#REF!</v>
      </c>
      <c r="D332" s="6" t="e">
        <f>'Anexo VI Estimativa de custo'!#REF!</f>
        <v>#REF!</v>
      </c>
      <c r="E332" s="46" t="e">
        <f>'Anexo VI Estimativa de custo'!#REF!</f>
        <v>#REF!</v>
      </c>
      <c r="F332" s="46" t="e">
        <f t="shared" si="113"/>
        <v>#REF!</v>
      </c>
      <c r="G332" s="167" t="e">
        <f t="shared" si="114"/>
        <v>#REF!</v>
      </c>
      <c r="H332" s="167" t="e">
        <f t="shared" si="115"/>
        <v>#REF!</v>
      </c>
      <c r="I332" s="11" t="e">
        <f>'Anexo VI Estimativa de custo'!#REF!</f>
        <v>#REF!</v>
      </c>
      <c r="J332" s="269" t="e">
        <f t="shared" si="116"/>
        <v>#REF!</v>
      </c>
      <c r="K332" s="269" t="e">
        <f t="shared" si="117"/>
        <v>#REF!</v>
      </c>
      <c r="L332" s="269" t="e">
        <f t="shared" si="118"/>
        <v>#REF!</v>
      </c>
      <c r="M332" s="106" t="e">
        <f t="shared" si="119"/>
        <v>#REF!</v>
      </c>
      <c r="N332" s="20"/>
      <c r="O332" s="20"/>
      <c r="P332" s="68"/>
      <c r="Q332" s="16"/>
      <c r="R332" s="120"/>
      <c r="T332" s="221" t="e">
        <f t="shared" si="104"/>
        <v>#REF!</v>
      </c>
      <c r="W332" s="221" t="e">
        <f t="shared" si="105"/>
        <v>#REF!</v>
      </c>
    </row>
    <row r="333" spans="1:23" s="26" customFormat="1" ht="21.95" customHeight="1" x14ac:dyDescent="0.2">
      <c r="A333" s="192" t="e">
        <f>'Anexo VI Estimativa de custo'!#REF!</f>
        <v>#REF!</v>
      </c>
      <c r="B333" s="180" t="e">
        <f>CONCATENATE($R$319,SUM($M$320:M333))</f>
        <v>#REF!</v>
      </c>
      <c r="C333" s="5" t="e">
        <f>'Anexo VI Estimativa de custo'!#REF!</f>
        <v>#REF!</v>
      </c>
      <c r="D333" s="6" t="e">
        <f>'Anexo VI Estimativa de custo'!#REF!</f>
        <v>#REF!</v>
      </c>
      <c r="E333" s="46" t="e">
        <f>'Anexo VI Estimativa de custo'!#REF!</f>
        <v>#REF!</v>
      </c>
      <c r="F333" s="46" t="e">
        <f t="shared" si="113"/>
        <v>#REF!</v>
      </c>
      <c r="G333" s="167" t="e">
        <f t="shared" si="114"/>
        <v>#REF!</v>
      </c>
      <c r="H333" s="167" t="e">
        <f t="shared" si="115"/>
        <v>#REF!</v>
      </c>
      <c r="I333" s="11" t="e">
        <f>'Anexo VI Estimativa de custo'!#REF!</f>
        <v>#REF!</v>
      </c>
      <c r="J333" s="269" t="e">
        <f t="shared" si="116"/>
        <v>#REF!</v>
      </c>
      <c r="K333" s="269" t="e">
        <f t="shared" si="117"/>
        <v>#REF!</v>
      </c>
      <c r="L333" s="269" t="e">
        <f t="shared" si="118"/>
        <v>#REF!</v>
      </c>
      <c r="M333" s="106" t="e">
        <f t="shared" si="119"/>
        <v>#REF!</v>
      </c>
      <c r="N333" s="20"/>
      <c r="O333" s="20"/>
      <c r="P333" s="68"/>
      <c r="Q333" s="16"/>
      <c r="R333" s="120"/>
      <c r="T333" s="221" t="e">
        <f t="shared" si="104"/>
        <v>#REF!</v>
      </c>
      <c r="W333" s="221" t="e">
        <f t="shared" si="105"/>
        <v>#REF!</v>
      </c>
    </row>
    <row r="334" spans="1:23" s="26" customFormat="1" ht="21.95" customHeight="1" x14ac:dyDescent="0.2">
      <c r="A334" s="192" t="e">
        <f>'Anexo VI Estimativa de custo'!#REF!</f>
        <v>#REF!</v>
      </c>
      <c r="B334" s="180" t="e">
        <f>CONCATENATE($R$319,SUM($M$320:M334))</f>
        <v>#REF!</v>
      </c>
      <c r="C334" s="5" t="e">
        <f>'Anexo VI Estimativa de custo'!#REF!</f>
        <v>#REF!</v>
      </c>
      <c r="D334" s="6" t="e">
        <f>'Anexo VI Estimativa de custo'!#REF!</f>
        <v>#REF!</v>
      </c>
      <c r="E334" s="46" t="e">
        <f>'Anexo VI Estimativa de custo'!#REF!</f>
        <v>#REF!</v>
      </c>
      <c r="F334" s="46" t="e">
        <f t="shared" si="113"/>
        <v>#REF!</v>
      </c>
      <c r="G334" s="167" t="e">
        <f t="shared" si="114"/>
        <v>#REF!</v>
      </c>
      <c r="H334" s="167" t="e">
        <f t="shared" si="115"/>
        <v>#REF!</v>
      </c>
      <c r="I334" s="11" t="e">
        <f>'Anexo VI Estimativa de custo'!#REF!</f>
        <v>#REF!</v>
      </c>
      <c r="J334" s="269" t="e">
        <f t="shared" si="116"/>
        <v>#REF!</v>
      </c>
      <c r="K334" s="269" t="e">
        <f t="shared" si="117"/>
        <v>#REF!</v>
      </c>
      <c r="L334" s="269" t="e">
        <f t="shared" si="118"/>
        <v>#REF!</v>
      </c>
      <c r="M334" s="106" t="e">
        <f t="shared" si="119"/>
        <v>#REF!</v>
      </c>
      <c r="N334" s="20"/>
      <c r="O334" s="20"/>
      <c r="P334" s="68"/>
      <c r="Q334" s="16"/>
      <c r="R334" s="120"/>
      <c r="T334" s="221" t="e">
        <f t="shared" si="104"/>
        <v>#REF!</v>
      </c>
      <c r="W334" s="221" t="e">
        <f t="shared" si="105"/>
        <v>#REF!</v>
      </c>
    </row>
    <row r="335" spans="1:23" s="26" customFormat="1" ht="21.95" customHeight="1" x14ac:dyDescent="0.2">
      <c r="A335" s="192" t="e">
        <f>'Anexo VI Estimativa de custo'!#REF!</f>
        <v>#REF!</v>
      </c>
      <c r="B335" s="180" t="e">
        <f>CONCATENATE($R$319,SUM($M$320:M335))</f>
        <v>#REF!</v>
      </c>
      <c r="C335" s="5" t="e">
        <f>'Anexo VI Estimativa de custo'!#REF!</f>
        <v>#REF!</v>
      </c>
      <c r="D335" s="6" t="e">
        <f>'Anexo VI Estimativa de custo'!#REF!</f>
        <v>#REF!</v>
      </c>
      <c r="E335" s="46" t="e">
        <f>'Anexo VI Estimativa de custo'!#REF!</f>
        <v>#REF!</v>
      </c>
      <c r="F335" s="46" t="e">
        <f t="shared" si="113"/>
        <v>#REF!</v>
      </c>
      <c r="G335" s="167" t="e">
        <f t="shared" si="114"/>
        <v>#REF!</v>
      </c>
      <c r="H335" s="167" t="e">
        <f t="shared" si="115"/>
        <v>#REF!</v>
      </c>
      <c r="I335" s="11" t="e">
        <f>'Anexo VI Estimativa de custo'!#REF!</f>
        <v>#REF!</v>
      </c>
      <c r="J335" s="269" t="e">
        <f t="shared" si="116"/>
        <v>#REF!</v>
      </c>
      <c r="K335" s="269" t="e">
        <f t="shared" si="117"/>
        <v>#REF!</v>
      </c>
      <c r="L335" s="269" t="e">
        <f t="shared" si="118"/>
        <v>#REF!</v>
      </c>
      <c r="M335" s="106" t="e">
        <f t="shared" si="119"/>
        <v>#REF!</v>
      </c>
      <c r="N335" s="20"/>
      <c r="O335" s="20"/>
      <c r="P335" s="68"/>
      <c r="Q335" s="16"/>
      <c r="R335" s="120"/>
      <c r="T335" s="221" t="e">
        <f t="shared" si="104"/>
        <v>#REF!</v>
      </c>
      <c r="W335" s="221" t="e">
        <f t="shared" si="105"/>
        <v>#REF!</v>
      </c>
    </row>
    <row r="336" spans="1:23" s="26" customFormat="1" ht="21.95" customHeight="1" x14ac:dyDescent="0.2">
      <c r="A336" s="192"/>
      <c r="B336" s="180" t="e">
        <f>CONCATENATE($R$319,SUM($M$320:M336))</f>
        <v>#REF!</v>
      </c>
      <c r="C336" s="9"/>
      <c r="D336" s="10"/>
      <c r="E336" s="46" t="e">
        <f>'Anexo VI Estimativa de custo'!#REF!</f>
        <v>#REF!</v>
      </c>
      <c r="F336" s="46" t="e">
        <f t="shared" si="113"/>
        <v>#REF!</v>
      </c>
      <c r="G336" s="167" t="e">
        <f t="shared" si="114"/>
        <v>#REF!</v>
      </c>
      <c r="H336" s="167" t="e">
        <f t="shared" si="115"/>
        <v>#REF!</v>
      </c>
      <c r="I336" s="11" t="e">
        <f>'Anexo VI Estimativa de custo'!#REF!</f>
        <v>#REF!</v>
      </c>
      <c r="J336" s="269" t="e">
        <f t="shared" si="116"/>
        <v>#REF!</v>
      </c>
      <c r="K336" s="269" t="e">
        <f t="shared" si="117"/>
        <v>#REF!</v>
      </c>
      <c r="L336" s="269" t="e">
        <f t="shared" si="118"/>
        <v>#REF!</v>
      </c>
      <c r="M336" s="106" t="e">
        <f t="shared" si="119"/>
        <v>#REF!</v>
      </c>
      <c r="N336" s="20"/>
      <c r="O336" s="20"/>
      <c r="P336" s="258" t="e">
        <f>SUM(E320:E336)</f>
        <v>#REF!</v>
      </c>
      <c r="Q336" s="16"/>
      <c r="R336" s="120"/>
      <c r="T336" s="221" t="e">
        <f t="shared" si="104"/>
        <v>#REF!</v>
      </c>
      <c r="W336" s="221" t="e">
        <f t="shared" si="105"/>
        <v>#REF!</v>
      </c>
    </row>
    <row r="337" spans="1:23" s="63" customFormat="1" ht="21.95" customHeight="1" x14ac:dyDescent="0.25">
      <c r="A337" s="181"/>
      <c r="B337" s="181" t="e">
        <f>SUM(M337:N337)</f>
        <v>#REF!</v>
      </c>
      <c r="C337" s="531" t="s">
        <v>36</v>
      </c>
      <c r="D337" s="532"/>
      <c r="E337" s="532"/>
      <c r="F337" s="532"/>
      <c r="G337" s="532"/>
      <c r="H337" s="532"/>
      <c r="I337" s="532"/>
      <c r="J337" s="532"/>
      <c r="K337" s="532"/>
      <c r="L337" s="532"/>
      <c r="M337" s="104" t="e">
        <f>IF(P363&gt;0.01,1,0)</f>
        <v>#REF!</v>
      </c>
      <c r="N337" s="52" t="e">
        <f>B294</f>
        <v>#REF!</v>
      </c>
      <c r="O337" s="52"/>
      <c r="P337" s="259" t="e">
        <f>SUM(E296:E336)</f>
        <v>#REF!</v>
      </c>
      <c r="Q337" s="54"/>
      <c r="R337" s="128" t="e">
        <f>CONCATENATE(B337,".")</f>
        <v>#REF!</v>
      </c>
      <c r="T337" s="221">
        <f t="shared" si="104"/>
        <v>0</v>
      </c>
      <c r="W337" s="221">
        <f t="shared" si="105"/>
        <v>0</v>
      </c>
    </row>
    <row r="338" spans="1:23" s="26" customFormat="1" ht="21.95" customHeight="1" x14ac:dyDescent="0.2">
      <c r="A338" s="262" t="e">
        <f>'Anexo VI Estimativa de custo'!#REF!</f>
        <v>#REF!</v>
      </c>
      <c r="B338" s="172" t="e">
        <f>CONCATENATE($R$337,SUM($M$338:M338))</f>
        <v>#REF!</v>
      </c>
      <c r="C338" s="5" t="e">
        <f>'Anexo VI Estimativa de custo'!#REF!</f>
        <v>#REF!</v>
      </c>
      <c r="D338" s="6" t="e">
        <f>'Anexo VI Estimativa de custo'!#REF!</f>
        <v>#REF!</v>
      </c>
      <c r="E338" s="46" t="e">
        <f>'Anexo VI Estimativa de custo'!#REF!</f>
        <v>#REF!</v>
      </c>
      <c r="F338" s="46" t="e">
        <f>E338</f>
        <v>#REF!</v>
      </c>
      <c r="G338" s="167" t="e">
        <f>IF(F338-E338&gt;0,F338-E338,0)</f>
        <v>#REF!</v>
      </c>
      <c r="H338" s="167" t="e">
        <f>IF(E338-F338&gt;0,E338-F338,0)</f>
        <v>#REF!</v>
      </c>
      <c r="I338" s="11" t="e">
        <f>'Anexo VI Estimativa de custo'!#REF!</f>
        <v>#REF!</v>
      </c>
      <c r="J338" s="269" t="e">
        <f>G338*I338</f>
        <v>#REF!</v>
      </c>
      <c r="K338" s="269" t="e">
        <f>H338*I338</f>
        <v>#REF!</v>
      </c>
      <c r="L338" s="269" t="e">
        <f>J338-K338</f>
        <v>#REF!</v>
      </c>
      <c r="M338" s="106" t="e">
        <f>IF(E338&gt;0.001,1,0)</f>
        <v>#REF!</v>
      </c>
      <c r="N338" s="20"/>
      <c r="O338" s="20"/>
      <c r="P338" s="68"/>
      <c r="Q338" s="16"/>
      <c r="R338" s="120"/>
      <c r="T338" s="221" t="e">
        <f t="shared" ref="T338:T401" si="120">E338*I338</f>
        <v>#REF!</v>
      </c>
      <c r="W338" s="221" t="e">
        <f t="shared" ref="W338:W401" si="121">I338*E338</f>
        <v>#REF!</v>
      </c>
    </row>
    <row r="339" spans="1:23" s="26" customFormat="1" ht="21.95" customHeight="1" x14ac:dyDescent="0.2">
      <c r="A339" s="262" t="e">
        <f>'Anexo VI Estimativa de custo'!#REF!</f>
        <v>#REF!</v>
      </c>
      <c r="B339" s="172" t="e">
        <f>CONCATENATE($R$337,SUM($M$338:M339))</f>
        <v>#REF!</v>
      </c>
      <c r="C339" s="5" t="e">
        <f>'Anexo VI Estimativa de custo'!#REF!</f>
        <v>#REF!</v>
      </c>
      <c r="D339" s="6" t="e">
        <f>'Anexo VI Estimativa de custo'!#REF!</f>
        <v>#REF!</v>
      </c>
      <c r="E339" s="46" t="e">
        <f>'Anexo VI Estimativa de custo'!#REF!</f>
        <v>#REF!</v>
      </c>
      <c r="F339" s="46" t="e">
        <f t="shared" ref="F339:F363" si="122">E339</f>
        <v>#REF!</v>
      </c>
      <c r="G339" s="167" t="e">
        <f t="shared" ref="G339:G355" si="123">IF(F339-E339&gt;0,F339-E339,0)</f>
        <v>#REF!</v>
      </c>
      <c r="H339" s="167" t="e">
        <f t="shared" ref="H339:H355" si="124">IF(E339-F339&gt;0,E339-F339,0)</f>
        <v>#REF!</v>
      </c>
      <c r="I339" s="11" t="e">
        <f>'Anexo VI Estimativa de custo'!#REF!</f>
        <v>#REF!</v>
      </c>
      <c r="J339" s="269" t="e">
        <f t="shared" ref="J339:J355" si="125">G339*I339</f>
        <v>#REF!</v>
      </c>
      <c r="K339" s="269" t="e">
        <f t="shared" ref="K339:K355" si="126">H339*I339</f>
        <v>#REF!</v>
      </c>
      <c r="L339" s="269" t="e">
        <f t="shared" ref="L339:L355" si="127">J339-K339</f>
        <v>#REF!</v>
      </c>
      <c r="M339" s="106" t="e">
        <f t="shared" ref="M339:M355" si="128">IF(E339&gt;0.001,1,0)</f>
        <v>#REF!</v>
      </c>
      <c r="N339" s="20"/>
      <c r="O339" s="20"/>
      <c r="P339" s="68"/>
      <c r="Q339" s="16"/>
      <c r="R339" s="120"/>
      <c r="T339" s="221" t="e">
        <f t="shared" si="120"/>
        <v>#REF!</v>
      </c>
      <c r="W339" s="221" t="e">
        <f t="shared" si="121"/>
        <v>#REF!</v>
      </c>
    </row>
    <row r="340" spans="1:23" s="26" customFormat="1" ht="21.95" customHeight="1" x14ac:dyDescent="0.2">
      <c r="A340" s="262" t="e">
        <f>'Anexo VI Estimativa de custo'!#REF!</f>
        <v>#REF!</v>
      </c>
      <c r="B340" s="172" t="e">
        <f>CONCATENATE($R$337,SUM($M$338:M340))</f>
        <v>#REF!</v>
      </c>
      <c r="C340" s="5" t="e">
        <f>'Anexo VI Estimativa de custo'!#REF!</f>
        <v>#REF!</v>
      </c>
      <c r="D340" s="6" t="e">
        <f>'Anexo VI Estimativa de custo'!#REF!</f>
        <v>#REF!</v>
      </c>
      <c r="E340" s="46" t="e">
        <f>'Anexo VI Estimativa de custo'!#REF!</f>
        <v>#REF!</v>
      </c>
      <c r="F340" s="46" t="e">
        <f t="shared" si="122"/>
        <v>#REF!</v>
      </c>
      <c r="G340" s="167" t="e">
        <f t="shared" si="123"/>
        <v>#REF!</v>
      </c>
      <c r="H340" s="167" t="e">
        <f t="shared" si="124"/>
        <v>#REF!</v>
      </c>
      <c r="I340" s="11" t="e">
        <f>'Anexo VI Estimativa de custo'!#REF!</f>
        <v>#REF!</v>
      </c>
      <c r="J340" s="269" t="e">
        <f t="shared" si="125"/>
        <v>#REF!</v>
      </c>
      <c r="K340" s="269" t="e">
        <f t="shared" si="126"/>
        <v>#REF!</v>
      </c>
      <c r="L340" s="269" t="e">
        <f t="shared" si="127"/>
        <v>#REF!</v>
      </c>
      <c r="M340" s="106" t="e">
        <f t="shared" si="128"/>
        <v>#REF!</v>
      </c>
      <c r="N340" s="20"/>
      <c r="O340" s="20"/>
      <c r="P340" s="68"/>
      <c r="Q340" s="16"/>
      <c r="R340" s="120"/>
      <c r="T340" s="221" t="e">
        <f t="shared" si="120"/>
        <v>#REF!</v>
      </c>
      <c r="W340" s="221" t="e">
        <f t="shared" si="121"/>
        <v>#REF!</v>
      </c>
    </row>
    <row r="341" spans="1:23" s="26" customFormat="1" ht="21.95" customHeight="1" x14ac:dyDescent="0.2">
      <c r="A341" s="262" t="e">
        <f>'Anexo VI Estimativa de custo'!#REF!</f>
        <v>#REF!</v>
      </c>
      <c r="B341" s="172" t="e">
        <f>CONCATENATE($R$337,SUM($M$338:M341))</f>
        <v>#REF!</v>
      </c>
      <c r="C341" s="5" t="e">
        <f>'Anexo VI Estimativa de custo'!#REF!</f>
        <v>#REF!</v>
      </c>
      <c r="D341" s="6" t="e">
        <f>'Anexo VI Estimativa de custo'!#REF!</f>
        <v>#REF!</v>
      </c>
      <c r="E341" s="46" t="e">
        <f>'Anexo VI Estimativa de custo'!#REF!</f>
        <v>#REF!</v>
      </c>
      <c r="F341" s="46" t="e">
        <f t="shared" si="122"/>
        <v>#REF!</v>
      </c>
      <c r="G341" s="167" t="e">
        <f t="shared" si="123"/>
        <v>#REF!</v>
      </c>
      <c r="H341" s="167" t="e">
        <f t="shared" si="124"/>
        <v>#REF!</v>
      </c>
      <c r="I341" s="11" t="e">
        <f>'Anexo VI Estimativa de custo'!#REF!</f>
        <v>#REF!</v>
      </c>
      <c r="J341" s="269" t="e">
        <f t="shared" si="125"/>
        <v>#REF!</v>
      </c>
      <c r="K341" s="269" t="e">
        <f t="shared" si="126"/>
        <v>#REF!</v>
      </c>
      <c r="L341" s="269" t="e">
        <f t="shared" si="127"/>
        <v>#REF!</v>
      </c>
      <c r="M341" s="106" t="e">
        <f t="shared" si="128"/>
        <v>#REF!</v>
      </c>
      <c r="N341" s="20"/>
      <c r="O341" s="20"/>
      <c r="P341" s="68"/>
      <c r="Q341" s="16"/>
      <c r="R341" s="120"/>
      <c r="T341" s="221" t="e">
        <f t="shared" si="120"/>
        <v>#REF!</v>
      </c>
      <c r="W341" s="221" t="e">
        <f t="shared" si="121"/>
        <v>#REF!</v>
      </c>
    </row>
    <row r="342" spans="1:23" s="26" customFormat="1" ht="21.95" customHeight="1" x14ac:dyDescent="0.2">
      <c r="A342" s="262" t="e">
        <f>'Anexo VI Estimativa de custo'!#REF!</f>
        <v>#REF!</v>
      </c>
      <c r="B342" s="172" t="e">
        <f>CONCATENATE($R$337,SUM($M$338:M342))</f>
        <v>#REF!</v>
      </c>
      <c r="C342" s="5" t="e">
        <f>'Anexo VI Estimativa de custo'!#REF!</f>
        <v>#REF!</v>
      </c>
      <c r="D342" s="6" t="e">
        <f>'Anexo VI Estimativa de custo'!#REF!</f>
        <v>#REF!</v>
      </c>
      <c r="E342" s="46" t="e">
        <f>'Anexo VI Estimativa de custo'!#REF!</f>
        <v>#REF!</v>
      </c>
      <c r="F342" s="46" t="e">
        <f t="shared" si="122"/>
        <v>#REF!</v>
      </c>
      <c r="G342" s="167" t="e">
        <f t="shared" si="123"/>
        <v>#REF!</v>
      </c>
      <c r="H342" s="167" t="e">
        <f t="shared" si="124"/>
        <v>#REF!</v>
      </c>
      <c r="I342" s="11" t="e">
        <f>'Anexo VI Estimativa de custo'!#REF!</f>
        <v>#REF!</v>
      </c>
      <c r="J342" s="269" t="e">
        <f t="shared" si="125"/>
        <v>#REF!</v>
      </c>
      <c r="K342" s="269" t="e">
        <f t="shared" si="126"/>
        <v>#REF!</v>
      </c>
      <c r="L342" s="269" t="e">
        <f t="shared" si="127"/>
        <v>#REF!</v>
      </c>
      <c r="M342" s="106" t="e">
        <f t="shared" si="128"/>
        <v>#REF!</v>
      </c>
      <c r="N342" s="20"/>
      <c r="O342" s="20"/>
      <c r="P342" s="68"/>
      <c r="Q342" s="16"/>
      <c r="R342" s="120"/>
      <c r="T342" s="221" t="e">
        <f t="shared" si="120"/>
        <v>#REF!</v>
      </c>
      <c r="W342" s="221" t="e">
        <f t="shared" si="121"/>
        <v>#REF!</v>
      </c>
    </row>
    <row r="343" spans="1:23" s="30" customFormat="1" ht="21.95" customHeight="1" x14ac:dyDescent="0.2">
      <c r="A343" s="262" t="e">
        <f>'Anexo VI Estimativa de custo'!#REF!</f>
        <v>#REF!</v>
      </c>
      <c r="B343" s="172" t="e">
        <f>CONCATENATE($R$337,SUM($M$338:M343))</f>
        <v>#REF!</v>
      </c>
      <c r="C343" s="5" t="e">
        <f>'Anexo VI Estimativa de custo'!#REF!</f>
        <v>#REF!</v>
      </c>
      <c r="D343" s="6" t="e">
        <f>'Anexo VI Estimativa de custo'!#REF!</f>
        <v>#REF!</v>
      </c>
      <c r="E343" s="46" t="e">
        <f>'Anexo VI Estimativa de custo'!#REF!</f>
        <v>#REF!</v>
      </c>
      <c r="F343" s="46" t="e">
        <f t="shared" si="122"/>
        <v>#REF!</v>
      </c>
      <c r="G343" s="167" t="e">
        <f t="shared" si="123"/>
        <v>#REF!</v>
      </c>
      <c r="H343" s="167" t="e">
        <f t="shared" si="124"/>
        <v>#REF!</v>
      </c>
      <c r="I343" s="11" t="e">
        <f>'Anexo VI Estimativa de custo'!#REF!</f>
        <v>#REF!</v>
      </c>
      <c r="J343" s="269" t="e">
        <f t="shared" si="125"/>
        <v>#REF!</v>
      </c>
      <c r="K343" s="269" t="e">
        <f t="shared" si="126"/>
        <v>#REF!</v>
      </c>
      <c r="L343" s="269" t="e">
        <f t="shared" si="127"/>
        <v>#REF!</v>
      </c>
      <c r="M343" s="106" t="e">
        <f t="shared" si="128"/>
        <v>#REF!</v>
      </c>
      <c r="N343" s="20"/>
      <c r="O343" s="20"/>
      <c r="P343" s="68"/>
      <c r="Q343" s="16"/>
      <c r="R343" s="120"/>
      <c r="T343" s="221" t="e">
        <f t="shared" si="120"/>
        <v>#REF!</v>
      </c>
      <c r="W343" s="221" t="e">
        <f t="shared" si="121"/>
        <v>#REF!</v>
      </c>
    </row>
    <row r="344" spans="1:23" s="26" customFormat="1" ht="21.95" customHeight="1" x14ac:dyDescent="0.2">
      <c r="A344" s="262" t="e">
        <f>'Anexo VI Estimativa de custo'!#REF!</f>
        <v>#REF!</v>
      </c>
      <c r="B344" s="172" t="e">
        <f>CONCATENATE($R$337,SUM($M$338:M344))</f>
        <v>#REF!</v>
      </c>
      <c r="C344" s="5" t="e">
        <f>'Anexo VI Estimativa de custo'!#REF!</f>
        <v>#REF!</v>
      </c>
      <c r="D344" s="6" t="e">
        <f>'Anexo VI Estimativa de custo'!#REF!</f>
        <v>#REF!</v>
      </c>
      <c r="E344" s="46" t="e">
        <f>'Anexo VI Estimativa de custo'!#REF!</f>
        <v>#REF!</v>
      </c>
      <c r="F344" s="46" t="e">
        <f t="shared" si="122"/>
        <v>#REF!</v>
      </c>
      <c r="G344" s="167" t="e">
        <f t="shared" si="123"/>
        <v>#REF!</v>
      </c>
      <c r="H344" s="167" t="e">
        <f t="shared" si="124"/>
        <v>#REF!</v>
      </c>
      <c r="I344" s="11" t="e">
        <f>'Anexo VI Estimativa de custo'!#REF!</f>
        <v>#REF!</v>
      </c>
      <c r="J344" s="269" t="e">
        <f t="shared" si="125"/>
        <v>#REF!</v>
      </c>
      <c r="K344" s="269" t="e">
        <f t="shared" si="126"/>
        <v>#REF!</v>
      </c>
      <c r="L344" s="269" t="e">
        <f t="shared" si="127"/>
        <v>#REF!</v>
      </c>
      <c r="M344" s="106" t="e">
        <f t="shared" si="128"/>
        <v>#REF!</v>
      </c>
      <c r="N344" s="20"/>
      <c r="O344" s="20"/>
      <c r="P344" s="68"/>
      <c r="Q344" s="16"/>
      <c r="R344" s="120"/>
      <c r="T344" s="221" t="e">
        <f t="shared" si="120"/>
        <v>#REF!</v>
      </c>
      <c r="W344" s="221" t="e">
        <f t="shared" si="121"/>
        <v>#REF!</v>
      </c>
    </row>
    <row r="345" spans="1:23" s="26" customFormat="1" ht="21.95" customHeight="1" x14ac:dyDescent="0.2">
      <c r="A345" s="262" t="e">
        <f>'Anexo VI Estimativa de custo'!#REF!</f>
        <v>#REF!</v>
      </c>
      <c r="B345" s="172" t="e">
        <f>CONCATENATE($R$337,SUM($M$338:M345))</f>
        <v>#REF!</v>
      </c>
      <c r="C345" s="5" t="e">
        <f>'Anexo VI Estimativa de custo'!#REF!</f>
        <v>#REF!</v>
      </c>
      <c r="D345" s="6" t="e">
        <f>'Anexo VI Estimativa de custo'!#REF!</f>
        <v>#REF!</v>
      </c>
      <c r="E345" s="46" t="e">
        <f>'Anexo VI Estimativa de custo'!#REF!</f>
        <v>#REF!</v>
      </c>
      <c r="F345" s="46" t="e">
        <f t="shared" si="122"/>
        <v>#REF!</v>
      </c>
      <c r="G345" s="167" t="e">
        <f t="shared" si="123"/>
        <v>#REF!</v>
      </c>
      <c r="H345" s="167" t="e">
        <f t="shared" si="124"/>
        <v>#REF!</v>
      </c>
      <c r="I345" s="11" t="e">
        <f>'Anexo VI Estimativa de custo'!#REF!</f>
        <v>#REF!</v>
      </c>
      <c r="J345" s="269" t="e">
        <f t="shared" si="125"/>
        <v>#REF!</v>
      </c>
      <c r="K345" s="269" t="e">
        <f t="shared" si="126"/>
        <v>#REF!</v>
      </c>
      <c r="L345" s="269" t="e">
        <f t="shared" si="127"/>
        <v>#REF!</v>
      </c>
      <c r="M345" s="106" t="e">
        <f t="shared" si="128"/>
        <v>#REF!</v>
      </c>
      <c r="N345" s="20"/>
      <c r="O345" s="20"/>
      <c r="P345" s="68"/>
      <c r="Q345" s="16"/>
      <c r="R345" s="120"/>
      <c r="T345" s="221" t="e">
        <f t="shared" si="120"/>
        <v>#REF!</v>
      </c>
      <c r="W345" s="221" t="e">
        <f t="shared" si="121"/>
        <v>#REF!</v>
      </c>
    </row>
    <row r="346" spans="1:23" s="26" customFormat="1" ht="21.95" customHeight="1" x14ac:dyDescent="0.2">
      <c r="A346" s="262" t="e">
        <f>'Anexo VI Estimativa de custo'!#REF!</f>
        <v>#REF!</v>
      </c>
      <c r="B346" s="172" t="e">
        <f>CONCATENATE($R$337,SUM($M$338:M346))</f>
        <v>#REF!</v>
      </c>
      <c r="C346" s="5" t="e">
        <f>'Anexo VI Estimativa de custo'!#REF!</f>
        <v>#REF!</v>
      </c>
      <c r="D346" s="6" t="e">
        <f>'Anexo VI Estimativa de custo'!#REF!</f>
        <v>#REF!</v>
      </c>
      <c r="E346" s="46" t="e">
        <f>'Anexo VI Estimativa de custo'!#REF!</f>
        <v>#REF!</v>
      </c>
      <c r="F346" s="46" t="e">
        <f t="shared" si="122"/>
        <v>#REF!</v>
      </c>
      <c r="G346" s="167" t="e">
        <f t="shared" si="123"/>
        <v>#REF!</v>
      </c>
      <c r="H346" s="167" t="e">
        <f t="shared" si="124"/>
        <v>#REF!</v>
      </c>
      <c r="I346" s="11" t="e">
        <f>'Anexo VI Estimativa de custo'!#REF!</f>
        <v>#REF!</v>
      </c>
      <c r="J346" s="269" t="e">
        <f t="shared" si="125"/>
        <v>#REF!</v>
      </c>
      <c r="K346" s="269" t="e">
        <f t="shared" si="126"/>
        <v>#REF!</v>
      </c>
      <c r="L346" s="269" t="e">
        <f t="shared" si="127"/>
        <v>#REF!</v>
      </c>
      <c r="M346" s="106" t="e">
        <f t="shared" si="128"/>
        <v>#REF!</v>
      </c>
      <c r="N346" s="20"/>
      <c r="O346" s="20"/>
      <c r="P346" s="68"/>
      <c r="Q346" s="16"/>
      <c r="R346" s="120"/>
      <c r="T346" s="221" t="e">
        <f t="shared" si="120"/>
        <v>#REF!</v>
      </c>
      <c r="W346" s="221" t="e">
        <f t="shared" si="121"/>
        <v>#REF!</v>
      </c>
    </row>
    <row r="347" spans="1:23" s="26" customFormat="1" ht="21.95" customHeight="1" x14ac:dyDescent="0.2">
      <c r="A347" s="262" t="e">
        <f>'Anexo VI Estimativa de custo'!#REF!</f>
        <v>#REF!</v>
      </c>
      <c r="B347" s="172" t="e">
        <f>CONCATENATE($R$337,SUM($M$338:M347))</f>
        <v>#REF!</v>
      </c>
      <c r="C347" s="5" t="e">
        <f>'Anexo VI Estimativa de custo'!#REF!</f>
        <v>#REF!</v>
      </c>
      <c r="D347" s="6" t="e">
        <f>'Anexo VI Estimativa de custo'!#REF!</f>
        <v>#REF!</v>
      </c>
      <c r="E347" s="46" t="e">
        <f>'Anexo VI Estimativa de custo'!#REF!</f>
        <v>#REF!</v>
      </c>
      <c r="F347" s="46" t="e">
        <f t="shared" si="122"/>
        <v>#REF!</v>
      </c>
      <c r="G347" s="167" t="e">
        <f t="shared" si="123"/>
        <v>#REF!</v>
      </c>
      <c r="H347" s="167" t="e">
        <f t="shared" si="124"/>
        <v>#REF!</v>
      </c>
      <c r="I347" s="11" t="e">
        <f>'Anexo VI Estimativa de custo'!#REF!</f>
        <v>#REF!</v>
      </c>
      <c r="J347" s="269" t="e">
        <f t="shared" si="125"/>
        <v>#REF!</v>
      </c>
      <c r="K347" s="269" t="e">
        <f t="shared" si="126"/>
        <v>#REF!</v>
      </c>
      <c r="L347" s="269" t="e">
        <f t="shared" si="127"/>
        <v>#REF!</v>
      </c>
      <c r="M347" s="106" t="e">
        <f t="shared" si="128"/>
        <v>#REF!</v>
      </c>
      <c r="N347" s="20"/>
      <c r="O347" s="20"/>
      <c r="P347" s="68"/>
      <c r="Q347" s="16"/>
      <c r="R347" s="120"/>
      <c r="T347" s="221" t="e">
        <f t="shared" si="120"/>
        <v>#REF!</v>
      </c>
      <c r="W347" s="221" t="e">
        <f t="shared" si="121"/>
        <v>#REF!</v>
      </c>
    </row>
    <row r="348" spans="1:23" s="26" customFormat="1" ht="21.95" customHeight="1" x14ac:dyDescent="0.2">
      <c r="A348" s="262" t="e">
        <f>'Anexo VI Estimativa de custo'!#REF!</f>
        <v>#REF!</v>
      </c>
      <c r="B348" s="172" t="e">
        <f>CONCATENATE($R$337,SUM($M$338:M348))</f>
        <v>#REF!</v>
      </c>
      <c r="C348" s="5" t="e">
        <f>'Anexo VI Estimativa de custo'!#REF!</f>
        <v>#REF!</v>
      </c>
      <c r="D348" s="6" t="e">
        <f>'Anexo VI Estimativa de custo'!#REF!</f>
        <v>#REF!</v>
      </c>
      <c r="E348" s="46" t="e">
        <f>'Anexo VI Estimativa de custo'!#REF!</f>
        <v>#REF!</v>
      </c>
      <c r="F348" s="46" t="e">
        <f t="shared" si="122"/>
        <v>#REF!</v>
      </c>
      <c r="G348" s="167" t="e">
        <f t="shared" si="123"/>
        <v>#REF!</v>
      </c>
      <c r="H348" s="167" t="e">
        <f t="shared" si="124"/>
        <v>#REF!</v>
      </c>
      <c r="I348" s="11" t="e">
        <f>'Anexo VI Estimativa de custo'!#REF!</f>
        <v>#REF!</v>
      </c>
      <c r="J348" s="269" t="e">
        <f t="shared" si="125"/>
        <v>#REF!</v>
      </c>
      <c r="K348" s="269" t="e">
        <f t="shared" si="126"/>
        <v>#REF!</v>
      </c>
      <c r="L348" s="269" t="e">
        <f t="shared" si="127"/>
        <v>#REF!</v>
      </c>
      <c r="M348" s="106" t="e">
        <f t="shared" si="128"/>
        <v>#REF!</v>
      </c>
      <c r="N348" s="20"/>
      <c r="O348" s="20"/>
      <c r="P348" s="68"/>
      <c r="Q348" s="16"/>
      <c r="R348" s="120"/>
      <c r="T348" s="221" t="e">
        <f t="shared" si="120"/>
        <v>#REF!</v>
      </c>
      <c r="W348" s="221" t="e">
        <f t="shared" si="121"/>
        <v>#REF!</v>
      </c>
    </row>
    <row r="349" spans="1:23" s="26" customFormat="1" ht="21.95" customHeight="1" x14ac:dyDescent="0.2">
      <c r="A349" s="262" t="e">
        <f>'Anexo VI Estimativa de custo'!#REF!</f>
        <v>#REF!</v>
      </c>
      <c r="B349" s="172" t="e">
        <f>CONCATENATE($R$337,SUM($M$338:M349))</f>
        <v>#REF!</v>
      </c>
      <c r="C349" s="5" t="e">
        <f>'Anexo VI Estimativa de custo'!#REF!</f>
        <v>#REF!</v>
      </c>
      <c r="D349" s="6" t="e">
        <f>'Anexo VI Estimativa de custo'!#REF!</f>
        <v>#REF!</v>
      </c>
      <c r="E349" s="46" t="e">
        <f>'Anexo VI Estimativa de custo'!#REF!</f>
        <v>#REF!</v>
      </c>
      <c r="F349" s="46" t="e">
        <f t="shared" si="122"/>
        <v>#REF!</v>
      </c>
      <c r="G349" s="167" t="e">
        <f t="shared" si="123"/>
        <v>#REF!</v>
      </c>
      <c r="H349" s="167" t="e">
        <f t="shared" si="124"/>
        <v>#REF!</v>
      </c>
      <c r="I349" s="11" t="e">
        <f>'Anexo VI Estimativa de custo'!#REF!</f>
        <v>#REF!</v>
      </c>
      <c r="J349" s="269" t="e">
        <f t="shared" si="125"/>
        <v>#REF!</v>
      </c>
      <c r="K349" s="269" t="e">
        <f t="shared" si="126"/>
        <v>#REF!</v>
      </c>
      <c r="L349" s="269" t="e">
        <f t="shared" si="127"/>
        <v>#REF!</v>
      </c>
      <c r="M349" s="106" t="e">
        <f t="shared" si="128"/>
        <v>#REF!</v>
      </c>
      <c r="N349" s="20"/>
      <c r="O349" s="20"/>
      <c r="P349" s="68"/>
      <c r="Q349" s="16"/>
      <c r="R349" s="120"/>
      <c r="T349" s="221" t="e">
        <f t="shared" si="120"/>
        <v>#REF!</v>
      </c>
      <c r="W349" s="221" t="e">
        <f t="shared" si="121"/>
        <v>#REF!</v>
      </c>
    </row>
    <row r="350" spans="1:23" s="26" customFormat="1" ht="21.95" customHeight="1" x14ac:dyDescent="0.2">
      <c r="A350" s="262" t="e">
        <f>'Anexo VI Estimativa de custo'!#REF!</f>
        <v>#REF!</v>
      </c>
      <c r="B350" s="172" t="e">
        <f>CONCATENATE($R$337,SUM($M$338:M350))</f>
        <v>#REF!</v>
      </c>
      <c r="C350" s="5" t="e">
        <f>'Anexo VI Estimativa de custo'!#REF!</f>
        <v>#REF!</v>
      </c>
      <c r="D350" s="6" t="e">
        <f>'Anexo VI Estimativa de custo'!#REF!</f>
        <v>#REF!</v>
      </c>
      <c r="E350" s="46" t="e">
        <f>'Anexo VI Estimativa de custo'!#REF!</f>
        <v>#REF!</v>
      </c>
      <c r="F350" s="46" t="e">
        <f t="shared" si="122"/>
        <v>#REF!</v>
      </c>
      <c r="G350" s="167" t="e">
        <f t="shared" si="123"/>
        <v>#REF!</v>
      </c>
      <c r="H350" s="167" t="e">
        <f t="shared" si="124"/>
        <v>#REF!</v>
      </c>
      <c r="I350" s="11" t="e">
        <f>'Anexo VI Estimativa de custo'!#REF!</f>
        <v>#REF!</v>
      </c>
      <c r="J350" s="269" t="e">
        <f t="shared" si="125"/>
        <v>#REF!</v>
      </c>
      <c r="K350" s="269" t="e">
        <f t="shared" si="126"/>
        <v>#REF!</v>
      </c>
      <c r="L350" s="269" t="e">
        <f t="shared" si="127"/>
        <v>#REF!</v>
      </c>
      <c r="M350" s="106" t="e">
        <f t="shared" si="128"/>
        <v>#REF!</v>
      </c>
      <c r="N350" s="20"/>
      <c r="O350" s="20"/>
      <c r="P350" s="68"/>
      <c r="Q350" s="16"/>
      <c r="R350" s="120"/>
      <c r="T350" s="221" t="e">
        <f t="shared" si="120"/>
        <v>#REF!</v>
      </c>
      <c r="W350" s="221" t="e">
        <f t="shared" si="121"/>
        <v>#REF!</v>
      </c>
    </row>
    <row r="351" spans="1:23" s="26" customFormat="1" ht="21.95" customHeight="1" x14ac:dyDescent="0.2">
      <c r="A351" s="262" t="e">
        <f>'Anexo VI Estimativa de custo'!#REF!</f>
        <v>#REF!</v>
      </c>
      <c r="B351" s="172" t="e">
        <f>CONCATENATE($R$337,SUM($M$338:M351))</f>
        <v>#REF!</v>
      </c>
      <c r="C351" s="5" t="e">
        <f>'Anexo VI Estimativa de custo'!#REF!</f>
        <v>#REF!</v>
      </c>
      <c r="D351" s="6" t="e">
        <f>'Anexo VI Estimativa de custo'!#REF!</f>
        <v>#REF!</v>
      </c>
      <c r="E351" s="46" t="e">
        <f>'Anexo VI Estimativa de custo'!#REF!</f>
        <v>#REF!</v>
      </c>
      <c r="F351" s="46" t="e">
        <f t="shared" si="122"/>
        <v>#REF!</v>
      </c>
      <c r="G351" s="167" t="e">
        <f t="shared" si="123"/>
        <v>#REF!</v>
      </c>
      <c r="H351" s="167" t="e">
        <f t="shared" si="124"/>
        <v>#REF!</v>
      </c>
      <c r="I351" s="11" t="e">
        <f>'Anexo VI Estimativa de custo'!#REF!</f>
        <v>#REF!</v>
      </c>
      <c r="J351" s="269" t="e">
        <f t="shared" si="125"/>
        <v>#REF!</v>
      </c>
      <c r="K351" s="269" t="e">
        <f t="shared" si="126"/>
        <v>#REF!</v>
      </c>
      <c r="L351" s="269" t="e">
        <f t="shared" si="127"/>
        <v>#REF!</v>
      </c>
      <c r="M351" s="106" t="e">
        <f t="shared" si="128"/>
        <v>#REF!</v>
      </c>
      <c r="N351" s="20"/>
      <c r="O351" s="20"/>
      <c r="P351" s="68"/>
      <c r="Q351" s="16"/>
      <c r="R351" s="120"/>
      <c r="T351" s="221" t="e">
        <f t="shared" si="120"/>
        <v>#REF!</v>
      </c>
      <c r="W351" s="221" t="e">
        <f t="shared" si="121"/>
        <v>#REF!</v>
      </c>
    </row>
    <row r="352" spans="1:23" s="26" customFormat="1" ht="21.95" customHeight="1" x14ac:dyDescent="0.2">
      <c r="A352" s="262" t="e">
        <f>'Anexo VI Estimativa de custo'!#REF!</f>
        <v>#REF!</v>
      </c>
      <c r="B352" s="172" t="e">
        <f>CONCATENATE($R$337,SUM($M$338:M352))</f>
        <v>#REF!</v>
      </c>
      <c r="C352" s="5" t="e">
        <f>'Anexo VI Estimativa de custo'!#REF!</f>
        <v>#REF!</v>
      </c>
      <c r="D352" s="6" t="e">
        <f>'Anexo VI Estimativa de custo'!#REF!</f>
        <v>#REF!</v>
      </c>
      <c r="E352" s="46" t="e">
        <f>'Anexo VI Estimativa de custo'!#REF!</f>
        <v>#REF!</v>
      </c>
      <c r="F352" s="46" t="e">
        <f t="shared" si="122"/>
        <v>#REF!</v>
      </c>
      <c r="G352" s="167" t="e">
        <f t="shared" si="123"/>
        <v>#REF!</v>
      </c>
      <c r="H352" s="167" t="e">
        <f t="shared" si="124"/>
        <v>#REF!</v>
      </c>
      <c r="I352" s="11" t="e">
        <f>'Anexo VI Estimativa de custo'!#REF!</f>
        <v>#REF!</v>
      </c>
      <c r="J352" s="269" t="e">
        <f t="shared" si="125"/>
        <v>#REF!</v>
      </c>
      <c r="K352" s="269" t="e">
        <f t="shared" si="126"/>
        <v>#REF!</v>
      </c>
      <c r="L352" s="269" t="e">
        <f t="shared" si="127"/>
        <v>#REF!</v>
      </c>
      <c r="M352" s="106" t="e">
        <f t="shared" si="128"/>
        <v>#REF!</v>
      </c>
      <c r="N352" s="20"/>
      <c r="O352" s="20"/>
      <c r="P352" s="68"/>
      <c r="Q352" s="16"/>
      <c r="R352" s="120"/>
      <c r="T352" s="221" t="e">
        <f t="shared" si="120"/>
        <v>#REF!</v>
      </c>
      <c r="W352" s="221" t="e">
        <f t="shared" si="121"/>
        <v>#REF!</v>
      </c>
    </row>
    <row r="353" spans="1:23" s="26" customFormat="1" ht="21.95" customHeight="1" x14ac:dyDescent="0.2">
      <c r="A353" s="262" t="e">
        <f>'Anexo VI Estimativa de custo'!#REF!</f>
        <v>#REF!</v>
      </c>
      <c r="B353" s="172" t="e">
        <f>CONCATENATE($R$337,SUM($M$338:M353))</f>
        <v>#REF!</v>
      </c>
      <c r="C353" s="5" t="e">
        <f>'Anexo VI Estimativa de custo'!#REF!</f>
        <v>#REF!</v>
      </c>
      <c r="D353" s="6" t="e">
        <f>'Anexo VI Estimativa de custo'!#REF!</f>
        <v>#REF!</v>
      </c>
      <c r="E353" s="46" t="e">
        <f>'Anexo VI Estimativa de custo'!#REF!</f>
        <v>#REF!</v>
      </c>
      <c r="F353" s="46" t="e">
        <f t="shared" si="122"/>
        <v>#REF!</v>
      </c>
      <c r="G353" s="167" t="e">
        <f t="shared" si="123"/>
        <v>#REF!</v>
      </c>
      <c r="H353" s="167" t="e">
        <f t="shared" si="124"/>
        <v>#REF!</v>
      </c>
      <c r="I353" s="11" t="e">
        <f>'Anexo VI Estimativa de custo'!#REF!</f>
        <v>#REF!</v>
      </c>
      <c r="J353" s="269" t="e">
        <f t="shared" si="125"/>
        <v>#REF!</v>
      </c>
      <c r="K353" s="269" t="e">
        <f t="shared" si="126"/>
        <v>#REF!</v>
      </c>
      <c r="L353" s="269" t="e">
        <f t="shared" si="127"/>
        <v>#REF!</v>
      </c>
      <c r="M353" s="106" t="e">
        <f t="shared" si="128"/>
        <v>#REF!</v>
      </c>
      <c r="N353" s="20"/>
      <c r="O353" s="20"/>
      <c r="P353" s="68"/>
      <c r="Q353" s="16"/>
      <c r="R353" s="120"/>
      <c r="T353" s="221" t="e">
        <f t="shared" si="120"/>
        <v>#REF!</v>
      </c>
      <c r="W353" s="221" t="e">
        <f t="shared" si="121"/>
        <v>#REF!</v>
      </c>
    </row>
    <row r="354" spans="1:23" s="26" customFormat="1" ht="21.95" customHeight="1" x14ac:dyDescent="0.2">
      <c r="A354" s="262" t="e">
        <f>'Anexo VI Estimativa de custo'!#REF!</f>
        <v>#REF!</v>
      </c>
      <c r="B354" s="172" t="e">
        <f>CONCATENATE($R$337,SUM($M$338:M354))</f>
        <v>#REF!</v>
      </c>
      <c r="C354" s="5" t="e">
        <f>'Anexo VI Estimativa de custo'!#REF!</f>
        <v>#REF!</v>
      </c>
      <c r="D354" s="6" t="e">
        <f>'Anexo VI Estimativa de custo'!#REF!</f>
        <v>#REF!</v>
      </c>
      <c r="E354" s="46" t="e">
        <f>'Anexo VI Estimativa de custo'!#REF!</f>
        <v>#REF!</v>
      </c>
      <c r="F354" s="46" t="e">
        <f t="shared" si="122"/>
        <v>#REF!</v>
      </c>
      <c r="G354" s="167" t="e">
        <f t="shared" si="123"/>
        <v>#REF!</v>
      </c>
      <c r="H354" s="167" t="e">
        <f t="shared" si="124"/>
        <v>#REF!</v>
      </c>
      <c r="I354" s="11" t="e">
        <f>'Anexo VI Estimativa de custo'!#REF!</f>
        <v>#REF!</v>
      </c>
      <c r="J354" s="269" t="e">
        <f t="shared" si="125"/>
        <v>#REF!</v>
      </c>
      <c r="K354" s="269" t="e">
        <f t="shared" si="126"/>
        <v>#REF!</v>
      </c>
      <c r="L354" s="269" t="e">
        <f t="shared" si="127"/>
        <v>#REF!</v>
      </c>
      <c r="M354" s="106" t="e">
        <f t="shared" si="128"/>
        <v>#REF!</v>
      </c>
      <c r="N354" s="20"/>
      <c r="O354" s="20"/>
      <c r="P354" s="68"/>
      <c r="Q354" s="16"/>
      <c r="R354" s="120"/>
      <c r="T354" s="221" t="e">
        <f t="shared" si="120"/>
        <v>#REF!</v>
      </c>
      <c r="W354" s="221" t="e">
        <f t="shared" si="121"/>
        <v>#REF!</v>
      </c>
    </row>
    <row r="355" spans="1:23" s="26" customFormat="1" ht="21.95" customHeight="1" x14ac:dyDescent="0.2">
      <c r="A355" s="262" t="e">
        <f>'Anexo VI Estimativa de custo'!#REF!</f>
        <v>#REF!</v>
      </c>
      <c r="B355" s="172" t="e">
        <f>CONCATENATE($R$337,SUM($M$338:M355))</f>
        <v>#REF!</v>
      </c>
      <c r="C355" s="5" t="e">
        <f>'Anexo VI Estimativa de custo'!#REF!</f>
        <v>#REF!</v>
      </c>
      <c r="D355" s="6" t="e">
        <f>'Anexo VI Estimativa de custo'!#REF!</f>
        <v>#REF!</v>
      </c>
      <c r="E355" s="46" t="e">
        <f>'Anexo VI Estimativa de custo'!#REF!</f>
        <v>#REF!</v>
      </c>
      <c r="F355" s="46" t="e">
        <f t="shared" si="122"/>
        <v>#REF!</v>
      </c>
      <c r="G355" s="167" t="e">
        <f t="shared" si="123"/>
        <v>#REF!</v>
      </c>
      <c r="H355" s="167" t="e">
        <f t="shared" si="124"/>
        <v>#REF!</v>
      </c>
      <c r="I355" s="11" t="e">
        <f>'Anexo VI Estimativa de custo'!#REF!</f>
        <v>#REF!</v>
      </c>
      <c r="J355" s="269" t="e">
        <f t="shared" si="125"/>
        <v>#REF!</v>
      </c>
      <c r="K355" s="269" t="e">
        <f t="shared" si="126"/>
        <v>#REF!</v>
      </c>
      <c r="L355" s="269" t="e">
        <f t="shared" si="127"/>
        <v>#REF!</v>
      </c>
      <c r="M355" s="106" t="e">
        <f t="shared" si="128"/>
        <v>#REF!</v>
      </c>
      <c r="N355" s="20"/>
      <c r="O355" s="20"/>
      <c r="P355" s="68"/>
      <c r="Q355" s="16"/>
      <c r="R355" s="120"/>
      <c r="T355" s="221" t="e">
        <f t="shared" si="120"/>
        <v>#REF!</v>
      </c>
      <c r="W355" s="221" t="e">
        <f t="shared" si="121"/>
        <v>#REF!</v>
      </c>
    </row>
    <row r="356" spans="1:23" s="26" customFormat="1" ht="21.95" customHeight="1" x14ac:dyDescent="0.2">
      <c r="A356" s="262" t="e">
        <f>'Anexo VI Estimativa de custo'!#REF!</f>
        <v>#REF!</v>
      </c>
      <c r="B356" s="172" t="e">
        <f>CONCATENATE($R$337,SUM($M$338:M356))</f>
        <v>#REF!</v>
      </c>
      <c r="C356" s="5" t="e">
        <f>'Anexo VI Estimativa de custo'!#REF!</f>
        <v>#REF!</v>
      </c>
      <c r="D356" s="6" t="e">
        <f>'Anexo VI Estimativa de custo'!#REF!</f>
        <v>#REF!</v>
      </c>
      <c r="E356" s="46" t="e">
        <f>'Anexo VI Estimativa de custo'!#REF!</f>
        <v>#REF!</v>
      </c>
      <c r="F356" s="46" t="e">
        <f t="shared" si="122"/>
        <v>#REF!</v>
      </c>
      <c r="G356" s="167" t="e">
        <f t="shared" ref="G356:G363" si="129">IF(F356-E356&gt;0,F356-E356,0)</f>
        <v>#REF!</v>
      </c>
      <c r="H356" s="167" t="e">
        <f t="shared" ref="H356:H363" si="130">IF(E356-F356&gt;0,E356-F356,0)</f>
        <v>#REF!</v>
      </c>
      <c r="I356" s="11" t="e">
        <f>'Anexo VI Estimativa de custo'!#REF!</f>
        <v>#REF!</v>
      </c>
      <c r="J356" s="269" t="e">
        <f t="shared" ref="J356:J363" si="131">G356*I356</f>
        <v>#REF!</v>
      </c>
      <c r="K356" s="269" t="e">
        <f t="shared" ref="K356:K363" si="132">H356*I356</f>
        <v>#REF!</v>
      </c>
      <c r="L356" s="269" t="e">
        <f t="shared" ref="L356:L363" si="133">J356-K356</f>
        <v>#REF!</v>
      </c>
      <c r="M356" s="106" t="e">
        <f t="shared" ref="M356:M363" si="134">IF(E356&gt;0.001,1,0)</f>
        <v>#REF!</v>
      </c>
      <c r="N356" s="20"/>
      <c r="O356" s="20"/>
      <c r="P356" s="68"/>
      <c r="Q356" s="16"/>
      <c r="R356" s="120"/>
      <c r="T356" s="221" t="e">
        <f t="shared" si="120"/>
        <v>#REF!</v>
      </c>
      <c r="W356" s="221" t="e">
        <f t="shared" si="121"/>
        <v>#REF!</v>
      </c>
    </row>
    <row r="357" spans="1:23" s="26" customFormat="1" ht="21.95" customHeight="1" x14ac:dyDescent="0.2">
      <c r="A357" s="262" t="e">
        <f>'Anexo VI Estimativa de custo'!#REF!</f>
        <v>#REF!</v>
      </c>
      <c r="B357" s="172" t="e">
        <f>CONCATENATE($R$337,SUM($M$338:M357))</f>
        <v>#REF!</v>
      </c>
      <c r="C357" s="5" t="e">
        <f>'Anexo VI Estimativa de custo'!#REF!</f>
        <v>#REF!</v>
      </c>
      <c r="D357" s="6" t="e">
        <f>'Anexo VI Estimativa de custo'!#REF!</f>
        <v>#REF!</v>
      </c>
      <c r="E357" s="46" t="e">
        <f>'Anexo VI Estimativa de custo'!#REF!</f>
        <v>#REF!</v>
      </c>
      <c r="F357" s="46" t="e">
        <f t="shared" si="122"/>
        <v>#REF!</v>
      </c>
      <c r="G357" s="167" t="e">
        <f t="shared" si="129"/>
        <v>#REF!</v>
      </c>
      <c r="H357" s="167" t="e">
        <f t="shared" si="130"/>
        <v>#REF!</v>
      </c>
      <c r="I357" s="11" t="e">
        <f>'Anexo VI Estimativa de custo'!#REF!</f>
        <v>#REF!</v>
      </c>
      <c r="J357" s="269" t="e">
        <f t="shared" si="131"/>
        <v>#REF!</v>
      </c>
      <c r="K357" s="269" t="e">
        <f t="shared" si="132"/>
        <v>#REF!</v>
      </c>
      <c r="L357" s="269" t="e">
        <f t="shared" si="133"/>
        <v>#REF!</v>
      </c>
      <c r="M357" s="106" t="e">
        <f t="shared" si="134"/>
        <v>#REF!</v>
      </c>
      <c r="N357" s="20"/>
      <c r="O357" s="20"/>
      <c r="P357" s="68"/>
      <c r="Q357" s="16"/>
      <c r="R357" s="120"/>
      <c r="T357" s="221" t="e">
        <f t="shared" si="120"/>
        <v>#REF!</v>
      </c>
      <c r="W357" s="221" t="e">
        <f t="shared" si="121"/>
        <v>#REF!</v>
      </c>
    </row>
    <row r="358" spans="1:23" s="26" customFormat="1" ht="21.95" customHeight="1" x14ac:dyDescent="0.2">
      <c r="A358" s="262" t="e">
        <f>'Anexo VI Estimativa de custo'!#REF!</f>
        <v>#REF!</v>
      </c>
      <c r="B358" s="172" t="e">
        <f>CONCATENATE($R$337,SUM($M$338:M358))</f>
        <v>#REF!</v>
      </c>
      <c r="C358" s="5" t="e">
        <f>'Anexo VI Estimativa de custo'!#REF!</f>
        <v>#REF!</v>
      </c>
      <c r="D358" s="6" t="e">
        <f>'Anexo VI Estimativa de custo'!#REF!</f>
        <v>#REF!</v>
      </c>
      <c r="E358" s="46" t="e">
        <f>'Anexo VI Estimativa de custo'!#REF!</f>
        <v>#REF!</v>
      </c>
      <c r="F358" s="46" t="e">
        <f t="shared" si="122"/>
        <v>#REF!</v>
      </c>
      <c r="G358" s="167" t="e">
        <f t="shared" si="129"/>
        <v>#REF!</v>
      </c>
      <c r="H358" s="167" t="e">
        <f t="shared" si="130"/>
        <v>#REF!</v>
      </c>
      <c r="I358" s="11" t="e">
        <f>'Anexo VI Estimativa de custo'!#REF!</f>
        <v>#REF!</v>
      </c>
      <c r="J358" s="269" t="e">
        <f t="shared" si="131"/>
        <v>#REF!</v>
      </c>
      <c r="K358" s="269" t="e">
        <f t="shared" si="132"/>
        <v>#REF!</v>
      </c>
      <c r="L358" s="269" t="e">
        <f t="shared" si="133"/>
        <v>#REF!</v>
      </c>
      <c r="M358" s="106" t="e">
        <f t="shared" si="134"/>
        <v>#REF!</v>
      </c>
      <c r="N358" s="20"/>
      <c r="O358" s="20"/>
      <c r="P358" s="68"/>
      <c r="Q358" s="16"/>
      <c r="R358" s="120"/>
      <c r="T358" s="221" t="e">
        <f t="shared" si="120"/>
        <v>#REF!</v>
      </c>
      <c r="W358" s="221" t="e">
        <f t="shared" si="121"/>
        <v>#REF!</v>
      </c>
    </row>
    <row r="359" spans="1:23" s="26" customFormat="1" ht="21.95" customHeight="1" x14ac:dyDescent="0.2">
      <c r="A359" s="262" t="e">
        <f>'Anexo VI Estimativa de custo'!#REF!</f>
        <v>#REF!</v>
      </c>
      <c r="B359" s="172" t="e">
        <f>CONCATENATE($R$337,SUM($M$338:M359))</f>
        <v>#REF!</v>
      </c>
      <c r="C359" s="5" t="e">
        <f>'Anexo VI Estimativa de custo'!#REF!</f>
        <v>#REF!</v>
      </c>
      <c r="D359" s="6" t="e">
        <f>'Anexo VI Estimativa de custo'!#REF!</f>
        <v>#REF!</v>
      </c>
      <c r="E359" s="46" t="e">
        <f>'Anexo VI Estimativa de custo'!#REF!</f>
        <v>#REF!</v>
      </c>
      <c r="F359" s="46" t="e">
        <f t="shared" si="122"/>
        <v>#REF!</v>
      </c>
      <c r="G359" s="167" t="e">
        <f t="shared" si="129"/>
        <v>#REF!</v>
      </c>
      <c r="H359" s="167" t="e">
        <f t="shared" si="130"/>
        <v>#REF!</v>
      </c>
      <c r="I359" s="11" t="e">
        <f>'Anexo VI Estimativa de custo'!#REF!</f>
        <v>#REF!</v>
      </c>
      <c r="J359" s="269" t="e">
        <f t="shared" si="131"/>
        <v>#REF!</v>
      </c>
      <c r="K359" s="269" t="e">
        <f t="shared" si="132"/>
        <v>#REF!</v>
      </c>
      <c r="L359" s="269" t="e">
        <f t="shared" si="133"/>
        <v>#REF!</v>
      </c>
      <c r="M359" s="106" t="e">
        <f t="shared" si="134"/>
        <v>#REF!</v>
      </c>
      <c r="N359" s="20"/>
      <c r="O359" s="20"/>
      <c r="P359" s="68"/>
      <c r="Q359" s="16"/>
      <c r="R359" s="120"/>
      <c r="T359" s="221" t="e">
        <f t="shared" si="120"/>
        <v>#REF!</v>
      </c>
      <c r="W359" s="221" t="e">
        <f t="shared" si="121"/>
        <v>#REF!</v>
      </c>
    </row>
    <row r="360" spans="1:23" s="26" customFormat="1" ht="21.95" customHeight="1" x14ac:dyDescent="0.2">
      <c r="A360" s="262" t="e">
        <f>'Anexo VI Estimativa de custo'!#REF!</f>
        <v>#REF!</v>
      </c>
      <c r="B360" s="172" t="e">
        <f>CONCATENATE($R$337,SUM($M$338:M360))</f>
        <v>#REF!</v>
      </c>
      <c r="C360" s="5" t="e">
        <f>'Anexo VI Estimativa de custo'!#REF!</f>
        <v>#REF!</v>
      </c>
      <c r="D360" s="6" t="e">
        <f>'Anexo VI Estimativa de custo'!#REF!</f>
        <v>#REF!</v>
      </c>
      <c r="E360" s="46" t="e">
        <f>'Anexo VI Estimativa de custo'!#REF!</f>
        <v>#REF!</v>
      </c>
      <c r="F360" s="46" t="e">
        <f t="shared" si="122"/>
        <v>#REF!</v>
      </c>
      <c r="G360" s="167" t="e">
        <f t="shared" si="129"/>
        <v>#REF!</v>
      </c>
      <c r="H360" s="167" t="e">
        <f t="shared" si="130"/>
        <v>#REF!</v>
      </c>
      <c r="I360" s="11" t="e">
        <f>'Anexo VI Estimativa de custo'!#REF!</f>
        <v>#REF!</v>
      </c>
      <c r="J360" s="269" t="e">
        <f t="shared" si="131"/>
        <v>#REF!</v>
      </c>
      <c r="K360" s="269" t="e">
        <f t="shared" si="132"/>
        <v>#REF!</v>
      </c>
      <c r="L360" s="269" t="e">
        <f t="shared" si="133"/>
        <v>#REF!</v>
      </c>
      <c r="M360" s="106" t="e">
        <f t="shared" si="134"/>
        <v>#REF!</v>
      </c>
      <c r="N360" s="20"/>
      <c r="O360" s="20"/>
      <c r="P360" s="68"/>
      <c r="Q360" s="16"/>
      <c r="R360" s="120"/>
      <c r="T360" s="221" t="e">
        <f t="shared" si="120"/>
        <v>#REF!</v>
      </c>
      <c r="W360" s="221" t="e">
        <f t="shared" si="121"/>
        <v>#REF!</v>
      </c>
    </row>
    <row r="361" spans="1:23" s="26" customFormat="1" ht="21.95" customHeight="1" x14ac:dyDescent="0.2">
      <c r="A361" s="262" t="e">
        <f>'Anexo VI Estimativa de custo'!#REF!</f>
        <v>#REF!</v>
      </c>
      <c r="B361" s="172" t="e">
        <f>CONCATENATE($R$337,SUM($M$338:M361))</f>
        <v>#REF!</v>
      </c>
      <c r="C361" s="5" t="e">
        <f>'Anexo VI Estimativa de custo'!#REF!</f>
        <v>#REF!</v>
      </c>
      <c r="D361" s="6" t="e">
        <f>'Anexo VI Estimativa de custo'!#REF!</f>
        <v>#REF!</v>
      </c>
      <c r="E361" s="46" t="e">
        <f>'Anexo VI Estimativa de custo'!#REF!</f>
        <v>#REF!</v>
      </c>
      <c r="F361" s="46" t="e">
        <f t="shared" si="122"/>
        <v>#REF!</v>
      </c>
      <c r="G361" s="167" t="e">
        <f t="shared" si="129"/>
        <v>#REF!</v>
      </c>
      <c r="H361" s="167" t="e">
        <f t="shared" si="130"/>
        <v>#REF!</v>
      </c>
      <c r="I361" s="11" t="e">
        <f>'Anexo VI Estimativa de custo'!#REF!</f>
        <v>#REF!</v>
      </c>
      <c r="J361" s="269" t="e">
        <f t="shared" si="131"/>
        <v>#REF!</v>
      </c>
      <c r="K361" s="269" t="e">
        <f t="shared" si="132"/>
        <v>#REF!</v>
      </c>
      <c r="L361" s="269" t="e">
        <f t="shared" si="133"/>
        <v>#REF!</v>
      </c>
      <c r="M361" s="106" t="e">
        <f t="shared" si="134"/>
        <v>#REF!</v>
      </c>
      <c r="N361" s="20"/>
      <c r="O361" s="20"/>
      <c r="P361" s="68"/>
      <c r="Q361" s="16"/>
      <c r="R361" s="120"/>
      <c r="T361" s="221" t="e">
        <f t="shared" si="120"/>
        <v>#REF!</v>
      </c>
      <c r="W361" s="221" t="e">
        <f t="shared" si="121"/>
        <v>#REF!</v>
      </c>
    </row>
    <row r="362" spans="1:23" s="26" customFormat="1" ht="21.95" customHeight="1" x14ac:dyDescent="0.2">
      <c r="A362" s="262" t="e">
        <f>'Anexo VI Estimativa de custo'!#REF!</f>
        <v>#REF!</v>
      </c>
      <c r="B362" s="172" t="e">
        <f>CONCATENATE($R$337,SUM($M$338:M362))</f>
        <v>#REF!</v>
      </c>
      <c r="C362" s="5" t="e">
        <f>'Anexo VI Estimativa de custo'!#REF!</f>
        <v>#REF!</v>
      </c>
      <c r="D362" s="6" t="e">
        <f>'Anexo VI Estimativa de custo'!#REF!</f>
        <v>#REF!</v>
      </c>
      <c r="E362" s="46" t="e">
        <f>'Anexo VI Estimativa de custo'!#REF!</f>
        <v>#REF!</v>
      </c>
      <c r="F362" s="46" t="e">
        <f t="shared" si="122"/>
        <v>#REF!</v>
      </c>
      <c r="G362" s="167" t="e">
        <f t="shared" si="129"/>
        <v>#REF!</v>
      </c>
      <c r="H362" s="167" t="e">
        <f t="shared" si="130"/>
        <v>#REF!</v>
      </c>
      <c r="I362" s="11" t="e">
        <f>'Anexo VI Estimativa de custo'!#REF!</f>
        <v>#REF!</v>
      </c>
      <c r="J362" s="269" t="e">
        <f t="shared" si="131"/>
        <v>#REF!</v>
      </c>
      <c r="K362" s="269" t="e">
        <f t="shared" si="132"/>
        <v>#REF!</v>
      </c>
      <c r="L362" s="269" t="e">
        <f t="shared" si="133"/>
        <v>#REF!</v>
      </c>
      <c r="M362" s="106" t="e">
        <f t="shared" si="134"/>
        <v>#REF!</v>
      </c>
      <c r="N362" s="20"/>
      <c r="O362" s="20"/>
      <c r="P362" s="68"/>
      <c r="Q362" s="16"/>
      <c r="R362" s="120"/>
      <c r="T362" s="221" t="e">
        <f t="shared" si="120"/>
        <v>#REF!</v>
      </c>
      <c r="W362" s="221" t="e">
        <f t="shared" si="121"/>
        <v>#REF!</v>
      </c>
    </row>
    <row r="363" spans="1:23" s="30" customFormat="1" ht="21.95" customHeight="1" x14ac:dyDescent="0.2">
      <c r="A363" s="192"/>
      <c r="B363" s="172" t="e">
        <f>CONCATENATE($R$337,SUM($M$338:M363))</f>
        <v>#REF!</v>
      </c>
      <c r="C363" s="9"/>
      <c r="D363" s="8"/>
      <c r="E363" s="46" t="e">
        <f>'Anexo VI Estimativa de custo'!#REF!</f>
        <v>#REF!</v>
      </c>
      <c r="F363" s="46" t="e">
        <f t="shared" si="122"/>
        <v>#REF!</v>
      </c>
      <c r="G363" s="167" t="e">
        <f t="shared" si="129"/>
        <v>#REF!</v>
      </c>
      <c r="H363" s="167" t="e">
        <f t="shared" si="130"/>
        <v>#REF!</v>
      </c>
      <c r="I363" s="11" t="e">
        <f>'Anexo VI Estimativa de custo'!#REF!</f>
        <v>#REF!</v>
      </c>
      <c r="J363" s="269" t="e">
        <f t="shared" si="131"/>
        <v>#REF!</v>
      </c>
      <c r="K363" s="269" t="e">
        <f t="shared" si="132"/>
        <v>#REF!</v>
      </c>
      <c r="L363" s="269" t="e">
        <f t="shared" si="133"/>
        <v>#REF!</v>
      </c>
      <c r="M363" s="106" t="e">
        <f t="shared" si="134"/>
        <v>#REF!</v>
      </c>
      <c r="N363" s="20"/>
      <c r="O363" s="20"/>
      <c r="P363" s="258" t="e">
        <f>SUM(E338:E363)</f>
        <v>#REF!</v>
      </c>
      <c r="Q363" s="16"/>
      <c r="R363" s="120"/>
      <c r="T363" s="221" t="e">
        <f t="shared" si="120"/>
        <v>#REF!</v>
      </c>
      <c r="W363" s="221" t="e">
        <f t="shared" si="121"/>
        <v>#REF!</v>
      </c>
    </row>
    <row r="364" spans="1:23" s="60" customFormat="1" ht="21.95" customHeight="1" x14ac:dyDescent="0.25">
      <c r="A364" s="174"/>
      <c r="B364" s="174" t="e">
        <f>SUM(M364:N364)</f>
        <v>#REF!</v>
      </c>
      <c r="C364" s="531" t="s">
        <v>74</v>
      </c>
      <c r="D364" s="532"/>
      <c r="E364" s="532"/>
      <c r="F364" s="532"/>
      <c r="G364" s="532"/>
      <c r="H364" s="532"/>
      <c r="I364" s="532"/>
      <c r="J364" s="532"/>
      <c r="K364" s="532"/>
      <c r="L364" s="532"/>
      <c r="M364" s="104" t="e">
        <f>IF(P397&gt;0.01,1,0)</f>
        <v>#REF!</v>
      </c>
      <c r="N364" s="117" t="e">
        <f>B337</f>
        <v>#REF!</v>
      </c>
      <c r="O364" s="52"/>
      <c r="P364" s="69"/>
      <c r="Q364" s="54"/>
      <c r="R364" s="121"/>
      <c r="T364" s="221">
        <f t="shared" si="120"/>
        <v>0</v>
      </c>
      <c r="W364" s="221">
        <f t="shared" si="121"/>
        <v>0</v>
      </c>
    </row>
    <row r="365" spans="1:23" s="60" customFormat="1" ht="21.95" customHeight="1" x14ac:dyDescent="0.25">
      <c r="A365" s="175"/>
      <c r="B365" s="178" t="e">
        <f>CONCATENATE(B364,".1")</f>
        <v>#REF!</v>
      </c>
      <c r="C365" s="524" t="s">
        <v>75</v>
      </c>
      <c r="D365" s="525"/>
      <c r="E365" s="525"/>
      <c r="F365" s="525"/>
      <c r="G365" s="525"/>
      <c r="H365" s="525"/>
      <c r="I365" s="525"/>
      <c r="J365" s="525"/>
      <c r="K365" s="525"/>
      <c r="L365" s="525"/>
      <c r="M365" s="104" t="e">
        <f>IF(P381&gt;0.01,1,0)</f>
        <v>#REF!</v>
      </c>
      <c r="N365" s="59"/>
      <c r="O365" s="59"/>
      <c r="P365" s="69"/>
      <c r="Q365" s="54"/>
      <c r="R365" s="128" t="e">
        <f>CONCATENATE(B365,".")</f>
        <v>#REF!</v>
      </c>
      <c r="T365" s="221">
        <f t="shared" si="120"/>
        <v>0</v>
      </c>
      <c r="W365" s="221">
        <f t="shared" si="121"/>
        <v>0</v>
      </c>
    </row>
    <row r="366" spans="1:23" s="26" customFormat="1" ht="21.95" customHeight="1" x14ac:dyDescent="0.2">
      <c r="A366" s="192" t="e">
        <f>'Anexo VI Estimativa de custo'!#REF!</f>
        <v>#REF!</v>
      </c>
      <c r="B366" s="172" t="e">
        <f>CONCATENATE($R$365,SUM($M$366:M366))</f>
        <v>#REF!</v>
      </c>
      <c r="C366" s="5" t="e">
        <f>'Anexo VI Estimativa de custo'!#REF!</f>
        <v>#REF!</v>
      </c>
      <c r="D366" s="6" t="e">
        <f>'Anexo VI Estimativa de custo'!#REF!</f>
        <v>#REF!</v>
      </c>
      <c r="E366" s="46" t="e">
        <f>'Anexo VI Estimativa de custo'!#REF!</f>
        <v>#REF!</v>
      </c>
      <c r="F366" s="46" t="e">
        <f>E366</f>
        <v>#REF!</v>
      </c>
      <c r="G366" s="167" t="e">
        <f>IF(F366-E366&gt;0,F366-E366,0)</f>
        <v>#REF!</v>
      </c>
      <c r="H366" s="167" t="e">
        <f>IF(E366-F366&gt;0,E366-F366,0)</f>
        <v>#REF!</v>
      </c>
      <c r="I366" s="11" t="e">
        <f>'Anexo VI Estimativa de custo'!#REF!</f>
        <v>#REF!</v>
      </c>
      <c r="J366" s="269" t="e">
        <f>G366*I366</f>
        <v>#REF!</v>
      </c>
      <c r="K366" s="269" t="e">
        <f>H366*I366</f>
        <v>#REF!</v>
      </c>
      <c r="L366" s="269" t="e">
        <f>J366-K366</f>
        <v>#REF!</v>
      </c>
      <c r="M366" s="106" t="e">
        <f>IF(E366&gt;0.001,1,0)</f>
        <v>#REF!</v>
      </c>
      <c r="N366" s="20"/>
      <c r="O366" s="20"/>
      <c r="P366" s="68"/>
      <c r="Q366" s="16"/>
      <c r="R366" s="120"/>
      <c r="T366" s="221" t="e">
        <f t="shared" si="120"/>
        <v>#REF!</v>
      </c>
      <c r="W366" s="221" t="e">
        <f t="shared" si="121"/>
        <v>#REF!</v>
      </c>
    </row>
    <row r="367" spans="1:23" s="26" customFormat="1" ht="21.95" customHeight="1" x14ac:dyDescent="0.2">
      <c r="A367" s="192" t="e">
        <f>'Anexo VI Estimativa de custo'!#REF!</f>
        <v>#REF!</v>
      </c>
      <c r="B367" s="172" t="e">
        <f>CONCATENATE($R$365,SUM($M$366:M367))</f>
        <v>#REF!</v>
      </c>
      <c r="C367" s="5" t="e">
        <f>'Anexo VI Estimativa de custo'!#REF!</f>
        <v>#REF!</v>
      </c>
      <c r="D367" s="6" t="e">
        <f>'Anexo VI Estimativa de custo'!#REF!</f>
        <v>#REF!</v>
      </c>
      <c r="E367" s="46" t="e">
        <f>'Anexo VI Estimativa de custo'!#REF!</f>
        <v>#REF!</v>
      </c>
      <c r="F367" s="46" t="e">
        <f t="shared" ref="F367:F380" si="135">E367</f>
        <v>#REF!</v>
      </c>
      <c r="G367" s="167" t="e">
        <f t="shared" ref="G367:G381" si="136">IF(F367-E367&gt;0,F367-E367,0)</f>
        <v>#REF!</v>
      </c>
      <c r="H367" s="167" t="e">
        <f t="shared" ref="H367:H381" si="137">IF(E367-F367&gt;0,E367-F367,0)</f>
        <v>#REF!</v>
      </c>
      <c r="I367" s="11" t="e">
        <f>'Anexo VI Estimativa de custo'!#REF!</f>
        <v>#REF!</v>
      </c>
      <c r="J367" s="269" t="e">
        <f t="shared" ref="J367:J381" si="138">G367*I367</f>
        <v>#REF!</v>
      </c>
      <c r="K367" s="269" t="e">
        <f t="shared" ref="K367:K381" si="139">H367*I367</f>
        <v>#REF!</v>
      </c>
      <c r="L367" s="269" t="e">
        <f t="shared" ref="L367:L381" si="140">J367-K367</f>
        <v>#REF!</v>
      </c>
      <c r="M367" s="106" t="e">
        <f t="shared" ref="M367:M381" si="141">IF(E367&gt;0.001,1,0)</f>
        <v>#REF!</v>
      </c>
      <c r="N367" s="20"/>
      <c r="O367" s="20"/>
      <c r="P367" s="68"/>
      <c r="Q367" s="16"/>
      <c r="R367" s="120"/>
      <c r="T367" s="221" t="e">
        <f t="shared" si="120"/>
        <v>#REF!</v>
      </c>
      <c r="W367" s="221" t="e">
        <f t="shared" si="121"/>
        <v>#REF!</v>
      </c>
    </row>
    <row r="368" spans="1:23" s="26" customFormat="1" ht="21.95" customHeight="1" x14ac:dyDescent="0.2">
      <c r="A368" s="192" t="e">
        <f>'Anexo VI Estimativa de custo'!#REF!</f>
        <v>#REF!</v>
      </c>
      <c r="B368" s="172" t="e">
        <f>CONCATENATE($R$365,SUM($M$366:M368))</f>
        <v>#REF!</v>
      </c>
      <c r="C368" s="5" t="e">
        <f>'Anexo VI Estimativa de custo'!#REF!</f>
        <v>#REF!</v>
      </c>
      <c r="D368" s="6" t="e">
        <f>'Anexo VI Estimativa de custo'!#REF!</f>
        <v>#REF!</v>
      </c>
      <c r="E368" s="46" t="e">
        <f>'Anexo VI Estimativa de custo'!#REF!</f>
        <v>#REF!</v>
      </c>
      <c r="F368" s="46" t="e">
        <f t="shared" si="135"/>
        <v>#REF!</v>
      </c>
      <c r="G368" s="167" t="e">
        <f t="shared" si="136"/>
        <v>#REF!</v>
      </c>
      <c r="H368" s="167" t="e">
        <f t="shared" si="137"/>
        <v>#REF!</v>
      </c>
      <c r="I368" s="11" t="e">
        <f>'Anexo VI Estimativa de custo'!#REF!</f>
        <v>#REF!</v>
      </c>
      <c r="J368" s="269" t="e">
        <f t="shared" si="138"/>
        <v>#REF!</v>
      </c>
      <c r="K368" s="269" t="e">
        <f t="shared" si="139"/>
        <v>#REF!</v>
      </c>
      <c r="L368" s="269" t="e">
        <f t="shared" si="140"/>
        <v>#REF!</v>
      </c>
      <c r="M368" s="106" t="e">
        <f t="shared" si="141"/>
        <v>#REF!</v>
      </c>
      <c r="N368" s="20"/>
      <c r="O368" s="20"/>
      <c r="P368" s="68"/>
      <c r="Q368" s="16"/>
      <c r="R368" s="120"/>
      <c r="T368" s="221" t="e">
        <f t="shared" si="120"/>
        <v>#REF!</v>
      </c>
      <c r="W368" s="221" t="e">
        <f t="shared" si="121"/>
        <v>#REF!</v>
      </c>
    </row>
    <row r="369" spans="1:23" s="26" customFormat="1" ht="21.95" customHeight="1" x14ac:dyDescent="0.2">
      <c r="A369" s="192" t="e">
        <f>'Anexo VI Estimativa de custo'!#REF!</f>
        <v>#REF!</v>
      </c>
      <c r="B369" s="172" t="e">
        <f>CONCATENATE($R$365,SUM($M$366:M369))</f>
        <v>#REF!</v>
      </c>
      <c r="C369" s="5" t="e">
        <f>'Anexo VI Estimativa de custo'!#REF!</f>
        <v>#REF!</v>
      </c>
      <c r="D369" s="6" t="e">
        <f>'Anexo VI Estimativa de custo'!#REF!</f>
        <v>#REF!</v>
      </c>
      <c r="E369" s="46" t="e">
        <f>'Anexo VI Estimativa de custo'!#REF!</f>
        <v>#REF!</v>
      </c>
      <c r="F369" s="46" t="e">
        <f t="shared" si="135"/>
        <v>#REF!</v>
      </c>
      <c r="G369" s="167" t="e">
        <f t="shared" si="136"/>
        <v>#REF!</v>
      </c>
      <c r="H369" s="167" t="e">
        <f t="shared" si="137"/>
        <v>#REF!</v>
      </c>
      <c r="I369" s="11" t="e">
        <f>'Anexo VI Estimativa de custo'!#REF!</f>
        <v>#REF!</v>
      </c>
      <c r="J369" s="269" t="e">
        <f t="shared" si="138"/>
        <v>#REF!</v>
      </c>
      <c r="K369" s="269" t="e">
        <f t="shared" si="139"/>
        <v>#REF!</v>
      </c>
      <c r="L369" s="269" t="e">
        <f t="shared" si="140"/>
        <v>#REF!</v>
      </c>
      <c r="M369" s="106" t="e">
        <f t="shared" si="141"/>
        <v>#REF!</v>
      </c>
      <c r="N369" s="20"/>
      <c r="O369" s="20"/>
      <c r="P369" s="68"/>
      <c r="Q369" s="16"/>
      <c r="R369" s="120"/>
      <c r="T369" s="221" t="e">
        <f t="shared" si="120"/>
        <v>#REF!</v>
      </c>
      <c r="W369" s="221" t="e">
        <f t="shared" si="121"/>
        <v>#REF!</v>
      </c>
    </row>
    <row r="370" spans="1:23" s="26" customFormat="1" ht="21.95" customHeight="1" x14ac:dyDescent="0.2">
      <c r="A370" s="192" t="e">
        <f>'Anexo VI Estimativa de custo'!#REF!</f>
        <v>#REF!</v>
      </c>
      <c r="B370" s="172" t="e">
        <f>CONCATENATE($R$365,SUM($M$366:M370))</f>
        <v>#REF!</v>
      </c>
      <c r="C370" s="5" t="e">
        <f>'Anexo VI Estimativa de custo'!#REF!</f>
        <v>#REF!</v>
      </c>
      <c r="D370" s="6" t="e">
        <f>'Anexo VI Estimativa de custo'!#REF!</f>
        <v>#REF!</v>
      </c>
      <c r="E370" s="46" t="e">
        <f>'Anexo VI Estimativa de custo'!#REF!</f>
        <v>#REF!</v>
      </c>
      <c r="F370" s="46" t="e">
        <f t="shared" si="135"/>
        <v>#REF!</v>
      </c>
      <c r="G370" s="167" t="e">
        <f t="shared" si="136"/>
        <v>#REF!</v>
      </c>
      <c r="H370" s="167" t="e">
        <f t="shared" si="137"/>
        <v>#REF!</v>
      </c>
      <c r="I370" s="11" t="e">
        <f>'Anexo VI Estimativa de custo'!#REF!</f>
        <v>#REF!</v>
      </c>
      <c r="J370" s="269" t="e">
        <f t="shared" si="138"/>
        <v>#REF!</v>
      </c>
      <c r="K370" s="269" t="e">
        <f t="shared" si="139"/>
        <v>#REF!</v>
      </c>
      <c r="L370" s="269" t="e">
        <f t="shared" si="140"/>
        <v>#REF!</v>
      </c>
      <c r="M370" s="106" t="e">
        <f t="shared" si="141"/>
        <v>#REF!</v>
      </c>
      <c r="N370" s="20"/>
      <c r="O370" s="20"/>
      <c r="P370" s="68"/>
      <c r="Q370" s="16"/>
      <c r="R370" s="120"/>
      <c r="T370" s="221" t="e">
        <f t="shared" si="120"/>
        <v>#REF!</v>
      </c>
      <c r="W370" s="221" t="e">
        <f t="shared" si="121"/>
        <v>#REF!</v>
      </c>
    </row>
    <row r="371" spans="1:23" s="26" customFormat="1" ht="21.95" customHeight="1" x14ac:dyDescent="0.2">
      <c r="A371" s="192" t="e">
        <f>'Anexo VI Estimativa de custo'!#REF!</f>
        <v>#REF!</v>
      </c>
      <c r="B371" s="172" t="e">
        <f>CONCATENATE($R$365,SUM($M$366:M371))</f>
        <v>#REF!</v>
      </c>
      <c r="C371" s="5" t="e">
        <f>'Anexo VI Estimativa de custo'!#REF!</f>
        <v>#REF!</v>
      </c>
      <c r="D371" s="6" t="e">
        <f>'Anexo VI Estimativa de custo'!#REF!</f>
        <v>#REF!</v>
      </c>
      <c r="E371" s="46" t="e">
        <f>'Anexo VI Estimativa de custo'!#REF!</f>
        <v>#REF!</v>
      </c>
      <c r="F371" s="46" t="e">
        <f t="shared" si="135"/>
        <v>#REF!</v>
      </c>
      <c r="G371" s="167" t="e">
        <f t="shared" si="136"/>
        <v>#REF!</v>
      </c>
      <c r="H371" s="167" t="e">
        <f t="shared" si="137"/>
        <v>#REF!</v>
      </c>
      <c r="I371" s="11" t="e">
        <f>'Anexo VI Estimativa de custo'!#REF!</f>
        <v>#REF!</v>
      </c>
      <c r="J371" s="269" t="e">
        <f t="shared" si="138"/>
        <v>#REF!</v>
      </c>
      <c r="K371" s="269" t="e">
        <f t="shared" si="139"/>
        <v>#REF!</v>
      </c>
      <c r="L371" s="269" t="e">
        <f t="shared" si="140"/>
        <v>#REF!</v>
      </c>
      <c r="M371" s="106" t="e">
        <f t="shared" si="141"/>
        <v>#REF!</v>
      </c>
      <c r="N371" s="20"/>
      <c r="O371" s="20"/>
      <c r="P371" s="68"/>
      <c r="Q371" s="16"/>
      <c r="R371" s="120"/>
      <c r="T371" s="221" t="e">
        <f t="shared" si="120"/>
        <v>#REF!</v>
      </c>
      <c r="W371" s="221" t="e">
        <f t="shared" si="121"/>
        <v>#REF!</v>
      </c>
    </row>
    <row r="372" spans="1:23" s="26" customFormat="1" ht="21.95" customHeight="1" x14ac:dyDescent="0.2">
      <c r="A372" s="192" t="e">
        <f>'Anexo VI Estimativa de custo'!#REF!</f>
        <v>#REF!</v>
      </c>
      <c r="B372" s="172" t="e">
        <f>CONCATENATE($R$365,SUM($M$366:M372))</f>
        <v>#REF!</v>
      </c>
      <c r="C372" s="5" t="e">
        <f>'Anexo VI Estimativa de custo'!#REF!</f>
        <v>#REF!</v>
      </c>
      <c r="D372" s="6" t="e">
        <f>'Anexo VI Estimativa de custo'!#REF!</f>
        <v>#REF!</v>
      </c>
      <c r="E372" s="46" t="e">
        <f>'Anexo VI Estimativa de custo'!#REF!</f>
        <v>#REF!</v>
      </c>
      <c r="F372" s="46" t="e">
        <f t="shared" si="135"/>
        <v>#REF!</v>
      </c>
      <c r="G372" s="167" t="e">
        <f t="shared" si="136"/>
        <v>#REF!</v>
      </c>
      <c r="H372" s="167" t="e">
        <f t="shared" si="137"/>
        <v>#REF!</v>
      </c>
      <c r="I372" s="11" t="e">
        <f>'Anexo VI Estimativa de custo'!#REF!</f>
        <v>#REF!</v>
      </c>
      <c r="J372" s="269" t="e">
        <f t="shared" si="138"/>
        <v>#REF!</v>
      </c>
      <c r="K372" s="269" t="e">
        <f t="shared" si="139"/>
        <v>#REF!</v>
      </c>
      <c r="L372" s="269" t="e">
        <f t="shared" si="140"/>
        <v>#REF!</v>
      </c>
      <c r="M372" s="106" t="e">
        <f t="shared" si="141"/>
        <v>#REF!</v>
      </c>
      <c r="N372" s="20"/>
      <c r="O372" s="20"/>
      <c r="P372" s="68"/>
      <c r="Q372" s="16"/>
      <c r="R372" s="120"/>
      <c r="T372" s="221" t="e">
        <f t="shared" si="120"/>
        <v>#REF!</v>
      </c>
      <c r="W372" s="221" t="e">
        <f t="shared" si="121"/>
        <v>#REF!</v>
      </c>
    </row>
    <row r="373" spans="1:23" s="26" customFormat="1" ht="21.95" customHeight="1" x14ac:dyDescent="0.2">
      <c r="A373" s="192" t="e">
        <f>'Anexo VI Estimativa de custo'!#REF!</f>
        <v>#REF!</v>
      </c>
      <c r="B373" s="172" t="e">
        <f>CONCATENATE($R$365,SUM($M$366:M373))</f>
        <v>#REF!</v>
      </c>
      <c r="C373" s="5" t="e">
        <f>'Anexo VI Estimativa de custo'!#REF!</f>
        <v>#REF!</v>
      </c>
      <c r="D373" s="6" t="e">
        <f>'Anexo VI Estimativa de custo'!#REF!</f>
        <v>#REF!</v>
      </c>
      <c r="E373" s="46" t="e">
        <f>'Anexo VI Estimativa de custo'!#REF!</f>
        <v>#REF!</v>
      </c>
      <c r="F373" s="46" t="e">
        <f t="shared" si="135"/>
        <v>#REF!</v>
      </c>
      <c r="G373" s="167" t="e">
        <f t="shared" si="136"/>
        <v>#REF!</v>
      </c>
      <c r="H373" s="167" t="e">
        <f t="shared" si="137"/>
        <v>#REF!</v>
      </c>
      <c r="I373" s="11" t="e">
        <f>'Anexo VI Estimativa de custo'!#REF!</f>
        <v>#REF!</v>
      </c>
      <c r="J373" s="269" t="e">
        <f t="shared" si="138"/>
        <v>#REF!</v>
      </c>
      <c r="K373" s="269" t="e">
        <f t="shared" si="139"/>
        <v>#REF!</v>
      </c>
      <c r="L373" s="269" t="e">
        <f t="shared" si="140"/>
        <v>#REF!</v>
      </c>
      <c r="M373" s="106" t="e">
        <f t="shared" si="141"/>
        <v>#REF!</v>
      </c>
      <c r="N373" s="20"/>
      <c r="O373" s="20"/>
      <c r="P373" s="68"/>
      <c r="Q373" s="16"/>
      <c r="R373" s="120"/>
      <c r="T373" s="221" t="e">
        <f t="shared" si="120"/>
        <v>#REF!</v>
      </c>
      <c r="W373" s="221" t="e">
        <f t="shared" si="121"/>
        <v>#REF!</v>
      </c>
    </row>
    <row r="374" spans="1:23" s="26" customFormat="1" ht="21.95" customHeight="1" x14ac:dyDescent="0.2">
      <c r="A374" s="192" t="e">
        <f>'Anexo VI Estimativa de custo'!#REF!</f>
        <v>#REF!</v>
      </c>
      <c r="B374" s="172" t="e">
        <f>CONCATENATE($R$365,SUM($M$366:M374))</f>
        <v>#REF!</v>
      </c>
      <c r="C374" s="5" t="e">
        <f>'Anexo VI Estimativa de custo'!#REF!</f>
        <v>#REF!</v>
      </c>
      <c r="D374" s="6" t="e">
        <f>'Anexo VI Estimativa de custo'!#REF!</f>
        <v>#REF!</v>
      </c>
      <c r="E374" s="46" t="e">
        <f>'Anexo VI Estimativa de custo'!#REF!</f>
        <v>#REF!</v>
      </c>
      <c r="F374" s="46" t="e">
        <f t="shared" si="135"/>
        <v>#REF!</v>
      </c>
      <c r="G374" s="167" t="e">
        <f t="shared" si="136"/>
        <v>#REF!</v>
      </c>
      <c r="H374" s="167" t="e">
        <f t="shared" si="137"/>
        <v>#REF!</v>
      </c>
      <c r="I374" s="11" t="e">
        <f>'Anexo VI Estimativa de custo'!#REF!</f>
        <v>#REF!</v>
      </c>
      <c r="J374" s="269" t="e">
        <f t="shared" si="138"/>
        <v>#REF!</v>
      </c>
      <c r="K374" s="269" t="e">
        <f t="shared" si="139"/>
        <v>#REF!</v>
      </c>
      <c r="L374" s="269" t="e">
        <f t="shared" si="140"/>
        <v>#REF!</v>
      </c>
      <c r="M374" s="106" t="e">
        <f t="shared" si="141"/>
        <v>#REF!</v>
      </c>
      <c r="N374" s="20"/>
      <c r="O374" s="20"/>
      <c r="P374" s="68"/>
      <c r="Q374" s="16"/>
      <c r="R374" s="120"/>
      <c r="T374" s="221" t="e">
        <f t="shared" si="120"/>
        <v>#REF!</v>
      </c>
      <c r="W374" s="221" t="e">
        <f t="shared" si="121"/>
        <v>#REF!</v>
      </c>
    </row>
    <row r="375" spans="1:23" s="26" customFormat="1" ht="21.95" customHeight="1" x14ac:dyDescent="0.2">
      <c r="A375" s="192" t="e">
        <f>'Anexo VI Estimativa de custo'!#REF!</f>
        <v>#REF!</v>
      </c>
      <c r="B375" s="172" t="e">
        <f>CONCATENATE($R$365,SUM($M$366:M375))</f>
        <v>#REF!</v>
      </c>
      <c r="C375" s="5" t="e">
        <f>'Anexo VI Estimativa de custo'!#REF!</f>
        <v>#REF!</v>
      </c>
      <c r="D375" s="6" t="e">
        <f>'Anexo VI Estimativa de custo'!#REF!</f>
        <v>#REF!</v>
      </c>
      <c r="E375" s="46" t="e">
        <f>'Anexo VI Estimativa de custo'!#REF!</f>
        <v>#REF!</v>
      </c>
      <c r="F375" s="46" t="e">
        <f t="shared" si="135"/>
        <v>#REF!</v>
      </c>
      <c r="G375" s="167" t="e">
        <f t="shared" si="136"/>
        <v>#REF!</v>
      </c>
      <c r="H375" s="167" t="e">
        <f t="shared" si="137"/>
        <v>#REF!</v>
      </c>
      <c r="I375" s="11" t="e">
        <f>'Anexo VI Estimativa de custo'!#REF!</f>
        <v>#REF!</v>
      </c>
      <c r="J375" s="269" t="e">
        <f t="shared" si="138"/>
        <v>#REF!</v>
      </c>
      <c r="K375" s="269" t="e">
        <f t="shared" si="139"/>
        <v>#REF!</v>
      </c>
      <c r="L375" s="269" t="e">
        <f t="shared" si="140"/>
        <v>#REF!</v>
      </c>
      <c r="M375" s="106" t="e">
        <f t="shared" si="141"/>
        <v>#REF!</v>
      </c>
      <c r="N375" s="20"/>
      <c r="O375" s="20"/>
      <c r="P375" s="68"/>
      <c r="Q375" s="16"/>
      <c r="R375" s="120"/>
      <c r="T375" s="221" t="e">
        <f t="shared" si="120"/>
        <v>#REF!</v>
      </c>
      <c r="W375" s="221" t="e">
        <f t="shared" si="121"/>
        <v>#REF!</v>
      </c>
    </row>
    <row r="376" spans="1:23" s="26" customFormat="1" ht="21.95" customHeight="1" x14ac:dyDescent="0.2">
      <c r="A376" s="192" t="e">
        <f>'Anexo VI Estimativa de custo'!#REF!</f>
        <v>#REF!</v>
      </c>
      <c r="B376" s="172" t="e">
        <f>CONCATENATE($R$365,SUM($M$366:M376))</f>
        <v>#REF!</v>
      </c>
      <c r="C376" s="5" t="e">
        <f>'Anexo VI Estimativa de custo'!#REF!</f>
        <v>#REF!</v>
      </c>
      <c r="D376" s="6" t="e">
        <f>'Anexo VI Estimativa de custo'!#REF!</f>
        <v>#REF!</v>
      </c>
      <c r="E376" s="46" t="e">
        <f>'Anexo VI Estimativa de custo'!#REF!</f>
        <v>#REF!</v>
      </c>
      <c r="F376" s="46" t="e">
        <f t="shared" si="135"/>
        <v>#REF!</v>
      </c>
      <c r="G376" s="167" t="e">
        <f t="shared" si="136"/>
        <v>#REF!</v>
      </c>
      <c r="H376" s="167" t="e">
        <f t="shared" si="137"/>
        <v>#REF!</v>
      </c>
      <c r="I376" s="11" t="e">
        <f>'Anexo VI Estimativa de custo'!#REF!</f>
        <v>#REF!</v>
      </c>
      <c r="J376" s="269" t="e">
        <f t="shared" si="138"/>
        <v>#REF!</v>
      </c>
      <c r="K376" s="269" t="e">
        <f t="shared" si="139"/>
        <v>#REF!</v>
      </c>
      <c r="L376" s="269" t="e">
        <f t="shared" si="140"/>
        <v>#REF!</v>
      </c>
      <c r="M376" s="106" t="e">
        <f t="shared" si="141"/>
        <v>#REF!</v>
      </c>
      <c r="N376" s="20"/>
      <c r="O376" s="20"/>
      <c r="P376" s="68"/>
      <c r="Q376" s="16"/>
      <c r="R376" s="120"/>
      <c r="T376" s="221" t="e">
        <f t="shared" si="120"/>
        <v>#REF!</v>
      </c>
      <c r="W376" s="221" t="e">
        <f t="shared" si="121"/>
        <v>#REF!</v>
      </c>
    </row>
    <row r="377" spans="1:23" s="26" customFormat="1" ht="21.95" customHeight="1" x14ac:dyDescent="0.2">
      <c r="A377" s="192" t="e">
        <f>'Anexo VI Estimativa de custo'!#REF!</f>
        <v>#REF!</v>
      </c>
      <c r="B377" s="172" t="e">
        <f>CONCATENATE($R$365,SUM($M$366:M377))</f>
        <v>#REF!</v>
      </c>
      <c r="C377" s="5" t="e">
        <f>'Anexo VI Estimativa de custo'!#REF!</f>
        <v>#REF!</v>
      </c>
      <c r="D377" s="6" t="e">
        <f>'Anexo VI Estimativa de custo'!#REF!</f>
        <v>#REF!</v>
      </c>
      <c r="E377" s="46" t="e">
        <f>'Anexo VI Estimativa de custo'!#REF!</f>
        <v>#REF!</v>
      </c>
      <c r="F377" s="46" t="e">
        <f t="shared" si="135"/>
        <v>#REF!</v>
      </c>
      <c r="G377" s="167" t="e">
        <f t="shared" si="136"/>
        <v>#REF!</v>
      </c>
      <c r="H377" s="167" t="e">
        <f t="shared" si="137"/>
        <v>#REF!</v>
      </c>
      <c r="I377" s="11" t="e">
        <f>'Anexo VI Estimativa de custo'!#REF!</f>
        <v>#REF!</v>
      </c>
      <c r="J377" s="269" t="e">
        <f t="shared" si="138"/>
        <v>#REF!</v>
      </c>
      <c r="K377" s="269" t="e">
        <f t="shared" si="139"/>
        <v>#REF!</v>
      </c>
      <c r="L377" s="269" t="e">
        <f t="shared" si="140"/>
        <v>#REF!</v>
      </c>
      <c r="M377" s="106" t="e">
        <f t="shared" si="141"/>
        <v>#REF!</v>
      </c>
      <c r="N377" s="20"/>
      <c r="O377" s="20"/>
      <c r="P377" s="68"/>
      <c r="Q377" s="16"/>
      <c r="R377" s="120"/>
      <c r="T377" s="221" t="e">
        <f t="shared" si="120"/>
        <v>#REF!</v>
      </c>
      <c r="W377" s="221" t="e">
        <f t="shared" si="121"/>
        <v>#REF!</v>
      </c>
    </row>
    <row r="378" spans="1:23" s="26" customFormat="1" ht="21.95" customHeight="1" x14ac:dyDescent="0.2">
      <c r="A378" s="192" t="e">
        <f>'Anexo VI Estimativa de custo'!#REF!</f>
        <v>#REF!</v>
      </c>
      <c r="B378" s="172" t="e">
        <f>CONCATENATE($R$365,SUM($M$366:M378))</f>
        <v>#REF!</v>
      </c>
      <c r="C378" s="5" t="e">
        <f>'Anexo VI Estimativa de custo'!#REF!</f>
        <v>#REF!</v>
      </c>
      <c r="D378" s="6" t="e">
        <f>'Anexo VI Estimativa de custo'!#REF!</f>
        <v>#REF!</v>
      </c>
      <c r="E378" s="46" t="e">
        <f>'Anexo VI Estimativa de custo'!#REF!</f>
        <v>#REF!</v>
      </c>
      <c r="F378" s="46" t="e">
        <f t="shared" si="135"/>
        <v>#REF!</v>
      </c>
      <c r="G378" s="167" t="e">
        <f t="shared" si="136"/>
        <v>#REF!</v>
      </c>
      <c r="H378" s="167" t="e">
        <f t="shared" si="137"/>
        <v>#REF!</v>
      </c>
      <c r="I378" s="11" t="e">
        <f>'Anexo VI Estimativa de custo'!#REF!</f>
        <v>#REF!</v>
      </c>
      <c r="J378" s="269" t="e">
        <f t="shared" si="138"/>
        <v>#REF!</v>
      </c>
      <c r="K378" s="269" t="e">
        <f t="shared" si="139"/>
        <v>#REF!</v>
      </c>
      <c r="L378" s="269" t="e">
        <f t="shared" si="140"/>
        <v>#REF!</v>
      </c>
      <c r="M378" s="106" t="e">
        <f t="shared" si="141"/>
        <v>#REF!</v>
      </c>
      <c r="N378" s="20"/>
      <c r="O378" s="20"/>
      <c r="P378" s="68"/>
      <c r="Q378" s="16"/>
      <c r="R378" s="120"/>
      <c r="T378" s="221" t="e">
        <f t="shared" si="120"/>
        <v>#REF!</v>
      </c>
      <c r="W378" s="221" t="e">
        <f t="shared" si="121"/>
        <v>#REF!</v>
      </c>
    </row>
    <row r="379" spans="1:23" s="26" customFormat="1" ht="21.95" customHeight="1" x14ac:dyDescent="0.2">
      <c r="A379" s="192" t="e">
        <f>'Anexo VI Estimativa de custo'!#REF!</f>
        <v>#REF!</v>
      </c>
      <c r="B379" s="172" t="e">
        <f>CONCATENATE($R$365,SUM($M$366:M379))</f>
        <v>#REF!</v>
      </c>
      <c r="C379" s="5" t="e">
        <f>'Anexo VI Estimativa de custo'!#REF!</f>
        <v>#REF!</v>
      </c>
      <c r="D379" s="6" t="e">
        <f>'Anexo VI Estimativa de custo'!#REF!</f>
        <v>#REF!</v>
      </c>
      <c r="E379" s="46" t="e">
        <f>'Anexo VI Estimativa de custo'!#REF!</f>
        <v>#REF!</v>
      </c>
      <c r="F379" s="46" t="e">
        <f t="shared" si="135"/>
        <v>#REF!</v>
      </c>
      <c r="G379" s="167" t="e">
        <f t="shared" si="136"/>
        <v>#REF!</v>
      </c>
      <c r="H379" s="167" t="e">
        <f t="shared" si="137"/>
        <v>#REF!</v>
      </c>
      <c r="I379" s="11" t="e">
        <f>'Anexo VI Estimativa de custo'!#REF!</f>
        <v>#REF!</v>
      </c>
      <c r="J379" s="269" t="e">
        <f t="shared" si="138"/>
        <v>#REF!</v>
      </c>
      <c r="K379" s="269" t="e">
        <f t="shared" si="139"/>
        <v>#REF!</v>
      </c>
      <c r="L379" s="269" t="e">
        <f t="shared" si="140"/>
        <v>#REF!</v>
      </c>
      <c r="M379" s="106" t="e">
        <f t="shared" si="141"/>
        <v>#REF!</v>
      </c>
      <c r="N379" s="20"/>
      <c r="O379" s="20"/>
      <c r="P379" s="68"/>
      <c r="Q379" s="16"/>
      <c r="R379" s="120"/>
      <c r="T379" s="221" t="e">
        <f t="shared" si="120"/>
        <v>#REF!</v>
      </c>
      <c r="W379" s="221" t="e">
        <f t="shared" si="121"/>
        <v>#REF!</v>
      </c>
    </row>
    <row r="380" spans="1:23" s="26" customFormat="1" ht="21.95" customHeight="1" x14ac:dyDescent="0.2">
      <c r="A380" s="192" t="e">
        <f>'Anexo VI Estimativa de custo'!#REF!</f>
        <v>#REF!</v>
      </c>
      <c r="B380" s="172" t="e">
        <f>CONCATENATE($R$365,SUM($M$366:M380))</f>
        <v>#REF!</v>
      </c>
      <c r="C380" s="5" t="e">
        <f>'Anexo VI Estimativa de custo'!#REF!</f>
        <v>#REF!</v>
      </c>
      <c r="D380" s="6" t="e">
        <f>'Anexo VI Estimativa de custo'!#REF!</f>
        <v>#REF!</v>
      </c>
      <c r="E380" s="46" t="e">
        <f>'Anexo VI Estimativa de custo'!#REF!</f>
        <v>#REF!</v>
      </c>
      <c r="F380" s="46" t="e">
        <f t="shared" si="135"/>
        <v>#REF!</v>
      </c>
      <c r="G380" s="167" t="e">
        <f t="shared" si="136"/>
        <v>#REF!</v>
      </c>
      <c r="H380" s="167" t="e">
        <f t="shared" si="137"/>
        <v>#REF!</v>
      </c>
      <c r="I380" s="11" t="e">
        <f>'Anexo VI Estimativa de custo'!#REF!</f>
        <v>#REF!</v>
      </c>
      <c r="J380" s="269" t="e">
        <f t="shared" si="138"/>
        <v>#REF!</v>
      </c>
      <c r="K380" s="269" t="e">
        <f t="shared" si="139"/>
        <v>#REF!</v>
      </c>
      <c r="L380" s="269" t="e">
        <f t="shared" si="140"/>
        <v>#REF!</v>
      </c>
      <c r="M380" s="106" t="e">
        <f t="shared" si="141"/>
        <v>#REF!</v>
      </c>
      <c r="N380" s="20"/>
      <c r="O380" s="20"/>
      <c r="P380" s="68"/>
      <c r="Q380" s="16"/>
      <c r="R380" s="120"/>
      <c r="T380" s="221" t="e">
        <f t="shared" si="120"/>
        <v>#REF!</v>
      </c>
      <c r="W380" s="221" t="e">
        <f t="shared" si="121"/>
        <v>#REF!</v>
      </c>
    </row>
    <row r="381" spans="1:23" s="26" customFormat="1" ht="21.95" customHeight="1" x14ac:dyDescent="0.2">
      <c r="A381" s="192"/>
      <c r="B381" s="172"/>
      <c r="C381" s="9"/>
      <c r="D381" s="10"/>
      <c r="E381" s="46" t="e">
        <f>'Anexo VI Estimativa de custo'!#REF!</f>
        <v>#REF!</v>
      </c>
      <c r="F381" s="46" t="e">
        <f>E381</f>
        <v>#REF!</v>
      </c>
      <c r="G381" s="167" t="e">
        <f t="shared" si="136"/>
        <v>#REF!</v>
      </c>
      <c r="H381" s="167" t="e">
        <f t="shared" si="137"/>
        <v>#REF!</v>
      </c>
      <c r="I381" s="11" t="e">
        <f>'Anexo VI Estimativa de custo'!#REF!</f>
        <v>#REF!</v>
      </c>
      <c r="J381" s="269" t="e">
        <f t="shared" si="138"/>
        <v>#REF!</v>
      </c>
      <c r="K381" s="269" t="e">
        <f t="shared" si="139"/>
        <v>#REF!</v>
      </c>
      <c r="L381" s="269" t="e">
        <f t="shared" si="140"/>
        <v>#REF!</v>
      </c>
      <c r="M381" s="106" t="e">
        <f t="shared" si="141"/>
        <v>#REF!</v>
      </c>
      <c r="N381" s="20"/>
      <c r="O381" s="20"/>
      <c r="P381" s="258" t="e">
        <f>SUM(E366:E381)</f>
        <v>#REF!</v>
      </c>
      <c r="Q381" s="16"/>
      <c r="R381" s="120"/>
      <c r="T381" s="221" t="e">
        <f t="shared" si="120"/>
        <v>#REF!</v>
      </c>
      <c r="W381" s="221" t="e">
        <f t="shared" si="121"/>
        <v>#REF!</v>
      </c>
    </row>
    <row r="382" spans="1:23" s="60" customFormat="1" ht="21.95" customHeight="1" x14ac:dyDescent="0.25">
      <c r="A382" s="175"/>
      <c r="B382" s="175" t="e">
        <f>CONCATENATE(B364,O382)</f>
        <v>#REF!</v>
      </c>
      <c r="C382" s="524" t="s">
        <v>76</v>
      </c>
      <c r="D382" s="525"/>
      <c r="E382" s="525"/>
      <c r="F382" s="525"/>
      <c r="G382" s="525"/>
      <c r="H382" s="525"/>
      <c r="I382" s="525"/>
      <c r="J382" s="525"/>
      <c r="K382" s="525"/>
      <c r="L382" s="525"/>
      <c r="M382" s="104" t="e">
        <f>IF(P390&gt;0.01,1,0)</f>
        <v>#REF!</v>
      </c>
      <c r="N382" s="59"/>
      <c r="O382" s="118" t="e">
        <f>CONCATENATE(".",SUM(M365,M382))</f>
        <v>#REF!</v>
      </c>
      <c r="P382" s="69"/>
      <c r="Q382" s="54"/>
      <c r="R382" s="128" t="e">
        <f>CONCATENATE(B382,".")</f>
        <v>#REF!</v>
      </c>
      <c r="T382" s="221">
        <f t="shared" si="120"/>
        <v>0</v>
      </c>
      <c r="W382" s="221">
        <f t="shared" si="121"/>
        <v>0</v>
      </c>
    </row>
    <row r="383" spans="1:23" s="26" customFormat="1" ht="21.95" customHeight="1" x14ac:dyDescent="0.2">
      <c r="A383" s="192" t="e">
        <f>'Anexo VI Estimativa de custo'!#REF!</f>
        <v>#REF!</v>
      </c>
      <c r="B383" s="172" t="e">
        <f>CONCATENATE($R$382,SUM($M$383:M383))</f>
        <v>#REF!</v>
      </c>
      <c r="C383" s="5" t="e">
        <f>'Anexo VI Estimativa de custo'!#REF!</f>
        <v>#REF!</v>
      </c>
      <c r="D383" s="6" t="e">
        <f>'Anexo VI Estimativa de custo'!#REF!</f>
        <v>#REF!</v>
      </c>
      <c r="E383" s="70" t="e">
        <f>'Anexo VI Estimativa de custo'!#REF!</f>
        <v>#REF!</v>
      </c>
      <c r="F383" s="70" t="e">
        <f>E383</f>
        <v>#REF!</v>
      </c>
      <c r="G383" s="167" t="e">
        <f>IF(F383-E383&gt;0,F383-E383,0)</f>
        <v>#REF!</v>
      </c>
      <c r="H383" s="167" t="e">
        <f>IF(E383-F383&gt;0,E383-F383,0)</f>
        <v>#REF!</v>
      </c>
      <c r="I383" s="11" t="e">
        <f>'Anexo VI Estimativa de custo'!#REF!</f>
        <v>#REF!</v>
      </c>
      <c r="J383" s="269" t="e">
        <f>G383*I383</f>
        <v>#REF!</v>
      </c>
      <c r="K383" s="269" t="e">
        <f>H383*I383</f>
        <v>#REF!</v>
      </c>
      <c r="L383" s="269" t="e">
        <f>J383-K383</f>
        <v>#REF!</v>
      </c>
      <c r="M383" s="106" t="e">
        <f>IF(E383&gt;0.001,1,0)</f>
        <v>#REF!</v>
      </c>
      <c r="N383" s="20"/>
      <c r="O383" s="20"/>
      <c r="P383" s="68"/>
      <c r="Q383" s="16"/>
      <c r="R383" s="120"/>
      <c r="T383" s="221" t="e">
        <f t="shared" si="120"/>
        <v>#REF!</v>
      </c>
      <c r="W383" s="221" t="e">
        <f t="shared" si="121"/>
        <v>#REF!</v>
      </c>
    </row>
    <row r="384" spans="1:23" s="26" customFormat="1" ht="21.95" customHeight="1" x14ac:dyDescent="0.2">
      <c r="A384" s="192" t="e">
        <f>'Anexo VI Estimativa de custo'!#REF!</f>
        <v>#REF!</v>
      </c>
      <c r="B384" s="172" t="e">
        <f>CONCATENATE($R$382,SUM($M$383:M384))</f>
        <v>#REF!</v>
      </c>
      <c r="C384" s="5" t="e">
        <f>'Anexo VI Estimativa de custo'!#REF!</f>
        <v>#REF!</v>
      </c>
      <c r="D384" s="6" t="e">
        <f>'Anexo VI Estimativa de custo'!#REF!</f>
        <v>#REF!</v>
      </c>
      <c r="E384" s="70" t="e">
        <f>'Anexo VI Estimativa de custo'!#REF!</f>
        <v>#REF!</v>
      </c>
      <c r="F384" s="70" t="e">
        <f t="shared" ref="F384:F390" si="142">E384</f>
        <v>#REF!</v>
      </c>
      <c r="G384" s="167" t="e">
        <f t="shared" ref="G384:G390" si="143">IF(F384-E384&gt;0,F384-E384,0)</f>
        <v>#REF!</v>
      </c>
      <c r="H384" s="167" t="e">
        <f t="shared" ref="H384:H390" si="144">IF(E384-F384&gt;0,E384-F384,0)</f>
        <v>#REF!</v>
      </c>
      <c r="I384" s="11" t="e">
        <f>'Anexo VI Estimativa de custo'!#REF!</f>
        <v>#REF!</v>
      </c>
      <c r="J384" s="269" t="e">
        <f t="shared" ref="J384:J390" si="145">G384*I384</f>
        <v>#REF!</v>
      </c>
      <c r="K384" s="269" t="e">
        <f t="shared" ref="K384:K390" si="146">H384*I384</f>
        <v>#REF!</v>
      </c>
      <c r="L384" s="269" t="e">
        <f t="shared" ref="L384:L390" si="147">J384-K384</f>
        <v>#REF!</v>
      </c>
      <c r="M384" s="106" t="e">
        <f t="shared" ref="M384:M390" si="148">IF(E384&gt;0.001,1,0)</f>
        <v>#REF!</v>
      </c>
      <c r="N384" s="20"/>
      <c r="O384" s="20"/>
      <c r="P384" s="68"/>
      <c r="Q384" s="16"/>
      <c r="R384" s="120"/>
      <c r="T384" s="221" t="e">
        <f t="shared" si="120"/>
        <v>#REF!</v>
      </c>
      <c r="W384" s="221" t="e">
        <f t="shared" si="121"/>
        <v>#REF!</v>
      </c>
    </row>
    <row r="385" spans="1:23" s="26" customFormat="1" ht="21.95" customHeight="1" x14ac:dyDescent="0.2">
      <c r="A385" s="192" t="e">
        <f>'Anexo VI Estimativa de custo'!#REF!</f>
        <v>#REF!</v>
      </c>
      <c r="B385" s="172" t="e">
        <f>CONCATENATE($R$382,SUM($M$383:M385))</f>
        <v>#REF!</v>
      </c>
      <c r="C385" s="5" t="e">
        <f>'Anexo VI Estimativa de custo'!#REF!</f>
        <v>#REF!</v>
      </c>
      <c r="D385" s="6" t="e">
        <f>'Anexo VI Estimativa de custo'!#REF!</f>
        <v>#REF!</v>
      </c>
      <c r="E385" s="70" t="e">
        <f>'Anexo VI Estimativa de custo'!#REF!</f>
        <v>#REF!</v>
      </c>
      <c r="F385" s="70" t="e">
        <f t="shared" si="142"/>
        <v>#REF!</v>
      </c>
      <c r="G385" s="167" t="e">
        <f t="shared" si="143"/>
        <v>#REF!</v>
      </c>
      <c r="H385" s="167" t="e">
        <f t="shared" si="144"/>
        <v>#REF!</v>
      </c>
      <c r="I385" s="11" t="e">
        <f>'Anexo VI Estimativa de custo'!#REF!</f>
        <v>#REF!</v>
      </c>
      <c r="J385" s="269" t="e">
        <f t="shared" si="145"/>
        <v>#REF!</v>
      </c>
      <c r="K385" s="269" t="e">
        <f t="shared" si="146"/>
        <v>#REF!</v>
      </c>
      <c r="L385" s="269" t="e">
        <f t="shared" si="147"/>
        <v>#REF!</v>
      </c>
      <c r="M385" s="106" t="e">
        <f t="shared" si="148"/>
        <v>#REF!</v>
      </c>
      <c r="N385" s="20"/>
      <c r="O385" s="20"/>
      <c r="P385" s="68"/>
      <c r="Q385" s="16"/>
      <c r="R385" s="120"/>
      <c r="T385" s="221" t="e">
        <f t="shared" si="120"/>
        <v>#REF!</v>
      </c>
      <c r="W385" s="221" t="e">
        <f t="shared" si="121"/>
        <v>#REF!</v>
      </c>
    </row>
    <row r="386" spans="1:23" s="26" customFormat="1" ht="21.95" customHeight="1" x14ac:dyDescent="0.2">
      <c r="A386" s="192" t="e">
        <f>'Anexo VI Estimativa de custo'!#REF!</f>
        <v>#REF!</v>
      </c>
      <c r="B386" s="172" t="e">
        <f>CONCATENATE($R$382,SUM($M$383:M386))</f>
        <v>#REF!</v>
      </c>
      <c r="C386" s="5" t="e">
        <f>'Anexo VI Estimativa de custo'!#REF!</f>
        <v>#REF!</v>
      </c>
      <c r="D386" s="6" t="e">
        <f>'Anexo VI Estimativa de custo'!#REF!</f>
        <v>#REF!</v>
      </c>
      <c r="E386" s="70" t="e">
        <f>'Anexo VI Estimativa de custo'!#REF!</f>
        <v>#REF!</v>
      </c>
      <c r="F386" s="70" t="e">
        <f t="shared" si="142"/>
        <v>#REF!</v>
      </c>
      <c r="G386" s="167" t="e">
        <f t="shared" si="143"/>
        <v>#REF!</v>
      </c>
      <c r="H386" s="167" t="e">
        <f t="shared" si="144"/>
        <v>#REF!</v>
      </c>
      <c r="I386" s="11" t="e">
        <f>'Anexo VI Estimativa de custo'!#REF!</f>
        <v>#REF!</v>
      </c>
      <c r="J386" s="269" t="e">
        <f t="shared" si="145"/>
        <v>#REF!</v>
      </c>
      <c r="K386" s="269" t="e">
        <f t="shared" si="146"/>
        <v>#REF!</v>
      </c>
      <c r="L386" s="269" t="e">
        <f t="shared" si="147"/>
        <v>#REF!</v>
      </c>
      <c r="M386" s="106" t="e">
        <f t="shared" si="148"/>
        <v>#REF!</v>
      </c>
      <c r="N386" s="20"/>
      <c r="O386" s="20"/>
      <c r="P386" s="68"/>
      <c r="Q386" s="16"/>
      <c r="R386" s="120"/>
      <c r="T386" s="221" t="e">
        <f t="shared" si="120"/>
        <v>#REF!</v>
      </c>
      <c r="W386" s="221" t="e">
        <f t="shared" si="121"/>
        <v>#REF!</v>
      </c>
    </row>
    <row r="387" spans="1:23" s="26" customFormat="1" ht="21.95" customHeight="1" x14ac:dyDescent="0.2">
      <c r="A387" s="192" t="e">
        <f>'Anexo VI Estimativa de custo'!#REF!</f>
        <v>#REF!</v>
      </c>
      <c r="B387" s="172" t="e">
        <f>CONCATENATE($R$382,SUM($M$383:M387))</f>
        <v>#REF!</v>
      </c>
      <c r="C387" s="5" t="e">
        <f>'Anexo VI Estimativa de custo'!#REF!</f>
        <v>#REF!</v>
      </c>
      <c r="D387" s="6" t="e">
        <f>'Anexo VI Estimativa de custo'!#REF!</f>
        <v>#REF!</v>
      </c>
      <c r="E387" s="70" t="e">
        <f>'Anexo VI Estimativa de custo'!#REF!</f>
        <v>#REF!</v>
      </c>
      <c r="F387" s="70" t="e">
        <f t="shared" si="142"/>
        <v>#REF!</v>
      </c>
      <c r="G387" s="167" t="e">
        <f t="shared" si="143"/>
        <v>#REF!</v>
      </c>
      <c r="H387" s="167" t="e">
        <f t="shared" si="144"/>
        <v>#REF!</v>
      </c>
      <c r="I387" s="11" t="e">
        <f>'Anexo VI Estimativa de custo'!#REF!</f>
        <v>#REF!</v>
      </c>
      <c r="J387" s="269" t="e">
        <f t="shared" si="145"/>
        <v>#REF!</v>
      </c>
      <c r="K387" s="269" t="e">
        <f t="shared" si="146"/>
        <v>#REF!</v>
      </c>
      <c r="L387" s="269" t="e">
        <f t="shared" si="147"/>
        <v>#REF!</v>
      </c>
      <c r="M387" s="106" t="e">
        <f t="shared" si="148"/>
        <v>#REF!</v>
      </c>
      <c r="N387" s="20"/>
      <c r="O387" s="20"/>
      <c r="P387" s="68"/>
      <c r="Q387" s="16"/>
      <c r="R387" s="120"/>
      <c r="T387" s="221" t="e">
        <f t="shared" si="120"/>
        <v>#REF!</v>
      </c>
      <c r="W387" s="221" t="e">
        <f t="shared" si="121"/>
        <v>#REF!</v>
      </c>
    </row>
    <row r="388" spans="1:23" s="26" customFormat="1" ht="21.95" customHeight="1" x14ac:dyDescent="0.2">
      <c r="A388" s="192" t="e">
        <f>'Anexo VI Estimativa de custo'!#REF!</f>
        <v>#REF!</v>
      </c>
      <c r="B388" s="172" t="e">
        <f>CONCATENATE($R$382,SUM($M$383:M388))</f>
        <v>#REF!</v>
      </c>
      <c r="C388" s="5" t="e">
        <f>'Anexo VI Estimativa de custo'!#REF!</f>
        <v>#REF!</v>
      </c>
      <c r="D388" s="6" t="e">
        <f>'Anexo VI Estimativa de custo'!#REF!</f>
        <v>#REF!</v>
      </c>
      <c r="E388" s="70" t="e">
        <f>'Anexo VI Estimativa de custo'!#REF!</f>
        <v>#REF!</v>
      </c>
      <c r="F388" s="70" t="e">
        <f t="shared" si="142"/>
        <v>#REF!</v>
      </c>
      <c r="G388" s="167" t="e">
        <f t="shared" si="143"/>
        <v>#REF!</v>
      </c>
      <c r="H388" s="167" t="e">
        <f t="shared" si="144"/>
        <v>#REF!</v>
      </c>
      <c r="I388" s="11" t="e">
        <f>'Anexo VI Estimativa de custo'!#REF!</f>
        <v>#REF!</v>
      </c>
      <c r="J388" s="269" t="e">
        <f t="shared" si="145"/>
        <v>#REF!</v>
      </c>
      <c r="K388" s="269" t="e">
        <f t="shared" si="146"/>
        <v>#REF!</v>
      </c>
      <c r="L388" s="269" t="e">
        <f t="shared" si="147"/>
        <v>#REF!</v>
      </c>
      <c r="M388" s="106" t="e">
        <f t="shared" si="148"/>
        <v>#REF!</v>
      </c>
      <c r="N388" s="20"/>
      <c r="O388" s="20"/>
      <c r="P388" s="68"/>
      <c r="Q388" s="16"/>
      <c r="R388" s="120"/>
      <c r="T388" s="221" t="e">
        <f t="shared" si="120"/>
        <v>#REF!</v>
      </c>
      <c r="W388" s="221" t="e">
        <f t="shared" si="121"/>
        <v>#REF!</v>
      </c>
    </row>
    <row r="389" spans="1:23" s="26" customFormat="1" ht="21.95" customHeight="1" x14ac:dyDescent="0.2">
      <c r="A389" s="192"/>
      <c r="B389" s="172" t="e">
        <f>CONCATENATE($R$382,SUM($M$383:M389))</f>
        <v>#REF!</v>
      </c>
      <c r="C389" s="7"/>
      <c r="D389" s="8"/>
      <c r="E389" s="70" t="e">
        <f>'Anexo VI Estimativa de custo'!#REF!</f>
        <v>#REF!</v>
      </c>
      <c r="F389" s="70" t="e">
        <f t="shared" si="142"/>
        <v>#REF!</v>
      </c>
      <c r="G389" s="167" t="e">
        <f t="shared" si="143"/>
        <v>#REF!</v>
      </c>
      <c r="H389" s="167" t="e">
        <f t="shared" si="144"/>
        <v>#REF!</v>
      </c>
      <c r="I389" s="11" t="e">
        <f>'Anexo VI Estimativa de custo'!#REF!</f>
        <v>#REF!</v>
      </c>
      <c r="J389" s="269" t="e">
        <f t="shared" si="145"/>
        <v>#REF!</v>
      </c>
      <c r="K389" s="269" t="e">
        <f t="shared" si="146"/>
        <v>#REF!</v>
      </c>
      <c r="L389" s="269" t="e">
        <f t="shared" si="147"/>
        <v>#REF!</v>
      </c>
      <c r="M389" s="106" t="e">
        <f t="shared" si="148"/>
        <v>#REF!</v>
      </c>
      <c r="N389" s="20"/>
      <c r="O389" s="20"/>
      <c r="P389" s="68"/>
      <c r="Q389" s="16"/>
      <c r="R389" s="120"/>
      <c r="T389" s="221" t="e">
        <f t="shared" si="120"/>
        <v>#REF!</v>
      </c>
      <c r="W389" s="221" t="e">
        <f t="shared" si="121"/>
        <v>#REF!</v>
      </c>
    </row>
    <row r="390" spans="1:23" s="26" customFormat="1" ht="21.95" customHeight="1" x14ac:dyDescent="0.2">
      <c r="A390" s="192"/>
      <c r="B390" s="172" t="e">
        <f>CONCATENATE($R$382,SUM($M$383:M390))</f>
        <v>#REF!</v>
      </c>
      <c r="C390" s="9"/>
      <c r="D390" s="10"/>
      <c r="E390" s="70" t="e">
        <f>'Anexo VI Estimativa de custo'!#REF!</f>
        <v>#REF!</v>
      </c>
      <c r="F390" s="70" t="e">
        <f t="shared" si="142"/>
        <v>#REF!</v>
      </c>
      <c r="G390" s="167" t="e">
        <f t="shared" si="143"/>
        <v>#REF!</v>
      </c>
      <c r="H390" s="167" t="e">
        <f t="shared" si="144"/>
        <v>#REF!</v>
      </c>
      <c r="I390" s="11" t="e">
        <f>'Anexo VI Estimativa de custo'!#REF!</f>
        <v>#REF!</v>
      </c>
      <c r="J390" s="269" t="e">
        <f t="shared" si="145"/>
        <v>#REF!</v>
      </c>
      <c r="K390" s="269" t="e">
        <f t="shared" si="146"/>
        <v>#REF!</v>
      </c>
      <c r="L390" s="269" t="e">
        <f t="shared" si="147"/>
        <v>#REF!</v>
      </c>
      <c r="M390" s="106" t="e">
        <f t="shared" si="148"/>
        <v>#REF!</v>
      </c>
      <c r="N390" s="20"/>
      <c r="O390" s="20"/>
      <c r="P390" s="258" t="e">
        <f>SUM(E383:E390)</f>
        <v>#REF!</v>
      </c>
      <c r="Q390" s="16"/>
      <c r="R390" s="120"/>
      <c r="T390" s="221" t="e">
        <f t="shared" si="120"/>
        <v>#REF!</v>
      </c>
      <c r="W390" s="221" t="e">
        <f t="shared" si="121"/>
        <v>#REF!</v>
      </c>
    </row>
    <row r="391" spans="1:23" s="60" customFormat="1" ht="21.95" customHeight="1" x14ac:dyDescent="0.25">
      <c r="A391" s="175"/>
      <c r="B391" s="175" t="e">
        <f>CONCATENATE(B364,O391)</f>
        <v>#REF!</v>
      </c>
      <c r="C391" s="524" t="s">
        <v>77</v>
      </c>
      <c r="D391" s="525"/>
      <c r="E391" s="525"/>
      <c r="F391" s="525"/>
      <c r="G391" s="525"/>
      <c r="H391" s="525"/>
      <c r="I391" s="525"/>
      <c r="J391" s="525"/>
      <c r="K391" s="525"/>
      <c r="L391" s="525"/>
      <c r="M391" s="104" t="e">
        <f>IF(P396&gt;0.01,1,0)</f>
        <v>#REF!</v>
      </c>
      <c r="N391" s="59"/>
      <c r="O391" s="118" t="e">
        <f>CONCATENATE(".",SUM(M365,M382,M391))</f>
        <v>#REF!</v>
      </c>
      <c r="P391" s="69"/>
      <c r="Q391" s="54"/>
      <c r="R391" s="128" t="e">
        <f>CONCATENATE(B391,".")</f>
        <v>#REF!</v>
      </c>
      <c r="T391" s="221">
        <f t="shared" si="120"/>
        <v>0</v>
      </c>
      <c r="W391" s="221">
        <f t="shared" si="121"/>
        <v>0</v>
      </c>
    </row>
    <row r="392" spans="1:23" s="26" customFormat="1" ht="21.95" customHeight="1" x14ac:dyDescent="0.2">
      <c r="A392" s="192" t="e">
        <f>'Anexo VI Estimativa de custo'!#REF!</f>
        <v>#REF!</v>
      </c>
      <c r="B392" s="172" t="e">
        <f>CONCATENATE($R$391,SUM($M$392:M392))</f>
        <v>#REF!</v>
      </c>
      <c r="C392" s="7" t="e">
        <f>'Anexo VI Estimativa de custo'!#REF!</f>
        <v>#REF!</v>
      </c>
      <c r="D392" s="8" t="e">
        <f>'Anexo VI Estimativa de custo'!#REF!</f>
        <v>#REF!</v>
      </c>
      <c r="E392" s="43" t="e">
        <f>'Anexo VI Estimativa de custo'!#REF!</f>
        <v>#REF!</v>
      </c>
      <c r="F392" s="43" t="e">
        <f>E392</f>
        <v>#REF!</v>
      </c>
      <c r="G392" s="167" t="e">
        <f>IF(F392-E392&gt;0,F392-E392,0)</f>
        <v>#REF!</v>
      </c>
      <c r="H392" s="167" t="e">
        <f>IF(E392-F392&gt;0,E392-F392,0)</f>
        <v>#REF!</v>
      </c>
      <c r="I392" s="12" t="e">
        <f>'Anexo VI Estimativa de custo'!#REF!</f>
        <v>#REF!</v>
      </c>
      <c r="J392" s="269" t="e">
        <f>G392*I392</f>
        <v>#REF!</v>
      </c>
      <c r="K392" s="269" t="e">
        <f>H392*I392</f>
        <v>#REF!</v>
      </c>
      <c r="L392" s="269" t="e">
        <f>J392-K392</f>
        <v>#REF!</v>
      </c>
      <c r="M392" s="106" t="e">
        <f>IF(E392&gt;0.001,1,0)</f>
        <v>#REF!</v>
      </c>
      <c r="N392" s="20"/>
      <c r="O392" s="20"/>
      <c r="P392" s="68"/>
      <c r="Q392" s="16"/>
      <c r="R392" s="120"/>
      <c r="T392" s="221" t="e">
        <f t="shared" si="120"/>
        <v>#REF!</v>
      </c>
      <c r="W392" s="221" t="e">
        <f t="shared" si="121"/>
        <v>#REF!</v>
      </c>
    </row>
    <row r="393" spans="1:23" s="26" customFormat="1" ht="21.95" customHeight="1" x14ac:dyDescent="0.2">
      <c r="A393" s="192" t="e">
        <f>'Anexo VI Estimativa de custo'!#REF!</f>
        <v>#REF!</v>
      </c>
      <c r="B393" s="172" t="e">
        <f>CONCATENATE($R$391,SUM($M$392:M393))</f>
        <v>#REF!</v>
      </c>
      <c r="C393" s="7" t="e">
        <f>'Anexo VI Estimativa de custo'!#REF!</f>
        <v>#REF!</v>
      </c>
      <c r="D393" s="8" t="e">
        <f>'Anexo VI Estimativa de custo'!#REF!</f>
        <v>#REF!</v>
      </c>
      <c r="E393" s="43" t="e">
        <f>'Anexo VI Estimativa de custo'!#REF!</f>
        <v>#REF!</v>
      </c>
      <c r="F393" s="43" t="e">
        <f t="shared" ref="F393:F396" si="149">E393</f>
        <v>#REF!</v>
      </c>
      <c r="G393" s="167" t="e">
        <f>IF(F393-E393&gt;0,F393-E393,0)</f>
        <v>#REF!</v>
      </c>
      <c r="H393" s="167" t="e">
        <f>IF(E393-F393&gt;0,E393-F393,0)</f>
        <v>#REF!</v>
      </c>
      <c r="I393" s="12" t="e">
        <f>'Anexo VI Estimativa de custo'!#REF!</f>
        <v>#REF!</v>
      </c>
      <c r="J393" s="269" t="e">
        <f>G393*I393</f>
        <v>#REF!</v>
      </c>
      <c r="K393" s="269" t="e">
        <f>H393*I393</f>
        <v>#REF!</v>
      </c>
      <c r="L393" s="269" t="e">
        <f>J393-K393</f>
        <v>#REF!</v>
      </c>
      <c r="M393" s="106" t="e">
        <f>IF(E393&gt;0.001,1,0)</f>
        <v>#REF!</v>
      </c>
      <c r="N393" s="20"/>
      <c r="O393" s="20"/>
      <c r="P393" s="68"/>
      <c r="Q393" s="16"/>
      <c r="R393" s="120"/>
      <c r="T393" s="221" t="e">
        <f t="shared" si="120"/>
        <v>#REF!</v>
      </c>
      <c r="W393" s="221" t="e">
        <f t="shared" si="121"/>
        <v>#REF!</v>
      </c>
    </row>
    <row r="394" spans="1:23" s="26" customFormat="1" ht="21.95" customHeight="1" x14ac:dyDescent="0.2">
      <c r="A394" s="192" t="e">
        <f>'Anexo VI Estimativa de custo'!#REF!</f>
        <v>#REF!</v>
      </c>
      <c r="B394" s="172" t="e">
        <f>CONCATENATE($R$391,SUM($M$392:M394))</f>
        <v>#REF!</v>
      </c>
      <c r="C394" s="7" t="e">
        <f>'Anexo VI Estimativa de custo'!#REF!</f>
        <v>#REF!</v>
      </c>
      <c r="D394" s="8" t="e">
        <f>'Anexo VI Estimativa de custo'!#REF!</f>
        <v>#REF!</v>
      </c>
      <c r="E394" s="43" t="e">
        <f>'Anexo VI Estimativa de custo'!#REF!</f>
        <v>#REF!</v>
      </c>
      <c r="F394" s="43" t="e">
        <f t="shared" si="149"/>
        <v>#REF!</v>
      </c>
      <c r="G394" s="167" t="e">
        <f>IF(F394-E394&gt;0,F394-E394,0)</f>
        <v>#REF!</v>
      </c>
      <c r="H394" s="167" t="e">
        <f>IF(E394-F394&gt;0,E394-F394,0)</f>
        <v>#REF!</v>
      </c>
      <c r="I394" s="12" t="e">
        <f>'Anexo VI Estimativa de custo'!#REF!</f>
        <v>#REF!</v>
      </c>
      <c r="J394" s="269" t="e">
        <f>G394*I394</f>
        <v>#REF!</v>
      </c>
      <c r="K394" s="269" t="e">
        <f>H394*I394</f>
        <v>#REF!</v>
      </c>
      <c r="L394" s="269" t="e">
        <f>J394-K394</f>
        <v>#REF!</v>
      </c>
      <c r="M394" s="106" t="e">
        <f>IF(E394&gt;0.001,1,0)</f>
        <v>#REF!</v>
      </c>
      <c r="N394" s="20"/>
      <c r="O394" s="20"/>
      <c r="P394" s="68"/>
      <c r="Q394" s="16"/>
      <c r="R394" s="120"/>
      <c r="T394" s="221" t="e">
        <f t="shared" si="120"/>
        <v>#REF!</v>
      </c>
      <c r="W394" s="221" t="e">
        <f t="shared" si="121"/>
        <v>#REF!</v>
      </c>
    </row>
    <row r="395" spans="1:23" s="26" customFormat="1" ht="21.95" customHeight="1" x14ac:dyDescent="0.2">
      <c r="A395" s="192" t="e">
        <f>'Anexo VI Estimativa de custo'!#REF!</f>
        <v>#REF!</v>
      </c>
      <c r="B395" s="172" t="e">
        <f>CONCATENATE($R$391,SUM($M$392:M395))</f>
        <v>#REF!</v>
      </c>
      <c r="C395" s="7" t="e">
        <f>'Anexo VI Estimativa de custo'!#REF!</f>
        <v>#REF!</v>
      </c>
      <c r="D395" s="8" t="e">
        <f>'Anexo VI Estimativa de custo'!#REF!</f>
        <v>#REF!</v>
      </c>
      <c r="E395" s="43" t="e">
        <f>'Anexo VI Estimativa de custo'!#REF!</f>
        <v>#REF!</v>
      </c>
      <c r="F395" s="43" t="e">
        <f t="shared" si="149"/>
        <v>#REF!</v>
      </c>
      <c r="G395" s="167" t="e">
        <f>IF(F395-E395&gt;0,F395-E395,0)</f>
        <v>#REF!</v>
      </c>
      <c r="H395" s="167" t="e">
        <f>IF(E395-F395&gt;0,E395-F395,0)</f>
        <v>#REF!</v>
      </c>
      <c r="I395" s="12" t="e">
        <f>'Anexo VI Estimativa de custo'!#REF!</f>
        <v>#REF!</v>
      </c>
      <c r="J395" s="269" t="e">
        <f>G395*I395</f>
        <v>#REF!</v>
      </c>
      <c r="K395" s="269" t="e">
        <f>H395*I395</f>
        <v>#REF!</v>
      </c>
      <c r="L395" s="269" t="e">
        <f>J395-K395</f>
        <v>#REF!</v>
      </c>
      <c r="M395" s="106" t="e">
        <f>IF(E395&gt;0.001,1,0)</f>
        <v>#REF!</v>
      </c>
      <c r="N395" s="20"/>
      <c r="O395" s="20"/>
      <c r="P395" s="68"/>
      <c r="Q395" s="16"/>
      <c r="R395" s="120"/>
      <c r="T395" s="221" t="e">
        <f t="shared" si="120"/>
        <v>#REF!</v>
      </c>
      <c r="W395" s="221" t="e">
        <f t="shared" si="121"/>
        <v>#REF!</v>
      </c>
    </row>
    <row r="396" spans="1:23" s="26" customFormat="1" ht="21.95" customHeight="1" x14ac:dyDescent="0.2">
      <c r="A396" s="192" t="e">
        <f>'Anexo VI Estimativa de custo'!#REF!</f>
        <v>#REF!</v>
      </c>
      <c r="B396" s="172" t="e">
        <f>CONCATENATE($R$391,SUM($M$392:M396))</f>
        <v>#REF!</v>
      </c>
      <c r="C396" s="7" t="e">
        <f>'Anexo VI Estimativa de custo'!#REF!</f>
        <v>#REF!</v>
      </c>
      <c r="D396" s="8" t="e">
        <f>'Anexo VI Estimativa de custo'!#REF!</f>
        <v>#REF!</v>
      </c>
      <c r="E396" s="43" t="e">
        <f>'Anexo VI Estimativa de custo'!#REF!</f>
        <v>#REF!</v>
      </c>
      <c r="F396" s="43" t="e">
        <f t="shared" si="149"/>
        <v>#REF!</v>
      </c>
      <c r="G396" s="167" t="e">
        <f>IF(F396-E396&gt;0,F396-E396,0)</f>
        <v>#REF!</v>
      </c>
      <c r="H396" s="167" t="e">
        <f>IF(E396-F396&gt;0,E396-F396,0)</f>
        <v>#REF!</v>
      </c>
      <c r="I396" s="12" t="e">
        <f>'Anexo VI Estimativa de custo'!#REF!</f>
        <v>#REF!</v>
      </c>
      <c r="J396" s="269" t="e">
        <f>G396*I396</f>
        <v>#REF!</v>
      </c>
      <c r="K396" s="269" t="e">
        <f>H396*I396</f>
        <v>#REF!</v>
      </c>
      <c r="L396" s="269" t="e">
        <f>J396-K396</f>
        <v>#REF!</v>
      </c>
      <c r="M396" s="106" t="e">
        <f>IF(E396&gt;0.001,1,0)</f>
        <v>#REF!</v>
      </c>
      <c r="N396" s="20"/>
      <c r="O396" s="20"/>
      <c r="P396" s="258" t="e">
        <f>SUM(E392:E396)</f>
        <v>#REF!</v>
      </c>
      <c r="Q396" s="16"/>
      <c r="R396" s="120"/>
      <c r="T396" s="221" t="e">
        <f t="shared" si="120"/>
        <v>#REF!</v>
      </c>
      <c r="W396" s="221" t="e">
        <f t="shared" si="121"/>
        <v>#REF!</v>
      </c>
    </row>
    <row r="397" spans="1:23" s="60" customFormat="1" ht="21.95" customHeight="1" x14ac:dyDescent="0.25">
      <c r="A397" s="171"/>
      <c r="B397" s="171" t="e">
        <f>SUM(M397:N397)</f>
        <v>#REF!</v>
      </c>
      <c r="C397" s="531" t="s">
        <v>78</v>
      </c>
      <c r="D397" s="532"/>
      <c r="E397" s="532"/>
      <c r="F397" s="532"/>
      <c r="G397" s="532"/>
      <c r="H397" s="532"/>
      <c r="I397" s="532"/>
      <c r="J397" s="532"/>
      <c r="K397" s="532"/>
      <c r="L397" s="532"/>
      <c r="M397" s="104" t="e">
        <f>IF(P427&gt;0.01,1,0)</f>
        <v>#REF!</v>
      </c>
      <c r="N397" s="52" t="e">
        <f>B364</f>
        <v>#REF!</v>
      </c>
      <c r="O397" s="52"/>
      <c r="P397" s="259" t="e">
        <f>SUM(E366:E396)</f>
        <v>#REF!</v>
      </c>
      <c r="Q397" s="54"/>
      <c r="R397" s="128" t="e">
        <f>CONCATENATE(B397,".")</f>
        <v>#REF!</v>
      </c>
      <c r="T397" s="221">
        <f t="shared" si="120"/>
        <v>0</v>
      </c>
      <c r="W397" s="221">
        <f t="shared" si="121"/>
        <v>0</v>
      </c>
    </row>
    <row r="398" spans="1:23" s="26" customFormat="1" ht="21.95" customHeight="1" x14ac:dyDescent="0.2">
      <c r="A398" s="192" t="e">
        <f>'Anexo VI Estimativa de custo'!#REF!</f>
        <v>#REF!</v>
      </c>
      <c r="B398" s="172" t="e">
        <f>CONCATENATE($R$397,SUM($M$398:M398))</f>
        <v>#REF!</v>
      </c>
      <c r="C398" s="5" t="e">
        <f>'Anexo VI Estimativa de custo'!#REF!</f>
        <v>#REF!</v>
      </c>
      <c r="D398" s="6" t="e">
        <f>'Anexo VI Estimativa de custo'!#REF!</f>
        <v>#REF!</v>
      </c>
      <c r="E398" s="46" t="e">
        <f>'Anexo VI Estimativa de custo'!#REF!</f>
        <v>#REF!</v>
      </c>
      <c r="F398" s="46" t="e">
        <f>E398</f>
        <v>#REF!</v>
      </c>
      <c r="G398" s="167" t="e">
        <f>IF(F398-E398&gt;0,F398-E398,0)</f>
        <v>#REF!</v>
      </c>
      <c r="H398" s="167" t="e">
        <f>IF(E398-F398&gt;0,E398-F398,0)</f>
        <v>#REF!</v>
      </c>
      <c r="I398" s="11" t="e">
        <f>'Anexo VI Estimativa de custo'!#REF!</f>
        <v>#REF!</v>
      </c>
      <c r="J398" s="269" t="e">
        <f>G398*I398</f>
        <v>#REF!</v>
      </c>
      <c r="K398" s="269" t="e">
        <f>H398*I398</f>
        <v>#REF!</v>
      </c>
      <c r="L398" s="269" t="e">
        <f>J398-K398</f>
        <v>#REF!</v>
      </c>
      <c r="M398" s="106" t="e">
        <f>IF(E398&gt;0.001,1,0)</f>
        <v>#REF!</v>
      </c>
      <c r="N398" s="20"/>
      <c r="O398" s="20"/>
      <c r="P398" s="68"/>
      <c r="Q398" s="16"/>
      <c r="R398" s="120"/>
      <c r="T398" s="221" t="e">
        <f t="shared" si="120"/>
        <v>#REF!</v>
      </c>
      <c r="W398" s="221" t="e">
        <f t="shared" si="121"/>
        <v>#REF!</v>
      </c>
    </row>
    <row r="399" spans="1:23" s="26" customFormat="1" ht="21.95" customHeight="1" x14ac:dyDescent="0.2">
      <c r="A399" s="192" t="e">
        <f>'Anexo VI Estimativa de custo'!#REF!</f>
        <v>#REF!</v>
      </c>
      <c r="B399" s="172" t="e">
        <f>CONCATENATE($R$397,SUM($M$398:M399))</f>
        <v>#REF!</v>
      </c>
      <c r="C399" s="5" t="e">
        <f>'Anexo VI Estimativa de custo'!#REF!</f>
        <v>#REF!</v>
      </c>
      <c r="D399" s="6" t="e">
        <f>'Anexo VI Estimativa de custo'!#REF!</f>
        <v>#REF!</v>
      </c>
      <c r="E399" s="46" t="e">
        <f>'Anexo VI Estimativa de custo'!#REF!</f>
        <v>#REF!</v>
      </c>
      <c r="F399" s="46" t="e">
        <f t="shared" ref="F399:F427" si="150">E399</f>
        <v>#REF!</v>
      </c>
      <c r="G399" s="167" t="e">
        <f t="shared" ref="G399:G423" si="151">IF(F399-E399&gt;0,F399-E399,0)</f>
        <v>#REF!</v>
      </c>
      <c r="H399" s="167" t="e">
        <f t="shared" ref="H399:H423" si="152">IF(E399-F399&gt;0,E399-F399,0)</f>
        <v>#REF!</v>
      </c>
      <c r="I399" s="11" t="e">
        <f>'Anexo VI Estimativa de custo'!#REF!</f>
        <v>#REF!</v>
      </c>
      <c r="J399" s="269" t="e">
        <f t="shared" ref="J399:J423" si="153">G399*I399</f>
        <v>#REF!</v>
      </c>
      <c r="K399" s="269" t="e">
        <f t="shared" ref="K399:K423" si="154">H399*I399</f>
        <v>#REF!</v>
      </c>
      <c r="L399" s="269" t="e">
        <f t="shared" ref="L399:L423" si="155">J399-K399</f>
        <v>#REF!</v>
      </c>
      <c r="M399" s="106" t="e">
        <f t="shared" ref="M399:M423" si="156">IF(E399&gt;0.001,1,0)</f>
        <v>#REF!</v>
      </c>
      <c r="N399" s="20"/>
      <c r="O399" s="20"/>
      <c r="P399" s="68"/>
      <c r="Q399" s="16"/>
      <c r="R399" s="120"/>
      <c r="T399" s="221" t="e">
        <f t="shared" si="120"/>
        <v>#REF!</v>
      </c>
      <c r="W399" s="221" t="e">
        <f t="shared" si="121"/>
        <v>#REF!</v>
      </c>
    </row>
    <row r="400" spans="1:23" s="26" customFormat="1" ht="21.95" customHeight="1" x14ac:dyDescent="0.2">
      <c r="A400" s="192" t="e">
        <f>'Anexo VI Estimativa de custo'!#REF!</f>
        <v>#REF!</v>
      </c>
      <c r="B400" s="172" t="e">
        <f>CONCATENATE($R$397,SUM($M$398:M400))</f>
        <v>#REF!</v>
      </c>
      <c r="C400" s="5" t="e">
        <f>'Anexo VI Estimativa de custo'!#REF!</f>
        <v>#REF!</v>
      </c>
      <c r="D400" s="6" t="e">
        <f>'Anexo VI Estimativa de custo'!#REF!</f>
        <v>#REF!</v>
      </c>
      <c r="E400" s="46" t="e">
        <f>'Anexo VI Estimativa de custo'!#REF!</f>
        <v>#REF!</v>
      </c>
      <c r="F400" s="46" t="e">
        <f t="shared" si="150"/>
        <v>#REF!</v>
      </c>
      <c r="G400" s="167" t="e">
        <f t="shared" si="151"/>
        <v>#REF!</v>
      </c>
      <c r="H400" s="167" t="e">
        <f t="shared" si="152"/>
        <v>#REF!</v>
      </c>
      <c r="I400" s="11" t="e">
        <f>'Anexo VI Estimativa de custo'!#REF!</f>
        <v>#REF!</v>
      </c>
      <c r="J400" s="269" t="e">
        <f t="shared" si="153"/>
        <v>#REF!</v>
      </c>
      <c r="K400" s="269" t="e">
        <f t="shared" si="154"/>
        <v>#REF!</v>
      </c>
      <c r="L400" s="269" t="e">
        <f t="shared" si="155"/>
        <v>#REF!</v>
      </c>
      <c r="M400" s="106" t="e">
        <f t="shared" si="156"/>
        <v>#REF!</v>
      </c>
      <c r="N400" s="20"/>
      <c r="O400" s="20"/>
      <c r="P400" s="68"/>
      <c r="Q400" s="16"/>
      <c r="R400" s="120"/>
      <c r="T400" s="221" t="e">
        <f t="shared" si="120"/>
        <v>#REF!</v>
      </c>
      <c r="W400" s="221" t="e">
        <f t="shared" si="121"/>
        <v>#REF!</v>
      </c>
    </row>
    <row r="401" spans="1:23" s="26" customFormat="1" ht="21.95" customHeight="1" x14ac:dyDescent="0.2">
      <c r="A401" s="192" t="e">
        <f>'Anexo VI Estimativa de custo'!#REF!</f>
        <v>#REF!</v>
      </c>
      <c r="B401" s="172" t="e">
        <f>CONCATENATE($R$397,SUM($M$398:M401))</f>
        <v>#REF!</v>
      </c>
      <c r="C401" s="5" t="e">
        <f>'Anexo VI Estimativa de custo'!#REF!</f>
        <v>#REF!</v>
      </c>
      <c r="D401" s="6" t="e">
        <f>'Anexo VI Estimativa de custo'!#REF!</f>
        <v>#REF!</v>
      </c>
      <c r="E401" s="46" t="e">
        <f>'Anexo VI Estimativa de custo'!#REF!</f>
        <v>#REF!</v>
      </c>
      <c r="F401" s="46" t="e">
        <f t="shared" si="150"/>
        <v>#REF!</v>
      </c>
      <c r="G401" s="167" t="e">
        <f t="shared" si="151"/>
        <v>#REF!</v>
      </c>
      <c r="H401" s="167" t="e">
        <f t="shared" si="152"/>
        <v>#REF!</v>
      </c>
      <c r="I401" s="11" t="e">
        <f>'Anexo VI Estimativa de custo'!#REF!</f>
        <v>#REF!</v>
      </c>
      <c r="J401" s="269" t="e">
        <f t="shared" si="153"/>
        <v>#REF!</v>
      </c>
      <c r="K401" s="269" t="e">
        <f t="shared" si="154"/>
        <v>#REF!</v>
      </c>
      <c r="L401" s="269" t="e">
        <f t="shared" si="155"/>
        <v>#REF!</v>
      </c>
      <c r="M401" s="106" t="e">
        <f t="shared" si="156"/>
        <v>#REF!</v>
      </c>
      <c r="N401" s="20"/>
      <c r="O401" s="20"/>
      <c r="P401" s="68"/>
      <c r="Q401" s="16"/>
      <c r="R401" s="120"/>
      <c r="T401" s="221" t="e">
        <f t="shared" si="120"/>
        <v>#REF!</v>
      </c>
      <c r="W401" s="221" t="e">
        <f t="shared" si="121"/>
        <v>#REF!</v>
      </c>
    </row>
    <row r="402" spans="1:23" s="26" customFormat="1" ht="21.95" customHeight="1" x14ac:dyDescent="0.2">
      <c r="A402" s="192" t="e">
        <f>'Anexo VI Estimativa de custo'!#REF!</f>
        <v>#REF!</v>
      </c>
      <c r="B402" s="172" t="e">
        <f>CONCATENATE($R$397,SUM($M$398:M402))</f>
        <v>#REF!</v>
      </c>
      <c r="C402" s="5" t="e">
        <f>'Anexo VI Estimativa de custo'!#REF!</f>
        <v>#REF!</v>
      </c>
      <c r="D402" s="6" t="e">
        <f>'Anexo VI Estimativa de custo'!#REF!</f>
        <v>#REF!</v>
      </c>
      <c r="E402" s="46" t="e">
        <f>'Anexo VI Estimativa de custo'!#REF!</f>
        <v>#REF!</v>
      </c>
      <c r="F402" s="46" t="e">
        <f t="shared" si="150"/>
        <v>#REF!</v>
      </c>
      <c r="G402" s="167" t="e">
        <f t="shared" si="151"/>
        <v>#REF!</v>
      </c>
      <c r="H402" s="167" t="e">
        <f t="shared" si="152"/>
        <v>#REF!</v>
      </c>
      <c r="I402" s="11" t="e">
        <f>'Anexo VI Estimativa de custo'!#REF!</f>
        <v>#REF!</v>
      </c>
      <c r="J402" s="269" t="e">
        <f t="shared" si="153"/>
        <v>#REF!</v>
      </c>
      <c r="K402" s="269" t="e">
        <f t="shared" si="154"/>
        <v>#REF!</v>
      </c>
      <c r="L402" s="269" t="e">
        <f t="shared" si="155"/>
        <v>#REF!</v>
      </c>
      <c r="M402" s="106" t="e">
        <f t="shared" si="156"/>
        <v>#REF!</v>
      </c>
      <c r="N402" s="20"/>
      <c r="O402" s="20"/>
      <c r="P402" s="68"/>
      <c r="Q402" s="16"/>
      <c r="R402" s="120"/>
      <c r="T402" s="221" t="e">
        <f t="shared" ref="T402:T465" si="157">E402*I402</f>
        <v>#REF!</v>
      </c>
      <c r="W402" s="221" t="e">
        <f t="shared" ref="W402:W465" si="158">I402*E402</f>
        <v>#REF!</v>
      </c>
    </row>
    <row r="403" spans="1:23" s="26" customFormat="1" ht="21.95" customHeight="1" x14ac:dyDescent="0.2">
      <c r="A403" s="192" t="e">
        <f>'Anexo VI Estimativa de custo'!#REF!</f>
        <v>#REF!</v>
      </c>
      <c r="B403" s="172" t="e">
        <f>CONCATENATE($R$397,SUM($M$398:M403))</f>
        <v>#REF!</v>
      </c>
      <c r="C403" s="5" t="e">
        <f>'Anexo VI Estimativa de custo'!#REF!</f>
        <v>#REF!</v>
      </c>
      <c r="D403" s="6" t="e">
        <f>'Anexo VI Estimativa de custo'!#REF!</f>
        <v>#REF!</v>
      </c>
      <c r="E403" s="46" t="e">
        <f>'Anexo VI Estimativa de custo'!#REF!</f>
        <v>#REF!</v>
      </c>
      <c r="F403" s="46" t="e">
        <f t="shared" si="150"/>
        <v>#REF!</v>
      </c>
      <c r="G403" s="167" t="e">
        <f t="shared" si="151"/>
        <v>#REF!</v>
      </c>
      <c r="H403" s="167" t="e">
        <f t="shared" si="152"/>
        <v>#REF!</v>
      </c>
      <c r="I403" s="11" t="e">
        <f>'Anexo VI Estimativa de custo'!#REF!</f>
        <v>#REF!</v>
      </c>
      <c r="J403" s="269" t="e">
        <f t="shared" si="153"/>
        <v>#REF!</v>
      </c>
      <c r="K403" s="269" t="e">
        <f t="shared" si="154"/>
        <v>#REF!</v>
      </c>
      <c r="L403" s="269" t="e">
        <f t="shared" si="155"/>
        <v>#REF!</v>
      </c>
      <c r="M403" s="106" t="e">
        <f t="shared" si="156"/>
        <v>#REF!</v>
      </c>
      <c r="N403" s="20"/>
      <c r="O403" s="20"/>
      <c r="P403" s="68"/>
      <c r="Q403" s="16"/>
      <c r="R403" s="120"/>
      <c r="T403" s="221" t="e">
        <f t="shared" si="157"/>
        <v>#REF!</v>
      </c>
      <c r="W403" s="221" t="e">
        <f t="shared" si="158"/>
        <v>#REF!</v>
      </c>
    </row>
    <row r="404" spans="1:23" s="26" customFormat="1" ht="21.95" customHeight="1" x14ac:dyDescent="0.2">
      <c r="A404" s="192" t="e">
        <f>'Anexo VI Estimativa de custo'!#REF!</f>
        <v>#REF!</v>
      </c>
      <c r="B404" s="172" t="e">
        <f>CONCATENATE($R$397,SUM($M$398:M404))</f>
        <v>#REF!</v>
      </c>
      <c r="C404" s="5" t="e">
        <f>'Anexo VI Estimativa de custo'!#REF!</f>
        <v>#REF!</v>
      </c>
      <c r="D404" s="6" t="e">
        <f>'Anexo VI Estimativa de custo'!#REF!</f>
        <v>#REF!</v>
      </c>
      <c r="E404" s="46" t="e">
        <f>'Anexo VI Estimativa de custo'!#REF!</f>
        <v>#REF!</v>
      </c>
      <c r="F404" s="46" t="e">
        <f t="shared" si="150"/>
        <v>#REF!</v>
      </c>
      <c r="G404" s="167" t="e">
        <f t="shared" si="151"/>
        <v>#REF!</v>
      </c>
      <c r="H404" s="167" t="e">
        <f t="shared" si="152"/>
        <v>#REF!</v>
      </c>
      <c r="I404" s="11" t="e">
        <f>'Anexo VI Estimativa de custo'!#REF!</f>
        <v>#REF!</v>
      </c>
      <c r="J404" s="269" t="e">
        <f t="shared" si="153"/>
        <v>#REF!</v>
      </c>
      <c r="K404" s="269" t="e">
        <f t="shared" si="154"/>
        <v>#REF!</v>
      </c>
      <c r="L404" s="269" t="e">
        <f t="shared" si="155"/>
        <v>#REF!</v>
      </c>
      <c r="M404" s="106" t="e">
        <f t="shared" si="156"/>
        <v>#REF!</v>
      </c>
      <c r="N404" s="20"/>
      <c r="O404" s="20"/>
      <c r="P404" s="68"/>
      <c r="Q404" s="16"/>
      <c r="R404" s="120"/>
      <c r="T404" s="221" t="e">
        <f t="shared" si="157"/>
        <v>#REF!</v>
      </c>
      <c r="W404" s="221" t="e">
        <f t="shared" si="158"/>
        <v>#REF!</v>
      </c>
    </row>
    <row r="405" spans="1:23" s="26" customFormat="1" ht="21.95" customHeight="1" x14ac:dyDescent="0.2">
      <c r="A405" s="192" t="e">
        <f>'Anexo VI Estimativa de custo'!#REF!</f>
        <v>#REF!</v>
      </c>
      <c r="B405" s="172" t="e">
        <f>CONCATENATE($R$397,SUM($M$398:M405))</f>
        <v>#REF!</v>
      </c>
      <c r="C405" s="5" t="e">
        <f>'Anexo VI Estimativa de custo'!#REF!</f>
        <v>#REF!</v>
      </c>
      <c r="D405" s="6" t="e">
        <f>'Anexo VI Estimativa de custo'!#REF!</f>
        <v>#REF!</v>
      </c>
      <c r="E405" s="46" t="e">
        <f>'Anexo VI Estimativa de custo'!#REF!</f>
        <v>#REF!</v>
      </c>
      <c r="F405" s="46" t="e">
        <f t="shared" si="150"/>
        <v>#REF!</v>
      </c>
      <c r="G405" s="167" t="e">
        <f t="shared" si="151"/>
        <v>#REF!</v>
      </c>
      <c r="H405" s="167" t="e">
        <f t="shared" si="152"/>
        <v>#REF!</v>
      </c>
      <c r="I405" s="11" t="e">
        <f>'Anexo VI Estimativa de custo'!#REF!</f>
        <v>#REF!</v>
      </c>
      <c r="J405" s="269" t="e">
        <f t="shared" si="153"/>
        <v>#REF!</v>
      </c>
      <c r="K405" s="269" t="e">
        <f t="shared" si="154"/>
        <v>#REF!</v>
      </c>
      <c r="L405" s="269" t="e">
        <f t="shared" si="155"/>
        <v>#REF!</v>
      </c>
      <c r="M405" s="106" t="e">
        <f t="shared" si="156"/>
        <v>#REF!</v>
      </c>
      <c r="N405" s="20"/>
      <c r="O405" s="20"/>
      <c r="P405" s="68"/>
      <c r="Q405" s="16"/>
      <c r="R405" s="120"/>
      <c r="T405" s="221" t="e">
        <f t="shared" si="157"/>
        <v>#REF!</v>
      </c>
      <c r="W405" s="221" t="e">
        <f t="shared" si="158"/>
        <v>#REF!</v>
      </c>
    </row>
    <row r="406" spans="1:23" s="26" customFormat="1" ht="21.95" customHeight="1" x14ac:dyDescent="0.2">
      <c r="A406" s="192" t="e">
        <f>'Anexo VI Estimativa de custo'!#REF!</f>
        <v>#REF!</v>
      </c>
      <c r="B406" s="172" t="e">
        <f>CONCATENATE($R$397,SUM($M$398:M406))</f>
        <v>#REF!</v>
      </c>
      <c r="C406" s="5" t="e">
        <f>'Anexo VI Estimativa de custo'!#REF!</f>
        <v>#REF!</v>
      </c>
      <c r="D406" s="6" t="e">
        <f>'Anexo VI Estimativa de custo'!#REF!</f>
        <v>#REF!</v>
      </c>
      <c r="E406" s="46" t="e">
        <f>'Anexo VI Estimativa de custo'!#REF!</f>
        <v>#REF!</v>
      </c>
      <c r="F406" s="46" t="e">
        <f t="shared" si="150"/>
        <v>#REF!</v>
      </c>
      <c r="G406" s="167" t="e">
        <f t="shared" si="151"/>
        <v>#REF!</v>
      </c>
      <c r="H406" s="167" t="e">
        <f t="shared" si="152"/>
        <v>#REF!</v>
      </c>
      <c r="I406" s="11" t="e">
        <f>'Anexo VI Estimativa de custo'!#REF!</f>
        <v>#REF!</v>
      </c>
      <c r="J406" s="269" t="e">
        <f t="shared" si="153"/>
        <v>#REF!</v>
      </c>
      <c r="K406" s="269" t="e">
        <f t="shared" si="154"/>
        <v>#REF!</v>
      </c>
      <c r="L406" s="269" t="e">
        <f t="shared" si="155"/>
        <v>#REF!</v>
      </c>
      <c r="M406" s="106" t="e">
        <f t="shared" si="156"/>
        <v>#REF!</v>
      </c>
      <c r="N406" s="20"/>
      <c r="O406" s="20"/>
      <c r="P406" s="68"/>
      <c r="Q406" s="16"/>
      <c r="R406" s="120"/>
      <c r="T406" s="221" t="e">
        <f t="shared" si="157"/>
        <v>#REF!</v>
      </c>
      <c r="W406" s="221" t="e">
        <f t="shared" si="158"/>
        <v>#REF!</v>
      </c>
    </row>
    <row r="407" spans="1:23" s="26" customFormat="1" ht="21.95" customHeight="1" x14ac:dyDescent="0.2">
      <c r="A407" s="192" t="e">
        <f>'Anexo VI Estimativa de custo'!#REF!</f>
        <v>#REF!</v>
      </c>
      <c r="B407" s="172" t="e">
        <f>CONCATENATE($R$397,SUM($M$398:M407))</f>
        <v>#REF!</v>
      </c>
      <c r="C407" s="5" t="e">
        <f>'Anexo VI Estimativa de custo'!#REF!</f>
        <v>#REF!</v>
      </c>
      <c r="D407" s="6" t="e">
        <f>'Anexo VI Estimativa de custo'!#REF!</f>
        <v>#REF!</v>
      </c>
      <c r="E407" s="46" t="e">
        <f>'Anexo VI Estimativa de custo'!#REF!</f>
        <v>#REF!</v>
      </c>
      <c r="F407" s="46" t="e">
        <f t="shared" si="150"/>
        <v>#REF!</v>
      </c>
      <c r="G407" s="167" t="e">
        <f t="shared" si="151"/>
        <v>#REF!</v>
      </c>
      <c r="H407" s="167" t="e">
        <f t="shared" si="152"/>
        <v>#REF!</v>
      </c>
      <c r="I407" s="11" t="e">
        <f>'Anexo VI Estimativa de custo'!#REF!</f>
        <v>#REF!</v>
      </c>
      <c r="J407" s="269" t="e">
        <f t="shared" si="153"/>
        <v>#REF!</v>
      </c>
      <c r="K407" s="269" t="e">
        <f t="shared" si="154"/>
        <v>#REF!</v>
      </c>
      <c r="L407" s="269" t="e">
        <f t="shared" si="155"/>
        <v>#REF!</v>
      </c>
      <c r="M407" s="106" t="e">
        <f t="shared" si="156"/>
        <v>#REF!</v>
      </c>
      <c r="N407" s="20"/>
      <c r="O407" s="20"/>
      <c r="P407" s="68"/>
      <c r="Q407" s="16"/>
      <c r="R407" s="120"/>
      <c r="T407" s="221" t="e">
        <f t="shared" si="157"/>
        <v>#REF!</v>
      </c>
      <c r="W407" s="221" t="e">
        <f t="shared" si="158"/>
        <v>#REF!</v>
      </c>
    </row>
    <row r="408" spans="1:23" s="26" customFormat="1" ht="21.95" customHeight="1" x14ac:dyDescent="0.2">
      <c r="A408" s="192" t="e">
        <f>'Anexo VI Estimativa de custo'!#REF!</f>
        <v>#REF!</v>
      </c>
      <c r="B408" s="172" t="e">
        <f>CONCATENATE($R$397,SUM($M$398:M408))</f>
        <v>#REF!</v>
      </c>
      <c r="C408" s="5" t="e">
        <f>'Anexo VI Estimativa de custo'!#REF!</f>
        <v>#REF!</v>
      </c>
      <c r="D408" s="6" t="e">
        <f>'Anexo VI Estimativa de custo'!#REF!</f>
        <v>#REF!</v>
      </c>
      <c r="E408" s="46" t="e">
        <f>'Anexo VI Estimativa de custo'!#REF!</f>
        <v>#REF!</v>
      </c>
      <c r="F408" s="46" t="e">
        <f t="shared" si="150"/>
        <v>#REF!</v>
      </c>
      <c r="G408" s="167" t="e">
        <f t="shared" si="151"/>
        <v>#REF!</v>
      </c>
      <c r="H408" s="167" t="e">
        <f t="shared" si="152"/>
        <v>#REF!</v>
      </c>
      <c r="I408" s="11" t="e">
        <f>'Anexo VI Estimativa de custo'!#REF!</f>
        <v>#REF!</v>
      </c>
      <c r="J408" s="269" t="e">
        <f t="shared" si="153"/>
        <v>#REF!</v>
      </c>
      <c r="K408" s="269" t="e">
        <f t="shared" si="154"/>
        <v>#REF!</v>
      </c>
      <c r="L408" s="269" t="e">
        <f t="shared" si="155"/>
        <v>#REF!</v>
      </c>
      <c r="M408" s="106" t="e">
        <f t="shared" si="156"/>
        <v>#REF!</v>
      </c>
      <c r="N408" s="20"/>
      <c r="O408" s="20"/>
      <c r="P408" s="68"/>
      <c r="Q408" s="16"/>
      <c r="R408" s="120"/>
      <c r="T408" s="221" t="e">
        <f t="shared" si="157"/>
        <v>#REF!</v>
      </c>
      <c r="W408" s="221" t="e">
        <f t="shared" si="158"/>
        <v>#REF!</v>
      </c>
    </row>
    <row r="409" spans="1:23" s="26" customFormat="1" ht="21.95" customHeight="1" x14ac:dyDescent="0.2">
      <c r="A409" s="192" t="e">
        <f>'Anexo VI Estimativa de custo'!#REF!</f>
        <v>#REF!</v>
      </c>
      <c r="B409" s="172" t="e">
        <f>CONCATENATE($R$397,SUM($M$398:M409))</f>
        <v>#REF!</v>
      </c>
      <c r="C409" s="5" t="e">
        <f>'Anexo VI Estimativa de custo'!#REF!</f>
        <v>#REF!</v>
      </c>
      <c r="D409" s="6" t="e">
        <f>'Anexo VI Estimativa de custo'!#REF!</f>
        <v>#REF!</v>
      </c>
      <c r="E409" s="46" t="e">
        <f>'Anexo VI Estimativa de custo'!#REF!</f>
        <v>#REF!</v>
      </c>
      <c r="F409" s="46" t="e">
        <f t="shared" si="150"/>
        <v>#REF!</v>
      </c>
      <c r="G409" s="167" t="e">
        <f t="shared" si="151"/>
        <v>#REF!</v>
      </c>
      <c r="H409" s="167" t="e">
        <f t="shared" si="152"/>
        <v>#REF!</v>
      </c>
      <c r="I409" s="11" t="e">
        <f>'Anexo VI Estimativa de custo'!#REF!</f>
        <v>#REF!</v>
      </c>
      <c r="J409" s="269" t="e">
        <f t="shared" si="153"/>
        <v>#REF!</v>
      </c>
      <c r="K409" s="269" t="e">
        <f t="shared" si="154"/>
        <v>#REF!</v>
      </c>
      <c r="L409" s="269" t="e">
        <f t="shared" si="155"/>
        <v>#REF!</v>
      </c>
      <c r="M409" s="106" t="e">
        <f t="shared" si="156"/>
        <v>#REF!</v>
      </c>
      <c r="N409" s="20"/>
      <c r="O409" s="20"/>
      <c r="P409" s="68"/>
      <c r="Q409" s="16"/>
      <c r="R409" s="120"/>
      <c r="T409" s="221" t="e">
        <f t="shared" si="157"/>
        <v>#REF!</v>
      </c>
      <c r="W409" s="221" t="e">
        <f t="shared" si="158"/>
        <v>#REF!</v>
      </c>
    </row>
    <row r="410" spans="1:23" s="26" customFormat="1" ht="21.95" customHeight="1" x14ac:dyDescent="0.2">
      <c r="A410" s="192" t="e">
        <f>'Anexo VI Estimativa de custo'!#REF!</f>
        <v>#REF!</v>
      </c>
      <c r="B410" s="172" t="e">
        <f>CONCATENATE($R$397,SUM($M$398:M410))</f>
        <v>#REF!</v>
      </c>
      <c r="C410" s="5" t="e">
        <f>'Anexo VI Estimativa de custo'!#REF!</f>
        <v>#REF!</v>
      </c>
      <c r="D410" s="6" t="e">
        <f>'Anexo VI Estimativa de custo'!#REF!</f>
        <v>#REF!</v>
      </c>
      <c r="E410" s="46" t="e">
        <f>'Anexo VI Estimativa de custo'!#REF!</f>
        <v>#REF!</v>
      </c>
      <c r="F410" s="46" t="e">
        <f t="shared" si="150"/>
        <v>#REF!</v>
      </c>
      <c r="G410" s="167" t="e">
        <f t="shared" si="151"/>
        <v>#REF!</v>
      </c>
      <c r="H410" s="167" t="e">
        <f t="shared" si="152"/>
        <v>#REF!</v>
      </c>
      <c r="I410" s="11" t="e">
        <f>'Anexo VI Estimativa de custo'!#REF!</f>
        <v>#REF!</v>
      </c>
      <c r="J410" s="269" t="e">
        <f t="shared" si="153"/>
        <v>#REF!</v>
      </c>
      <c r="K410" s="269" t="e">
        <f t="shared" si="154"/>
        <v>#REF!</v>
      </c>
      <c r="L410" s="269" t="e">
        <f t="shared" si="155"/>
        <v>#REF!</v>
      </c>
      <c r="M410" s="106" t="e">
        <f t="shared" si="156"/>
        <v>#REF!</v>
      </c>
      <c r="N410" s="20"/>
      <c r="O410" s="20"/>
      <c r="P410" s="68"/>
      <c r="Q410" s="16"/>
      <c r="R410" s="120"/>
      <c r="T410" s="221" t="e">
        <f t="shared" si="157"/>
        <v>#REF!</v>
      </c>
      <c r="W410" s="221" t="e">
        <f t="shared" si="158"/>
        <v>#REF!</v>
      </c>
    </row>
    <row r="411" spans="1:23" s="26" customFormat="1" ht="21.95" customHeight="1" x14ac:dyDescent="0.2">
      <c r="A411" s="192">
        <f>'Anexo VI Estimativa de custo'!B38</f>
        <v>110143</v>
      </c>
      <c r="B411" s="172" t="e">
        <f>CONCATENATE($R$397,SUM($M$398:M411))</f>
        <v>#REF!</v>
      </c>
      <c r="C411" s="5" t="str">
        <f>'Anexo VI Estimativa de custo'!D38</f>
        <v>Chapisco de cimento e areia no traço 1:3</v>
      </c>
      <c r="D411" s="6" t="str">
        <f>'Anexo VI Estimativa de custo'!E38</f>
        <v>m²</v>
      </c>
      <c r="E411" s="46">
        <f>'Anexo VI Estimativa de custo'!F38</f>
        <v>9.8000000000000007</v>
      </c>
      <c r="F411" s="46">
        <f t="shared" si="150"/>
        <v>9.8000000000000007</v>
      </c>
      <c r="G411" s="167">
        <f t="shared" si="151"/>
        <v>0</v>
      </c>
      <c r="H411" s="167">
        <f t="shared" si="152"/>
        <v>0</v>
      </c>
      <c r="I411" s="11">
        <f>'Anexo VI Estimativa de custo'!L38</f>
        <v>2.4700000000000002</v>
      </c>
      <c r="J411" s="269">
        <f t="shared" si="153"/>
        <v>0</v>
      </c>
      <c r="K411" s="269">
        <f t="shared" si="154"/>
        <v>0</v>
      </c>
      <c r="L411" s="269">
        <f t="shared" si="155"/>
        <v>0</v>
      </c>
      <c r="M411" s="106">
        <f t="shared" si="156"/>
        <v>1</v>
      </c>
      <c r="N411" s="20"/>
      <c r="O411" s="20"/>
      <c r="P411" s="68"/>
      <c r="Q411" s="16"/>
      <c r="R411" s="120"/>
      <c r="T411" s="221">
        <f t="shared" si="157"/>
        <v>24.206000000000003</v>
      </c>
      <c r="W411" s="221">
        <f t="shared" si="158"/>
        <v>24.206000000000003</v>
      </c>
    </row>
    <row r="412" spans="1:23" s="26" customFormat="1" ht="21.95" customHeight="1" x14ac:dyDescent="0.2">
      <c r="A412" s="192" t="e">
        <f>'Anexo VI Estimativa de custo'!#REF!</f>
        <v>#REF!</v>
      </c>
      <c r="B412" s="172" t="e">
        <f>CONCATENATE($R$397,SUM($M$398:M412))</f>
        <v>#REF!</v>
      </c>
      <c r="C412" s="5" t="e">
        <f>'Anexo VI Estimativa de custo'!#REF!</f>
        <v>#REF!</v>
      </c>
      <c r="D412" s="6" t="e">
        <f>'Anexo VI Estimativa de custo'!#REF!</f>
        <v>#REF!</v>
      </c>
      <c r="E412" s="46" t="e">
        <f>'Anexo VI Estimativa de custo'!#REF!</f>
        <v>#REF!</v>
      </c>
      <c r="F412" s="46" t="e">
        <f t="shared" si="150"/>
        <v>#REF!</v>
      </c>
      <c r="G412" s="167" t="e">
        <f t="shared" si="151"/>
        <v>#REF!</v>
      </c>
      <c r="H412" s="167" t="e">
        <f t="shared" si="152"/>
        <v>#REF!</v>
      </c>
      <c r="I412" s="11" t="e">
        <f>'Anexo VI Estimativa de custo'!#REF!</f>
        <v>#REF!</v>
      </c>
      <c r="J412" s="269" t="e">
        <f t="shared" si="153"/>
        <v>#REF!</v>
      </c>
      <c r="K412" s="269" t="e">
        <f t="shared" si="154"/>
        <v>#REF!</v>
      </c>
      <c r="L412" s="269" t="e">
        <f t="shared" si="155"/>
        <v>#REF!</v>
      </c>
      <c r="M412" s="106" t="e">
        <f t="shared" si="156"/>
        <v>#REF!</v>
      </c>
      <c r="N412" s="20"/>
      <c r="O412" s="20"/>
      <c r="P412" s="68"/>
      <c r="Q412" s="16"/>
      <c r="R412" s="120"/>
      <c r="T412" s="221" t="e">
        <f t="shared" si="157"/>
        <v>#REF!</v>
      </c>
      <c r="W412" s="221" t="e">
        <f t="shared" si="158"/>
        <v>#REF!</v>
      </c>
    </row>
    <row r="413" spans="1:23" s="26" customFormat="1" ht="21.95" customHeight="1" x14ac:dyDescent="0.2">
      <c r="A413" s="192" t="e">
        <f>'Anexo VI Estimativa de custo'!#REF!</f>
        <v>#REF!</v>
      </c>
      <c r="B413" s="172" t="e">
        <f>CONCATENATE($R$397,SUM($M$398:M413))</f>
        <v>#REF!</v>
      </c>
      <c r="C413" s="5" t="e">
        <f>'Anexo VI Estimativa de custo'!#REF!</f>
        <v>#REF!</v>
      </c>
      <c r="D413" s="6" t="e">
        <f>'Anexo VI Estimativa de custo'!#REF!</f>
        <v>#REF!</v>
      </c>
      <c r="E413" s="46" t="e">
        <f>'Anexo VI Estimativa de custo'!#REF!</f>
        <v>#REF!</v>
      </c>
      <c r="F413" s="46" t="e">
        <f t="shared" si="150"/>
        <v>#REF!</v>
      </c>
      <c r="G413" s="167" t="e">
        <f t="shared" si="151"/>
        <v>#REF!</v>
      </c>
      <c r="H413" s="167" t="e">
        <f t="shared" si="152"/>
        <v>#REF!</v>
      </c>
      <c r="I413" s="11" t="e">
        <f>'Anexo VI Estimativa de custo'!#REF!</f>
        <v>#REF!</v>
      </c>
      <c r="J413" s="269" t="e">
        <f t="shared" si="153"/>
        <v>#REF!</v>
      </c>
      <c r="K413" s="269" t="e">
        <f t="shared" si="154"/>
        <v>#REF!</v>
      </c>
      <c r="L413" s="269" t="e">
        <f t="shared" si="155"/>
        <v>#REF!</v>
      </c>
      <c r="M413" s="106" t="e">
        <f t="shared" si="156"/>
        <v>#REF!</v>
      </c>
      <c r="N413" s="20"/>
      <c r="O413" s="20"/>
      <c r="P413" s="68"/>
      <c r="Q413" s="16"/>
      <c r="R413" s="120"/>
      <c r="T413" s="221" t="e">
        <f t="shared" si="157"/>
        <v>#REF!</v>
      </c>
      <c r="W413" s="221" t="e">
        <f t="shared" si="158"/>
        <v>#REF!</v>
      </c>
    </row>
    <row r="414" spans="1:23" s="26" customFormat="1" ht="21.95" customHeight="1" x14ac:dyDescent="0.2">
      <c r="A414" s="192" t="e">
        <f>'Anexo VI Estimativa de custo'!#REF!</f>
        <v>#REF!</v>
      </c>
      <c r="B414" s="172" t="e">
        <f>CONCATENATE($R$397,SUM($M$398:M414))</f>
        <v>#REF!</v>
      </c>
      <c r="C414" s="5" t="e">
        <f>'Anexo VI Estimativa de custo'!#REF!</f>
        <v>#REF!</v>
      </c>
      <c r="D414" s="6" t="e">
        <f>'Anexo VI Estimativa de custo'!#REF!</f>
        <v>#REF!</v>
      </c>
      <c r="E414" s="46" t="e">
        <f>'Anexo VI Estimativa de custo'!#REF!</f>
        <v>#REF!</v>
      </c>
      <c r="F414" s="46" t="e">
        <f t="shared" si="150"/>
        <v>#REF!</v>
      </c>
      <c r="G414" s="167" t="e">
        <f t="shared" si="151"/>
        <v>#REF!</v>
      </c>
      <c r="H414" s="167" t="e">
        <f t="shared" si="152"/>
        <v>#REF!</v>
      </c>
      <c r="I414" s="11" t="e">
        <f>'Anexo VI Estimativa de custo'!#REF!</f>
        <v>#REF!</v>
      </c>
      <c r="J414" s="269" t="e">
        <f t="shared" si="153"/>
        <v>#REF!</v>
      </c>
      <c r="K414" s="269" t="e">
        <f t="shared" si="154"/>
        <v>#REF!</v>
      </c>
      <c r="L414" s="269" t="e">
        <f t="shared" si="155"/>
        <v>#REF!</v>
      </c>
      <c r="M414" s="106" t="e">
        <f t="shared" si="156"/>
        <v>#REF!</v>
      </c>
      <c r="N414" s="20"/>
      <c r="O414" s="20"/>
      <c r="P414" s="68"/>
      <c r="Q414" s="16"/>
      <c r="R414" s="120"/>
      <c r="T414" s="221" t="e">
        <f t="shared" si="157"/>
        <v>#REF!</v>
      </c>
      <c r="W414" s="221" t="e">
        <f t="shared" si="158"/>
        <v>#REF!</v>
      </c>
    </row>
    <row r="415" spans="1:23" s="26" customFormat="1" ht="21.95" customHeight="1" x14ac:dyDescent="0.2">
      <c r="A415" s="192" t="e">
        <f>'Anexo VI Estimativa de custo'!#REF!</f>
        <v>#REF!</v>
      </c>
      <c r="B415" s="172" t="e">
        <f>CONCATENATE($R$397,SUM($M$398:M415))</f>
        <v>#REF!</v>
      </c>
      <c r="C415" s="5" t="e">
        <f>'Anexo VI Estimativa de custo'!#REF!</f>
        <v>#REF!</v>
      </c>
      <c r="D415" s="6" t="e">
        <f>'Anexo VI Estimativa de custo'!#REF!</f>
        <v>#REF!</v>
      </c>
      <c r="E415" s="46" t="e">
        <f>'Anexo VI Estimativa de custo'!#REF!</f>
        <v>#REF!</v>
      </c>
      <c r="F415" s="46" t="e">
        <f t="shared" si="150"/>
        <v>#REF!</v>
      </c>
      <c r="G415" s="167" t="e">
        <f t="shared" si="151"/>
        <v>#REF!</v>
      </c>
      <c r="H415" s="167" t="e">
        <f t="shared" si="152"/>
        <v>#REF!</v>
      </c>
      <c r="I415" s="11" t="e">
        <f>'Anexo VI Estimativa de custo'!#REF!</f>
        <v>#REF!</v>
      </c>
      <c r="J415" s="269" t="e">
        <f t="shared" si="153"/>
        <v>#REF!</v>
      </c>
      <c r="K415" s="269" t="e">
        <f t="shared" si="154"/>
        <v>#REF!</v>
      </c>
      <c r="L415" s="269" t="e">
        <f t="shared" si="155"/>
        <v>#REF!</v>
      </c>
      <c r="M415" s="106" t="e">
        <f t="shared" si="156"/>
        <v>#REF!</v>
      </c>
      <c r="N415" s="20"/>
      <c r="O415" s="20"/>
      <c r="P415" s="68"/>
      <c r="Q415" s="16"/>
      <c r="R415" s="120"/>
      <c r="T415" s="221" t="e">
        <f t="shared" si="157"/>
        <v>#REF!</v>
      </c>
      <c r="W415" s="221" t="e">
        <f t="shared" si="158"/>
        <v>#REF!</v>
      </c>
    </row>
    <row r="416" spans="1:23" s="26" customFormat="1" ht="21.95" customHeight="1" x14ac:dyDescent="0.2">
      <c r="A416" s="192" t="e">
        <f>'Anexo VI Estimativa de custo'!#REF!</f>
        <v>#REF!</v>
      </c>
      <c r="B416" s="172" t="e">
        <f>CONCATENATE($R$397,SUM($M$398:M416))</f>
        <v>#REF!</v>
      </c>
      <c r="C416" s="5" t="e">
        <f>'Anexo VI Estimativa de custo'!#REF!</f>
        <v>#REF!</v>
      </c>
      <c r="D416" s="6" t="e">
        <f>'Anexo VI Estimativa de custo'!#REF!</f>
        <v>#REF!</v>
      </c>
      <c r="E416" s="46" t="e">
        <f>'Anexo VI Estimativa de custo'!#REF!</f>
        <v>#REF!</v>
      </c>
      <c r="F416" s="46" t="e">
        <f t="shared" si="150"/>
        <v>#REF!</v>
      </c>
      <c r="G416" s="167" t="e">
        <f t="shared" si="151"/>
        <v>#REF!</v>
      </c>
      <c r="H416" s="167" t="e">
        <f t="shared" si="152"/>
        <v>#REF!</v>
      </c>
      <c r="I416" s="11" t="e">
        <f>'Anexo VI Estimativa de custo'!#REF!</f>
        <v>#REF!</v>
      </c>
      <c r="J416" s="269" t="e">
        <f t="shared" si="153"/>
        <v>#REF!</v>
      </c>
      <c r="K416" s="269" t="e">
        <f t="shared" si="154"/>
        <v>#REF!</v>
      </c>
      <c r="L416" s="269" t="e">
        <f t="shared" si="155"/>
        <v>#REF!</v>
      </c>
      <c r="M416" s="106" t="e">
        <f t="shared" si="156"/>
        <v>#REF!</v>
      </c>
      <c r="N416" s="20"/>
      <c r="O416" s="20"/>
      <c r="P416" s="68"/>
      <c r="Q416" s="16"/>
      <c r="R416" s="120"/>
      <c r="T416" s="221" t="e">
        <f t="shared" si="157"/>
        <v>#REF!</v>
      </c>
      <c r="W416" s="221" t="e">
        <f t="shared" si="158"/>
        <v>#REF!</v>
      </c>
    </row>
    <row r="417" spans="1:23" s="26" customFormat="1" ht="21.95" customHeight="1" x14ac:dyDescent="0.2">
      <c r="A417" s="192" t="e">
        <f>'Anexo VI Estimativa de custo'!#REF!</f>
        <v>#REF!</v>
      </c>
      <c r="B417" s="172" t="e">
        <f>CONCATENATE($R$397,SUM($M$398:M417))</f>
        <v>#REF!</v>
      </c>
      <c r="C417" s="5" t="e">
        <f>'Anexo VI Estimativa de custo'!#REF!</f>
        <v>#REF!</v>
      </c>
      <c r="D417" s="6" t="e">
        <f>'Anexo VI Estimativa de custo'!#REF!</f>
        <v>#REF!</v>
      </c>
      <c r="E417" s="46" t="e">
        <f>'Anexo VI Estimativa de custo'!#REF!</f>
        <v>#REF!</v>
      </c>
      <c r="F417" s="46" t="e">
        <f t="shared" si="150"/>
        <v>#REF!</v>
      </c>
      <c r="G417" s="167" t="e">
        <f t="shared" si="151"/>
        <v>#REF!</v>
      </c>
      <c r="H417" s="167" t="e">
        <f t="shared" si="152"/>
        <v>#REF!</v>
      </c>
      <c r="I417" s="11" t="e">
        <f>'Anexo VI Estimativa de custo'!#REF!</f>
        <v>#REF!</v>
      </c>
      <c r="J417" s="269" t="e">
        <f t="shared" si="153"/>
        <v>#REF!</v>
      </c>
      <c r="K417" s="269" t="e">
        <f t="shared" si="154"/>
        <v>#REF!</v>
      </c>
      <c r="L417" s="269" t="e">
        <f t="shared" si="155"/>
        <v>#REF!</v>
      </c>
      <c r="M417" s="106" t="e">
        <f t="shared" si="156"/>
        <v>#REF!</v>
      </c>
      <c r="N417" s="20"/>
      <c r="O417" s="20"/>
      <c r="P417" s="68"/>
      <c r="Q417" s="16"/>
      <c r="R417" s="120"/>
      <c r="T417" s="221" t="e">
        <f t="shared" si="157"/>
        <v>#REF!</v>
      </c>
      <c r="W417" s="221" t="e">
        <f t="shared" si="158"/>
        <v>#REF!</v>
      </c>
    </row>
    <row r="418" spans="1:23" s="26" customFormat="1" ht="21.95" customHeight="1" x14ac:dyDescent="0.2">
      <c r="A418" s="192" t="e">
        <f>'Anexo VI Estimativa de custo'!#REF!</f>
        <v>#REF!</v>
      </c>
      <c r="B418" s="172" t="e">
        <f>CONCATENATE($R$397,SUM($M$398:M418))</f>
        <v>#REF!</v>
      </c>
      <c r="C418" s="5" t="e">
        <f>'Anexo VI Estimativa de custo'!#REF!</f>
        <v>#REF!</v>
      </c>
      <c r="D418" s="6" t="e">
        <f>'Anexo VI Estimativa de custo'!#REF!</f>
        <v>#REF!</v>
      </c>
      <c r="E418" s="46" t="e">
        <f>'Anexo VI Estimativa de custo'!#REF!</f>
        <v>#REF!</v>
      </c>
      <c r="F418" s="46" t="e">
        <f t="shared" si="150"/>
        <v>#REF!</v>
      </c>
      <c r="G418" s="167" t="e">
        <f t="shared" si="151"/>
        <v>#REF!</v>
      </c>
      <c r="H418" s="167" t="e">
        <f t="shared" si="152"/>
        <v>#REF!</v>
      </c>
      <c r="I418" s="11" t="e">
        <f>'Anexo VI Estimativa de custo'!#REF!</f>
        <v>#REF!</v>
      </c>
      <c r="J418" s="269" t="e">
        <f t="shared" si="153"/>
        <v>#REF!</v>
      </c>
      <c r="K418" s="269" t="e">
        <f t="shared" si="154"/>
        <v>#REF!</v>
      </c>
      <c r="L418" s="269" t="e">
        <f t="shared" si="155"/>
        <v>#REF!</v>
      </c>
      <c r="M418" s="106" t="e">
        <f t="shared" si="156"/>
        <v>#REF!</v>
      </c>
      <c r="N418" s="20"/>
      <c r="O418" s="20"/>
      <c r="P418" s="68"/>
      <c r="Q418" s="16"/>
      <c r="R418" s="120"/>
      <c r="T418" s="221" t="e">
        <f t="shared" si="157"/>
        <v>#REF!</v>
      </c>
      <c r="W418" s="221" t="e">
        <f t="shared" si="158"/>
        <v>#REF!</v>
      </c>
    </row>
    <row r="419" spans="1:23" s="26" customFormat="1" ht="21.95" customHeight="1" x14ac:dyDescent="0.2">
      <c r="A419" s="192" t="e">
        <f>'Anexo VI Estimativa de custo'!#REF!</f>
        <v>#REF!</v>
      </c>
      <c r="B419" s="172" t="e">
        <f>CONCATENATE($R$397,SUM($M$398:M419))</f>
        <v>#REF!</v>
      </c>
      <c r="C419" s="5" t="e">
        <f>'Anexo VI Estimativa de custo'!#REF!</f>
        <v>#REF!</v>
      </c>
      <c r="D419" s="6" t="e">
        <f>'Anexo VI Estimativa de custo'!#REF!</f>
        <v>#REF!</v>
      </c>
      <c r="E419" s="46" t="e">
        <f>'Anexo VI Estimativa de custo'!#REF!</f>
        <v>#REF!</v>
      </c>
      <c r="F419" s="46" t="e">
        <f t="shared" si="150"/>
        <v>#REF!</v>
      </c>
      <c r="G419" s="167" t="e">
        <f t="shared" si="151"/>
        <v>#REF!</v>
      </c>
      <c r="H419" s="167" t="e">
        <f t="shared" si="152"/>
        <v>#REF!</v>
      </c>
      <c r="I419" s="11" t="e">
        <f>'Anexo VI Estimativa de custo'!#REF!</f>
        <v>#REF!</v>
      </c>
      <c r="J419" s="269" t="e">
        <f t="shared" si="153"/>
        <v>#REF!</v>
      </c>
      <c r="K419" s="269" t="e">
        <f t="shared" si="154"/>
        <v>#REF!</v>
      </c>
      <c r="L419" s="269" t="e">
        <f t="shared" si="155"/>
        <v>#REF!</v>
      </c>
      <c r="M419" s="106" t="e">
        <f t="shared" si="156"/>
        <v>#REF!</v>
      </c>
      <c r="N419" s="20"/>
      <c r="O419" s="20"/>
      <c r="P419" s="68"/>
      <c r="Q419" s="16"/>
      <c r="R419" s="120"/>
      <c r="T419" s="221" t="e">
        <f t="shared" si="157"/>
        <v>#REF!</v>
      </c>
      <c r="W419" s="221" t="e">
        <f t="shared" si="158"/>
        <v>#REF!</v>
      </c>
    </row>
    <row r="420" spans="1:23" s="26" customFormat="1" ht="21.95" customHeight="1" x14ac:dyDescent="0.2">
      <c r="A420" s="192" t="e">
        <f>'Anexo VI Estimativa de custo'!#REF!</f>
        <v>#REF!</v>
      </c>
      <c r="B420" s="172" t="e">
        <f>CONCATENATE($R$397,SUM($M$398:M420))</f>
        <v>#REF!</v>
      </c>
      <c r="C420" s="5" t="e">
        <f>'Anexo VI Estimativa de custo'!#REF!</f>
        <v>#REF!</v>
      </c>
      <c r="D420" s="6" t="e">
        <f>'Anexo VI Estimativa de custo'!#REF!</f>
        <v>#REF!</v>
      </c>
      <c r="E420" s="46" t="e">
        <f>'Anexo VI Estimativa de custo'!#REF!</f>
        <v>#REF!</v>
      </c>
      <c r="F420" s="46" t="e">
        <f t="shared" si="150"/>
        <v>#REF!</v>
      </c>
      <c r="G420" s="167" t="e">
        <f t="shared" si="151"/>
        <v>#REF!</v>
      </c>
      <c r="H420" s="167" t="e">
        <f t="shared" si="152"/>
        <v>#REF!</v>
      </c>
      <c r="I420" s="11" t="e">
        <f>'Anexo VI Estimativa de custo'!#REF!</f>
        <v>#REF!</v>
      </c>
      <c r="J420" s="269" t="e">
        <f t="shared" si="153"/>
        <v>#REF!</v>
      </c>
      <c r="K420" s="269" t="e">
        <f t="shared" si="154"/>
        <v>#REF!</v>
      </c>
      <c r="L420" s="269" t="e">
        <f t="shared" si="155"/>
        <v>#REF!</v>
      </c>
      <c r="M420" s="106" t="e">
        <f t="shared" si="156"/>
        <v>#REF!</v>
      </c>
      <c r="N420" s="20"/>
      <c r="O420" s="20"/>
      <c r="P420" s="68"/>
      <c r="Q420" s="16"/>
      <c r="R420" s="120"/>
      <c r="T420" s="221" t="e">
        <f t="shared" si="157"/>
        <v>#REF!</v>
      </c>
      <c r="W420" s="221" t="e">
        <f t="shared" si="158"/>
        <v>#REF!</v>
      </c>
    </row>
    <row r="421" spans="1:23" s="26" customFormat="1" ht="21.95" customHeight="1" x14ac:dyDescent="0.2">
      <c r="A421" s="192">
        <f>'Anexo VI Estimativa de custo'!B39</f>
        <v>110763</v>
      </c>
      <c r="B421" s="172" t="e">
        <f>CONCATENATE($R$397,SUM($M$398:M421))</f>
        <v>#REF!</v>
      </c>
      <c r="C421" s="5" t="str">
        <f>'Anexo VI Estimativa de custo'!D39</f>
        <v>Reboco com argamassa 1:6:Adit. Plast.</v>
      </c>
      <c r="D421" s="6" t="str">
        <f>'Anexo VI Estimativa de custo'!E39</f>
        <v>m²</v>
      </c>
      <c r="E421" s="46">
        <f>'Anexo VI Estimativa de custo'!F39</f>
        <v>9.8000000000000007</v>
      </c>
      <c r="F421" s="46">
        <f t="shared" si="150"/>
        <v>9.8000000000000007</v>
      </c>
      <c r="G421" s="167">
        <f t="shared" si="151"/>
        <v>0</v>
      </c>
      <c r="H421" s="167">
        <f t="shared" si="152"/>
        <v>0</v>
      </c>
      <c r="I421" s="11">
        <f>'Anexo VI Estimativa de custo'!L39</f>
        <v>8.58</v>
      </c>
      <c r="J421" s="269">
        <f t="shared" si="153"/>
        <v>0</v>
      </c>
      <c r="K421" s="269">
        <f t="shared" si="154"/>
        <v>0</v>
      </c>
      <c r="L421" s="269">
        <f t="shared" si="155"/>
        <v>0</v>
      </c>
      <c r="M421" s="106">
        <f t="shared" si="156"/>
        <v>1</v>
      </c>
      <c r="N421" s="20"/>
      <c r="O421" s="20"/>
      <c r="P421" s="68"/>
      <c r="Q421" s="16"/>
      <c r="R421" s="120"/>
      <c r="T421" s="221">
        <f t="shared" si="157"/>
        <v>84.084000000000003</v>
      </c>
      <c r="W421" s="221">
        <f t="shared" si="158"/>
        <v>84.084000000000003</v>
      </c>
    </row>
    <row r="422" spans="1:23" s="26" customFormat="1" ht="21.95" customHeight="1" x14ac:dyDescent="0.2">
      <c r="A422" s="192" t="e">
        <f>'Anexo VI Estimativa de custo'!#REF!</f>
        <v>#REF!</v>
      </c>
      <c r="B422" s="172" t="e">
        <f>CONCATENATE($R$397,SUM($M$398:M422))</f>
        <v>#REF!</v>
      </c>
      <c r="C422" s="5" t="e">
        <f>'Anexo VI Estimativa de custo'!#REF!</f>
        <v>#REF!</v>
      </c>
      <c r="D422" s="6" t="e">
        <f>'Anexo VI Estimativa de custo'!#REF!</f>
        <v>#REF!</v>
      </c>
      <c r="E422" s="46" t="e">
        <f>'Anexo VI Estimativa de custo'!#REF!</f>
        <v>#REF!</v>
      </c>
      <c r="F422" s="46" t="e">
        <f t="shared" si="150"/>
        <v>#REF!</v>
      </c>
      <c r="G422" s="167" t="e">
        <f t="shared" si="151"/>
        <v>#REF!</v>
      </c>
      <c r="H422" s="167" t="e">
        <f t="shared" si="152"/>
        <v>#REF!</v>
      </c>
      <c r="I422" s="11" t="e">
        <f>'Anexo VI Estimativa de custo'!#REF!</f>
        <v>#REF!</v>
      </c>
      <c r="J422" s="269" t="e">
        <f t="shared" si="153"/>
        <v>#REF!</v>
      </c>
      <c r="K422" s="269" t="e">
        <f t="shared" si="154"/>
        <v>#REF!</v>
      </c>
      <c r="L422" s="269" t="e">
        <f t="shared" si="155"/>
        <v>#REF!</v>
      </c>
      <c r="M422" s="106" t="e">
        <f t="shared" si="156"/>
        <v>#REF!</v>
      </c>
      <c r="N422" s="20"/>
      <c r="O422" s="20"/>
      <c r="P422" s="68"/>
      <c r="Q422" s="16"/>
      <c r="R422" s="120"/>
      <c r="T422" s="221" t="e">
        <f t="shared" si="157"/>
        <v>#REF!</v>
      </c>
      <c r="W422" s="221" t="e">
        <f t="shared" si="158"/>
        <v>#REF!</v>
      </c>
    </row>
    <row r="423" spans="1:23" s="26" customFormat="1" ht="21.95" customHeight="1" x14ac:dyDescent="0.2">
      <c r="A423" s="192" t="e">
        <f>'Anexo VI Estimativa de custo'!#REF!</f>
        <v>#REF!</v>
      </c>
      <c r="B423" s="172" t="e">
        <f>CONCATENATE($R$397,SUM($M$398:M423))</f>
        <v>#REF!</v>
      </c>
      <c r="C423" s="5" t="e">
        <f>'Anexo VI Estimativa de custo'!#REF!</f>
        <v>#REF!</v>
      </c>
      <c r="D423" s="6" t="e">
        <f>'Anexo VI Estimativa de custo'!#REF!</f>
        <v>#REF!</v>
      </c>
      <c r="E423" s="46" t="e">
        <f>'Anexo VI Estimativa de custo'!#REF!</f>
        <v>#REF!</v>
      </c>
      <c r="F423" s="46" t="e">
        <f t="shared" si="150"/>
        <v>#REF!</v>
      </c>
      <c r="G423" s="167" t="e">
        <f t="shared" si="151"/>
        <v>#REF!</v>
      </c>
      <c r="H423" s="167" t="e">
        <f t="shared" si="152"/>
        <v>#REF!</v>
      </c>
      <c r="I423" s="11" t="e">
        <f>'Anexo VI Estimativa de custo'!#REF!</f>
        <v>#REF!</v>
      </c>
      <c r="J423" s="269" t="e">
        <f t="shared" si="153"/>
        <v>#REF!</v>
      </c>
      <c r="K423" s="269" t="e">
        <f t="shared" si="154"/>
        <v>#REF!</v>
      </c>
      <c r="L423" s="269" t="e">
        <f t="shared" si="155"/>
        <v>#REF!</v>
      </c>
      <c r="M423" s="106" t="e">
        <f t="shared" si="156"/>
        <v>#REF!</v>
      </c>
      <c r="N423" s="20"/>
      <c r="O423" s="20"/>
      <c r="P423" s="68"/>
      <c r="Q423" s="16"/>
      <c r="R423" s="120"/>
      <c r="T423" s="221" t="e">
        <f t="shared" si="157"/>
        <v>#REF!</v>
      </c>
      <c r="W423" s="221" t="e">
        <f t="shared" si="158"/>
        <v>#REF!</v>
      </c>
    </row>
    <row r="424" spans="1:23" s="26" customFormat="1" ht="21.95" customHeight="1" x14ac:dyDescent="0.2">
      <c r="A424" s="192" t="e">
        <f>'Anexo VI Estimativa de custo'!#REF!</f>
        <v>#REF!</v>
      </c>
      <c r="B424" s="172" t="e">
        <f>CONCATENATE($R$397,SUM($M$398:M424))</f>
        <v>#REF!</v>
      </c>
      <c r="C424" s="5" t="e">
        <f>'Anexo VI Estimativa de custo'!#REF!</f>
        <v>#REF!</v>
      </c>
      <c r="D424" s="6" t="e">
        <f>'Anexo VI Estimativa de custo'!#REF!</f>
        <v>#REF!</v>
      </c>
      <c r="E424" s="46" t="e">
        <f>'Anexo VI Estimativa de custo'!#REF!</f>
        <v>#REF!</v>
      </c>
      <c r="F424" s="46" t="e">
        <f t="shared" si="150"/>
        <v>#REF!</v>
      </c>
      <c r="G424" s="167" t="e">
        <f t="shared" ref="G424:G427" si="159">IF(F424-E424&gt;0,F424-E424,0)</f>
        <v>#REF!</v>
      </c>
      <c r="H424" s="167" t="e">
        <f t="shared" ref="H424:H427" si="160">IF(E424-F424&gt;0,E424-F424,0)</f>
        <v>#REF!</v>
      </c>
      <c r="I424" s="11" t="e">
        <f>'Anexo VI Estimativa de custo'!#REF!</f>
        <v>#REF!</v>
      </c>
      <c r="J424" s="269" t="e">
        <f t="shared" ref="J424:J427" si="161">G424*I424</f>
        <v>#REF!</v>
      </c>
      <c r="K424" s="269" t="e">
        <f t="shared" ref="K424:K427" si="162">H424*I424</f>
        <v>#REF!</v>
      </c>
      <c r="L424" s="269" t="e">
        <f t="shared" ref="L424:L427" si="163">J424-K424</f>
        <v>#REF!</v>
      </c>
      <c r="M424" s="106" t="e">
        <f t="shared" ref="M424:M427" si="164">IF(E424&gt;0.001,1,0)</f>
        <v>#REF!</v>
      </c>
      <c r="N424" s="20"/>
      <c r="O424" s="20"/>
      <c r="P424" s="68"/>
      <c r="Q424" s="16"/>
      <c r="R424" s="120"/>
      <c r="T424" s="221" t="e">
        <f t="shared" si="157"/>
        <v>#REF!</v>
      </c>
      <c r="W424" s="221" t="e">
        <f t="shared" si="158"/>
        <v>#REF!</v>
      </c>
    </row>
    <row r="425" spans="1:23" s="26" customFormat="1" ht="21.95" customHeight="1" x14ac:dyDescent="0.2">
      <c r="A425" s="192" t="e">
        <f>'Anexo VI Estimativa de custo'!#REF!</f>
        <v>#REF!</v>
      </c>
      <c r="B425" s="172" t="e">
        <f>CONCATENATE($R$397,SUM($M$398:M425))</f>
        <v>#REF!</v>
      </c>
      <c r="C425" s="5" t="e">
        <f>'Anexo VI Estimativa de custo'!#REF!</f>
        <v>#REF!</v>
      </c>
      <c r="D425" s="6" t="e">
        <f>'Anexo VI Estimativa de custo'!#REF!</f>
        <v>#REF!</v>
      </c>
      <c r="E425" s="46" t="e">
        <f>'Anexo VI Estimativa de custo'!#REF!</f>
        <v>#REF!</v>
      </c>
      <c r="F425" s="46" t="e">
        <f t="shared" si="150"/>
        <v>#REF!</v>
      </c>
      <c r="G425" s="167" t="e">
        <f t="shared" si="159"/>
        <v>#REF!</v>
      </c>
      <c r="H425" s="167" t="e">
        <f t="shared" si="160"/>
        <v>#REF!</v>
      </c>
      <c r="I425" s="11" t="e">
        <f>'Anexo VI Estimativa de custo'!#REF!</f>
        <v>#REF!</v>
      </c>
      <c r="J425" s="269" t="e">
        <f t="shared" si="161"/>
        <v>#REF!</v>
      </c>
      <c r="K425" s="269" t="e">
        <f t="shared" si="162"/>
        <v>#REF!</v>
      </c>
      <c r="L425" s="269" t="e">
        <f t="shared" si="163"/>
        <v>#REF!</v>
      </c>
      <c r="M425" s="106" t="e">
        <f t="shared" si="164"/>
        <v>#REF!</v>
      </c>
      <c r="N425" s="20"/>
      <c r="O425" s="20"/>
      <c r="P425" s="68"/>
      <c r="Q425" s="16"/>
      <c r="R425" s="120"/>
      <c r="T425" s="221" t="e">
        <f t="shared" si="157"/>
        <v>#REF!</v>
      </c>
      <c r="W425" s="221" t="e">
        <f t="shared" si="158"/>
        <v>#REF!</v>
      </c>
    </row>
    <row r="426" spans="1:23" s="26" customFormat="1" ht="21.95" customHeight="1" x14ac:dyDescent="0.2">
      <c r="A426" s="192" t="e">
        <f>'Anexo VI Estimativa de custo'!#REF!</f>
        <v>#REF!</v>
      </c>
      <c r="B426" s="172" t="e">
        <f>CONCATENATE($R$397,SUM($M$398:M426))</f>
        <v>#REF!</v>
      </c>
      <c r="C426" s="5" t="e">
        <f>'Anexo VI Estimativa de custo'!#REF!</f>
        <v>#REF!</v>
      </c>
      <c r="D426" s="6" t="e">
        <f>'Anexo VI Estimativa de custo'!#REF!</f>
        <v>#REF!</v>
      </c>
      <c r="E426" s="46" t="e">
        <f>'Anexo VI Estimativa de custo'!#REF!</f>
        <v>#REF!</v>
      </c>
      <c r="F426" s="46" t="e">
        <f t="shared" si="150"/>
        <v>#REF!</v>
      </c>
      <c r="G426" s="167" t="e">
        <f t="shared" si="159"/>
        <v>#REF!</v>
      </c>
      <c r="H426" s="167" t="e">
        <f t="shared" si="160"/>
        <v>#REF!</v>
      </c>
      <c r="I426" s="11" t="e">
        <f>'Anexo VI Estimativa de custo'!#REF!</f>
        <v>#REF!</v>
      </c>
      <c r="J426" s="269" t="e">
        <f t="shared" si="161"/>
        <v>#REF!</v>
      </c>
      <c r="K426" s="269" t="e">
        <f t="shared" si="162"/>
        <v>#REF!</v>
      </c>
      <c r="L426" s="269" t="e">
        <f t="shared" si="163"/>
        <v>#REF!</v>
      </c>
      <c r="M426" s="106" t="e">
        <f t="shared" si="164"/>
        <v>#REF!</v>
      </c>
      <c r="N426" s="20"/>
      <c r="O426" s="20"/>
      <c r="P426" s="68"/>
      <c r="Q426" s="16"/>
      <c r="R426" s="120"/>
      <c r="T426" s="221" t="e">
        <f t="shared" si="157"/>
        <v>#REF!</v>
      </c>
      <c r="W426" s="221" t="e">
        <f t="shared" si="158"/>
        <v>#REF!</v>
      </c>
    </row>
    <row r="427" spans="1:23" s="26" customFormat="1" ht="21.95" customHeight="1" x14ac:dyDescent="0.2">
      <c r="A427" s="192"/>
      <c r="B427" s="172" t="e">
        <f>CONCATENATE($R$397,SUM($M$398:M427))</f>
        <v>#REF!</v>
      </c>
      <c r="C427" s="9"/>
      <c r="D427" s="10"/>
      <c r="E427" s="46" t="e">
        <f>'Anexo VI Estimativa de custo'!#REF!</f>
        <v>#REF!</v>
      </c>
      <c r="F427" s="46" t="e">
        <f t="shared" si="150"/>
        <v>#REF!</v>
      </c>
      <c r="G427" s="167" t="e">
        <f t="shared" si="159"/>
        <v>#REF!</v>
      </c>
      <c r="H427" s="167" t="e">
        <f t="shared" si="160"/>
        <v>#REF!</v>
      </c>
      <c r="I427" s="11" t="e">
        <f>'Anexo VI Estimativa de custo'!#REF!</f>
        <v>#REF!</v>
      </c>
      <c r="J427" s="269" t="e">
        <f t="shared" si="161"/>
        <v>#REF!</v>
      </c>
      <c r="K427" s="269" t="e">
        <f t="shared" si="162"/>
        <v>#REF!</v>
      </c>
      <c r="L427" s="269" t="e">
        <f t="shared" si="163"/>
        <v>#REF!</v>
      </c>
      <c r="M427" s="106" t="e">
        <f t="shared" si="164"/>
        <v>#REF!</v>
      </c>
      <c r="N427" s="20"/>
      <c r="O427" s="20"/>
      <c r="P427" s="258" t="e">
        <f>SUM(E398:E427)</f>
        <v>#REF!</v>
      </c>
      <c r="Q427" s="16"/>
      <c r="R427" s="120"/>
      <c r="T427" s="221" t="e">
        <f t="shared" si="157"/>
        <v>#REF!</v>
      </c>
      <c r="W427" s="221" t="e">
        <f t="shared" si="158"/>
        <v>#REF!</v>
      </c>
    </row>
    <row r="428" spans="1:23" s="60" customFormat="1" ht="21.95" customHeight="1" x14ac:dyDescent="0.25">
      <c r="A428" s="171"/>
      <c r="B428" s="171" t="e">
        <f>SUM(M428:N428)</f>
        <v>#REF!</v>
      </c>
      <c r="C428" s="531" t="s">
        <v>17</v>
      </c>
      <c r="D428" s="532"/>
      <c r="E428" s="532"/>
      <c r="F428" s="532"/>
      <c r="G428" s="532"/>
      <c r="H428" s="532"/>
      <c r="I428" s="532"/>
      <c r="J428" s="532"/>
      <c r="K428" s="532"/>
      <c r="L428" s="532"/>
      <c r="M428" s="104" t="e">
        <f>IF(P443&gt;0.01,1,0)</f>
        <v>#REF!</v>
      </c>
      <c r="N428" s="52" t="e">
        <f>B397</f>
        <v>#REF!</v>
      </c>
      <c r="O428" s="52"/>
      <c r="P428" s="69"/>
      <c r="Q428" s="54"/>
      <c r="R428" s="128" t="e">
        <f>CONCATENATE(B428,".")</f>
        <v>#REF!</v>
      </c>
      <c r="T428" s="221">
        <f t="shared" si="157"/>
        <v>0</v>
      </c>
      <c r="W428" s="221">
        <f t="shared" si="158"/>
        <v>0</v>
      </c>
    </row>
    <row r="429" spans="1:23" s="26" customFormat="1" ht="21.95" customHeight="1" x14ac:dyDescent="0.2">
      <c r="A429" s="192" t="e">
        <f>'Anexo VI Estimativa de custo'!#REF!</f>
        <v>#REF!</v>
      </c>
      <c r="B429" s="172" t="e">
        <f>CONCATENATE($R$428,SUM($M$429:M429))</f>
        <v>#REF!</v>
      </c>
      <c r="C429" s="5" t="e">
        <f>'Anexo VI Estimativa de custo'!#REF!</f>
        <v>#REF!</v>
      </c>
      <c r="D429" s="8" t="e">
        <f>'Anexo VI Estimativa de custo'!#REF!</f>
        <v>#REF!</v>
      </c>
      <c r="E429" s="46" t="e">
        <f>'Anexo VI Estimativa de custo'!#REF!</f>
        <v>#REF!</v>
      </c>
      <c r="F429" s="46" t="e">
        <f>E429</f>
        <v>#REF!</v>
      </c>
      <c r="G429" s="167" t="e">
        <f>IF(F429-E429&gt;0,F429-E429,0)</f>
        <v>#REF!</v>
      </c>
      <c r="H429" s="167" t="e">
        <f>IF(E429-F429&gt;0,E429-F429,0)</f>
        <v>#REF!</v>
      </c>
      <c r="I429" s="11" t="e">
        <f>'Anexo VI Estimativa de custo'!#REF!</f>
        <v>#REF!</v>
      </c>
      <c r="J429" s="269" t="e">
        <f>G429*I429</f>
        <v>#REF!</v>
      </c>
      <c r="K429" s="269" t="e">
        <f>H429*I429</f>
        <v>#REF!</v>
      </c>
      <c r="L429" s="269" t="e">
        <f>J429-K429</f>
        <v>#REF!</v>
      </c>
      <c r="M429" s="106" t="e">
        <f>IF(E429&gt;0.001,1,0)</f>
        <v>#REF!</v>
      </c>
      <c r="N429" s="20"/>
      <c r="O429" s="20"/>
      <c r="P429" s="68"/>
      <c r="Q429" s="16"/>
      <c r="R429" s="120"/>
      <c r="T429" s="221" t="e">
        <f t="shared" si="157"/>
        <v>#REF!</v>
      </c>
      <c r="W429" s="221" t="e">
        <f t="shared" si="158"/>
        <v>#REF!</v>
      </c>
    </row>
    <row r="430" spans="1:23" s="26" customFormat="1" ht="21.95" customHeight="1" x14ac:dyDescent="0.2">
      <c r="A430" s="192" t="e">
        <f>'Anexo VI Estimativa de custo'!#REF!</f>
        <v>#REF!</v>
      </c>
      <c r="B430" s="172" t="e">
        <f>CONCATENATE($R$428,SUM($M$429:M430))</f>
        <v>#REF!</v>
      </c>
      <c r="C430" s="5" t="e">
        <f>'Anexo VI Estimativa de custo'!#REF!</f>
        <v>#REF!</v>
      </c>
      <c r="D430" s="8" t="e">
        <f>'Anexo VI Estimativa de custo'!#REF!</f>
        <v>#REF!</v>
      </c>
      <c r="E430" s="46" t="e">
        <f>'Anexo VI Estimativa de custo'!#REF!</f>
        <v>#REF!</v>
      </c>
      <c r="F430" s="46" t="e">
        <f t="shared" ref="F430:F443" si="165">E430</f>
        <v>#REF!</v>
      </c>
      <c r="G430" s="167" t="e">
        <f t="shared" ref="G430:G443" si="166">IF(F430-E430&gt;0,F430-E430,0)</f>
        <v>#REF!</v>
      </c>
      <c r="H430" s="167" t="e">
        <f t="shared" ref="H430:H443" si="167">IF(E430-F430&gt;0,E430-F430,0)</f>
        <v>#REF!</v>
      </c>
      <c r="I430" s="11" t="e">
        <f>'Anexo VI Estimativa de custo'!#REF!</f>
        <v>#REF!</v>
      </c>
      <c r="J430" s="269" t="e">
        <f t="shared" ref="J430:J443" si="168">G430*I430</f>
        <v>#REF!</v>
      </c>
      <c r="K430" s="269" t="e">
        <f t="shared" ref="K430:K443" si="169">H430*I430</f>
        <v>#REF!</v>
      </c>
      <c r="L430" s="269" t="e">
        <f t="shared" ref="L430:L443" si="170">J430-K430</f>
        <v>#REF!</v>
      </c>
      <c r="M430" s="106" t="e">
        <f t="shared" ref="M430:M443" si="171">IF(E430&gt;0.001,1,0)</f>
        <v>#REF!</v>
      </c>
      <c r="N430" s="20"/>
      <c r="O430" s="20"/>
      <c r="P430" s="68"/>
      <c r="Q430" s="16"/>
      <c r="R430" s="120"/>
      <c r="T430" s="221" t="e">
        <f t="shared" si="157"/>
        <v>#REF!</v>
      </c>
      <c r="W430" s="221" t="e">
        <f t="shared" si="158"/>
        <v>#REF!</v>
      </c>
    </row>
    <row r="431" spans="1:23" s="26" customFormat="1" ht="21.95" customHeight="1" x14ac:dyDescent="0.2">
      <c r="A431" s="192" t="e">
        <f>'Anexo VI Estimativa de custo'!#REF!</f>
        <v>#REF!</v>
      </c>
      <c r="B431" s="172" t="e">
        <f>CONCATENATE($R$428,SUM($M$429:M431))</f>
        <v>#REF!</v>
      </c>
      <c r="C431" s="5" t="e">
        <f>'Anexo VI Estimativa de custo'!#REF!</f>
        <v>#REF!</v>
      </c>
      <c r="D431" s="8" t="e">
        <f>'Anexo VI Estimativa de custo'!#REF!</f>
        <v>#REF!</v>
      </c>
      <c r="E431" s="46" t="e">
        <f>'Anexo VI Estimativa de custo'!#REF!</f>
        <v>#REF!</v>
      </c>
      <c r="F431" s="46" t="e">
        <f t="shared" si="165"/>
        <v>#REF!</v>
      </c>
      <c r="G431" s="167" t="e">
        <f t="shared" si="166"/>
        <v>#REF!</v>
      </c>
      <c r="H431" s="167" t="e">
        <f t="shared" si="167"/>
        <v>#REF!</v>
      </c>
      <c r="I431" s="11" t="e">
        <f>'Anexo VI Estimativa de custo'!#REF!</f>
        <v>#REF!</v>
      </c>
      <c r="J431" s="269" t="e">
        <f t="shared" si="168"/>
        <v>#REF!</v>
      </c>
      <c r="K431" s="269" t="e">
        <f t="shared" si="169"/>
        <v>#REF!</v>
      </c>
      <c r="L431" s="269" t="e">
        <f t="shared" si="170"/>
        <v>#REF!</v>
      </c>
      <c r="M431" s="106" t="e">
        <f t="shared" si="171"/>
        <v>#REF!</v>
      </c>
      <c r="N431" s="20"/>
      <c r="O431" s="20"/>
      <c r="P431" s="68"/>
      <c r="Q431" s="16"/>
      <c r="R431" s="120"/>
      <c r="T431" s="221" t="e">
        <f t="shared" si="157"/>
        <v>#REF!</v>
      </c>
      <c r="W431" s="221" t="e">
        <f t="shared" si="158"/>
        <v>#REF!</v>
      </c>
    </row>
    <row r="432" spans="1:23" s="26" customFormat="1" ht="21.95" customHeight="1" x14ac:dyDescent="0.2">
      <c r="A432" s="192" t="e">
        <f>'Anexo VI Estimativa de custo'!#REF!</f>
        <v>#REF!</v>
      </c>
      <c r="B432" s="172" t="e">
        <f>CONCATENATE($R$428,SUM($M$429:M432))</f>
        <v>#REF!</v>
      </c>
      <c r="C432" s="5" t="e">
        <f>'Anexo VI Estimativa de custo'!#REF!</f>
        <v>#REF!</v>
      </c>
      <c r="D432" s="8" t="e">
        <f>'Anexo VI Estimativa de custo'!#REF!</f>
        <v>#REF!</v>
      </c>
      <c r="E432" s="46" t="e">
        <f>'Anexo VI Estimativa de custo'!#REF!</f>
        <v>#REF!</v>
      </c>
      <c r="F432" s="46" t="e">
        <f t="shared" si="165"/>
        <v>#REF!</v>
      </c>
      <c r="G432" s="167" t="e">
        <f t="shared" si="166"/>
        <v>#REF!</v>
      </c>
      <c r="H432" s="167" t="e">
        <f t="shared" si="167"/>
        <v>#REF!</v>
      </c>
      <c r="I432" s="11" t="e">
        <f>'Anexo VI Estimativa de custo'!#REF!</f>
        <v>#REF!</v>
      </c>
      <c r="J432" s="269" t="e">
        <f t="shared" si="168"/>
        <v>#REF!</v>
      </c>
      <c r="K432" s="269" t="e">
        <f t="shared" si="169"/>
        <v>#REF!</v>
      </c>
      <c r="L432" s="269" t="e">
        <f t="shared" si="170"/>
        <v>#REF!</v>
      </c>
      <c r="M432" s="106" t="e">
        <f t="shared" si="171"/>
        <v>#REF!</v>
      </c>
      <c r="N432" s="20"/>
      <c r="O432" s="20"/>
      <c r="P432" s="68"/>
      <c r="Q432" s="16"/>
      <c r="R432" s="120"/>
      <c r="T432" s="221" t="e">
        <f t="shared" si="157"/>
        <v>#REF!</v>
      </c>
      <c r="W432" s="221" t="e">
        <f t="shared" si="158"/>
        <v>#REF!</v>
      </c>
    </row>
    <row r="433" spans="1:23" s="26" customFormat="1" ht="21.95" customHeight="1" x14ac:dyDescent="0.2">
      <c r="A433" s="192" t="e">
        <f>'Anexo VI Estimativa de custo'!#REF!</f>
        <v>#REF!</v>
      </c>
      <c r="B433" s="172" t="e">
        <f>CONCATENATE($R$428,SUM($M$429:M433))</f>
        <v>#REF!</v>
      </c>
      <c r="C433" s="5" t="e">
        <f>'Anexo VI Estimativa de custo'!#REF!</f>
        <v>#REF!</v>
      </c>
      <c r="D433" s="8" t="e">
        <f>'Anexo VI Estimativa de custo'!#REF!</f>
        <v>#REF!</v>
      </c>
      <c r="E433" s="46" t="e">
        <f>'Anexo VI Estimativa de custo'!#REF!</f>
        <v>#REF!</v>
      </c>
      <c r="F433" s="46" t="e">
        <f t="shared" si="165"/>
        <v>#REF!</v>
      </c>
      <c r="G433" s="167" t="e">
        <f t="shared" si="166"/>
        <v>#REF!</v>
      </c>
      <c r="H433" s="167" t="e">
        <f t="shared" si="167"/>
        <v>#REF!</v>
      </c>
      <c r="I433" s="11" t="e">
        <f>'Anexo VI Estimativa de custo'!#REF!</f>
        <v>#REF!</v>
      </c>
      <c r="J433" s="269" t="e">
        <f t="shared" si="168"/>
        <v>#REF!</v>
      </c>
      <c r="K433" s="269" t="e">
        <f t="shared" si="169"/>
        <v>#REF!</v>
      </c>
      <c r="L433" s="269" t="e">
        <f t="shared" si="170"/>
        <v>#REF!</v>
      </c>
      <c r="M433" s="106" t="e">
        <f t="shared" si="171"/>
        <v>#REF!</v>
      </c>
      <c r="N433" s="20"/>
      <c r="O433" s="20"/>
      <c r="P433" s="68"/>
      <c r="Q433" s="16"/>
      <c r="R433" s="120"/>
      <c r="T433" s="221" t="e">
        <f t="shared" si="157"/>
        <v>#REF!</v>
      </c>
      <c r="W433" s="221" t="e">
        <f t="shared" si="158"/>
        <v>#REF!</v>
      </c>
    </row>
    <row r="434" spans="1:23" s="26" customFormat="1" ht="21.95" customHeight="1" x14ac:dyDescent="0.2">
      <c r="A434" s="192" t="e">
        <f>'Anexo VI Estimativa de custo'!#REF!</f>
        <v>#REF!</v>
      </c>
      <c r="B434" s="172" t="e">
        <f>CONCATENATE($R$428,SUM($M$429:M434))</f>
        <v>#REF!</v>
      </c>
      <c r="C434" s="5" t="e">
        <f>'Anexo VI Estimativa de custo'!#REF!</f>
        <v>#REF!</v>
      </c>
      <c r="D434" s="8" t="e">
        <f>'Anexo VI Estimativa de custo'!#REF!</f>
        <v>#REF!</v>
      </c>
      <c r="E434" s="46" t="e">
        <f>'Anexo VI Estimativa de custo'!#REF!</f>
        <v>#REF!</v>
      </c>
      <c r="F434" s="46" t="e">
        <f t="shared" si="165"/>
        <v>#REF!</v>
      </c>
      <c r="G434" s="167" t="e">
        <f t="shared" si="166"/>
        <v>#REF!</v>
      </c>
      <c r="H434" s="167" t="e">
        <f t="shared" si="167"/>
        <v>#REF!</v>
      </c>
      <c r="I434" s="11" t="e">
        <f>'Anexo VI Estimativa de custo'!#REF!</f>
        <v>#REF!</v>
      </c>
      <c r="J434" s="269" t="e">
        <f t="shared" si="168"/>
        <v>#REF!</v>
      </c>
      <c r="K434" s="269" t="e">
        <f t="shared" si="169"/>
        <v>#REF!</v>
      </c>
      <c r="L434" s="269" t="e">
        <f t="shared" si="170"/>
        <v>#REF!</v>
      </c>
      <c r="M434" s="106" t="e">
        <f t="shared" si="171"/>
        <v>#REF!</v>
      </c>
      <c r="N434" s="20"/>
      <c r="O434" s="20"/>
      <c r="P434" s="68"/>
      <c r="Q434" s="16"/>
      <c r="R434" s="120"/>
      <c r="T434" s="221" t="e">
        <f t="shared" si="157"/>
        <v>#REF!</v>
      </c>
      <c r="W434" s="221" t="e">
        <f t="shared" si="158"/>
        <v>#REF!</v>
      </c>
    </row>
    <row r="435" spans="1:23" s="26" customFormat="1" ht="21.95" customHeight="1" x14ac:dyDescent="0.2">
      <c r="A435" s="192" t="e">
        <f>'Anexo VI Estimativa de custo'!#REF!</f>
        <v>#REF!</v>
      </c>
      <c r="B435" s="172" t="e">
        <f>CONCATENATE($R$428,SUM($M$429:M435))</f>
        <v>#REF!</v>
      </c>
      <c r="C435" s="5" t="e">
        <f>'Anexo VI Estimativa de custo'!#REF!</f>
        <v>#REF!</v>
      </c>
      <c r="D435" s="8" t="e">
        <f>'Anexo VI Estimativa de custo'!#REF!</f>
        <v>#REF!</v>
      </c>
      <c r="E435" s="46" t="e">
        <f>'Anexo VI Estimativa de custo'!#REF!</f>
        <v>#REF!</v>
      </c>
      <c r="F435" s="46" t="e">
        <f t="shared" si="165"/>
        <v>#REF!</v>
      </c>
      <c r="G435" s="167" t="e">
        <f t="shared" si="166"/>
        <v>#REF!</v>
      </c>
      <c r="H435" s="167" t="e">
        <f t="shared" si="167"/>
        <v>#REF!</v>
      </c>
      <c r="I435" s="11" t="e">
        <f>'Anexo VI Estimativa de custo'!#REF!</f>
        <v>#REF!</v>
      </c>
      <c r="J435" s="269" t="e">
        <f t="shared" si="168"/>
        <v>#REF!</v>
      </c>
      <c r="K435" s="269" t="e">
        <f t="shared" si="169"/>
        <v>#REF!</v>
      </c>
      <c r="L435" s="269" t="e">
        <f t="shared" si="170"/>
        <v>#REF!</v>
      </c>
      <c r="M435" s="106" t="e">
        <f t="shared" si="171"/>
        <v>#REF!</v>
      </c>
      <c r="N435" s="20"/>
      <c r="O435" s="20"/>
      <c r="P435" s="68"/>
      <c r="Q435" s="16"/>
      <c r="R435" s="120"/>
      <c r="T435" s="221" t="e">
        <f t="shared" si="157"/>
        <v>#REF!</v>
      </c>
      <c r="W435" s="221" t="e">
        <f t="shared" si="158"/>
        <v>#REF!</v>
      </c>
    </row>
    <row r="436" spans="1:23" s="26" customFormat="1" ht="21.95" customHeight="1" x14ac:dyDescent="0.2">
      <c r="A436" s="192" t="e">
        <f>'Anexo VI Estimativa de custo'!#REF!</f>
        <v>#REF!</v>
      </c>
      <c r="B436" s="172" t="e">
        <f>CONCATENATE($R$428,SUM($M$429:M436))</f>
        <v>#REF!</v>
      </c>
      <c r="C436" s="5" t="e">
        <f>'Anexo VI Estimativa de custo'!#REF!</f>
        <v>#REF!</v>
      </c>
      <c r="D436" s="8" t="e">
        <f>'Anexo VI Estimativa de custo'!#REF!</f>
        <v>#REF!</v>
      </c>
      <c r="E436" s="46" t="e">
        <f>'Anexo VI Estimativa de custo'!#REF!</f>
        <v>#REF!</v>
      </c>
      <c r="F436" s="46" t="e">
        <f t="shared" si="165"/>
        <v>#REF!</v>
      </c>
      <c r="G436" s="167" t="e">
        <f t="shared" si="166"/>
        <v>#REF!</v>
      </c>
      <c r="H436" s="167" t="e">
        <f t="shared" si="167"/>
        <v>#REF!</v>
      </c>
      <c r="I436" s="11" t="e">
        <f>'Anexo VI Estimativa de custo'!#REF!</f>
        <v>#REF!</v>
      </c>
      <c r="J436" s="269" t="e">
        <f t="shared" si="168"/>
        <v>#REF!</v>
      </c>
      <c r="K436" s="269" t="e">
        <f t="shared" si="169"/>
        <v>#REF!</v>
      </c>
      <c r="L436" s="269" t="e">
        <f t="shared" si="170"/>
        <v>#REF!</v>
      </c>
      <c r="M436" s="106" t="e">
        <f t="shared" si="171"/>
        <v>#REF!</v>
      </c>
      <c r="N436" s="20"/>
      <c r="O436" s="20"/>
      <c r="P436" s="68"/>
      <c r="Q436" s="16"/>
      <c r="R436" s="120"/>
      <c r="T436" s="221" t="e">
        <f t="shared" si="157"/>
        <v>#REF!</v>
      </c>
      <c r="W436" s="221" t="e">
        <f t="shared" si="158"/>
        <v>#REF!</v>
      </c>
    </row>
    <row r="437" spans="1:23" s="26" customFormat="1" ht="21.95" customHeight="1" x14ac:dyDescent="0.2">
      <c r="A437" s="192" t="e">
        <f>'Anexo VI Estimativa de custo'!#REF!</f>
        <v>#REF!</v>
      </c>
      <c r="B437" s="172" t="e">
        <f>CONCATENATE($R$428,SUM($M$429:M437))</f>
        <v>#REF!</v>
      </c>
      <c r="C437" s="5" t="e">
        <f>'Anexo VI Estimativa de custo'!#REF!</f>
        <v>#REF!</v>
      </c>
      <c r="D437" s="8" t="e">
        <f>'Anexo VI Estimativa de custo'!#REF!</f>
        <v>#REF!</v>
      </c>
      <c r="E437" s="46" t="e">
        <f>'Anexo VI Estimativa de custo'!#REF!</f>
        <v>#REF!</v>
      </c>
      <c r="F437" s="46" t="e">
        <f t="shared" si="165"/>
        <v>#REF!</v>
      </c>
      <c r="G437" s="167" t="e">
        <f t="shared" si="166"/>
        <v>#REF!</v>
      </c>
      <c r="H437" s="167" t="e">
        <f t="shared" si="167"/>
        <v>#REF!</v>
      </c>
      <c r="I437" s="11" t="e">
        <f>'Anexo VI Estimativa de custo'!#REF!</f>
        <v>#REF!</v>
      </c>
      <c r="J437" s="269" t="e">
        <f t="shared" si="168"/>
        <v>#REF!</v>
      </c>
      <c r="K437" s="269" t="e">
        <f t="shared" si="169"/>
        <v>#REF!</v>
      </c>
      <c r="L437" s="269" t="e">
        <f t="shared" si="170"/>
        <v>#REF!</v>
      </c>
      <c r="M437" s="106" t="e">
        <f t="shared" si="171"/>
        <v>#REF!</v>
      </c>
      <c r="N437" s="20"/>
      <c r="O437" s="20"/>
      <c r="P437" s="68"/>
      <c r="Q437" s="16"/>
      <c r="R437" s="120"/>
      <c r="T437" s="221" t="e">
        <f t="shared" si="157"/>
        <v>#REF!</v>
      </c>
      <c r="W437" s="221" t="e">
        <f t="shared" si="158"/>
        <v>#REF!</v>
      </c>
    </row>
    <row r="438" spans="1:23" s="26" customFormat="1" ht="21.95" customHeight="1" x14ac:dyDescent="0.2">
      <c r="A438" s="192" t="e">
        <f>'Anexo VI Estimativa de custo'!#REF!</f>
        <v>#REF!</v>
      </c>
      <c r="B438" s="172" t="e">
        <f>CONCATENATE($R$428,SUM($M$429:M438))</f>
        <v>#REF!</v>
      </c>
      <c r="C438" s="5" t="e">
        <f>'Anexo VI Estimativa de custo'!#REF!</f>
        <v>#REF!</v>
      </c>
      <c r="D438" s="8" t="e">
        <f>'Anexo VI Estimativa de custo'!#REF!</f>
        <v>#REF!</v>
      </c>
      <c r="E438" s="46" t="e">
        <f>'Anexo VI Estimativa de custo'!#REF!</f>
        <v>#REF!</v>
      </c>
      <c r="F438" s="46" t="e">
        <f t="shared" si="165"/>
        <v>#REF!</v>
      </c>
      <c r="G438" s="167" t="e">
        <f t="shared" si="166"/>
        <v>#REF!</v>
      </c>
      <c r="H438" s="167" t="e">
        <f t="shared" si="167"/>
        <v>#REF!</v>
      </c>
      <c r="I438" s="11" t="e">
        <f>'Anexo VI Estimativa de custo'!#REF!</f>
        <v>#REF!</v>
      </c>
      <c r="J438" s="269" t="e">
        <f t="shared" si="168"/>
        <v>#REF!</v>
      </c>
      <c r="K438" s="269" t="e">
        <f t="shared" si="169"/>
        <v>#REF!</v>
      </c>
      <c r="L438" s="269" t="e">
        <f t="shared" si="170"/>
        <v>#REF!</v>
      </c>
      <c r="M438" s="106" t="e">
        <f t="shared" si="171"/>
        <v>#REF!</v>
      </c>
      <c r="N438" s="20"/>
      <c r="O438" s="20"/>
      <c r="P438" s="68"/>
      <c r="Q438" s="16"/>
      <c r="R438" s="120"/>
      <c r="T438" s="221" t="e">
        <f t="shared" si="157"/>
        <v>#REF!</v>
      </c>
      <c r="W438" s="221" t="e">
        <f t="shared" si="158"/>
        <v>#REF!</v>
      </c>
    </row>
    <row r="439" spans="1:23" s="26" customFormat="1" ht="21.95" customHeight="1" x14ac:dyDescent="0.2">
      <c r="A439" s="192" t="e">
        <f>'Anexo VI Estimativa de custo'!#REF!</f>
        <v>#REF!</v>
      </c>
      <c r="B439" s="172" t="e">
        <f>CONCATENATE($R$428,SUM($M$429:M439))</f>
        <v>#REF!</v>
      </c>
      <c r="C439" s="5" t="e">
        <f>'Anexo VI Estimativa de custo'!#REF!</f>
        <v>#REF!</v>
      </c>
      <c r="D439" s="8" t="e">
        <f>'Anexo VI Estimativa de custo'!#REF!</f>
        <v>#REF!</v>
      </c>
      <c r="E439" s="46" t="e">
        <f>'Anexo VI Estimativa de custo'!#REF!</f>
        <v>#REF!</v>
      </c>
      <c r="F439" s="46" t="e">
        <f t="shared" si="165"/>
        <v>#REF!</v>
      </c>
      <c r="G439" s="167" t="e">
        <f t="shared" si="166"/>
        <v>#REF!</v>
      </c>
      <c r="H439" s="167" t="e">
        <f t="shared" si="167"/>
        <v>#REF!</v>
      </c>
      <c r="I439" s="11" t="e">
        <f>'Anexo VI Estimativa de custo'!#REF!</f>
        <v>#REF!</v>
      </c>
      <c r="J439" s="269" t="e">
        <f t="shared" si="168"/>
        <v>#REF!</v>
      </c>
      <c r="K439" s="269" t="e">
        <f t="shared" si="169"/>
        <v>#REF!</v>
      </c>
      <c r="L439" s="269" t="e">
        <f t="shared" si="170"/>
        <v>#REF!</v>
      </c>
      <c r="M439" s="106" t="e">
        <f t="shared" si="171"/>
        <v>#REF!</v>
      </c>
      <c r="N439" s="20"/>
      <c r="O439" s="20"/>
      <c r="P439" s="68"/>
      <c r="Q439" s="16"/>
      <c r="R439" s="120"/>
      <c r="T439" s="221" t="e">
        <f t="shared" si="157"/>
        <v>#REF!</v>
      </c>
      <c r="W439" s="221" t="e">
        <f t="shared" si="158"/>
        <v>#REF!</v>
      </c>
    </row>
    <row r="440" spans="1:23" s="26" customFormat="1" ht="21.95" customHeight="1" x14ac:dyDescent="0.2">
      <c r="A440" s="192" t="e">
        <f>'Anexo VI Estimativa de custo'!#REF!</f>
        <v>#REF!</v>
      </c>
      <c r="B440" s="172" t="e">
        <f>CONCATENATE($R$428,SUM($M$429:M440))</f>
        <v>#REF!</v>
      </c>
      <c r="C440" s="5" t="e">
        <f>'Anexo VI Estimativa de custo'!#REF!</f>
        <v>#REF!</v>
      </c>
      <c r="D440" s="8" t="e">
        <f>'Anexo VI Estimativa de custo'!#REF!</f>
        <v>#REF!</v>
      </c>
      <c r="E440" s="46" t="e">
        <f>'Anexo VI Estimativa de custo'!#REF!</f>
        <v>#REF!</v>
      </c>
      <c r="F440" s="46" t="e">
        <f t="shared" si="165"/>
        <v>#REF!</v>
      </c>
      <c r="G440" s="167" t="e">
        <f t="shared" si="166"/>
        <v>#REF!</v>
      </c>
      <c r="H440" s="167" t="e">
        <f t="shared" si="167"/>
        <v>#REF!</v>
      </c>
      <c r="I440" s="11" t="e">
        <f>'Anexo VI Estimativa de custo'!#REF!</f>
        <v>#REF!</v>
      </c>
      <c r="J440" s="269" t="e">
        <f t="shared" si="168"/>
        <v>#REF!</v>
      </c>
      <c r="K440" s="269" t="e">
        <f t="shared" si="169"/>
        <v>#REF!</v>
      </c>
      <c r="L440" s="269" t="e">
        <f t="shared" si="170"/>
        <v>#REF!</v>
      </c>
      <c r="M440" s="106" t="e">
        <f t="shared" si="171"/>
        <v>#REF!</v>
      </c>
      <c r="N440" s="20"/>
      <c r="O440" s="20"/>
      <c r="P440" s="68"/>
      <c r="Q440" s="16"/>
      <c r="R440" s="120"/>
      <c r="T440" s="221" t="e">
        <f t="shared" si="157"/>
        <v>#REF!</v>
      </c>
      <c r="W440" s="221" t="e">
        <f t="shared" si="158"/>
        <v>#REF!</v>
      </c>
    </row>
    <row r="441" spans="1:23" s="26" customFormat="1" ht="21.95" customHeight="1" x14ac:dyDescent="0.2">
      <c r="A441" s="192" t="e">
        <f>'Anexo VI Estimativa de custo'!#REF!</f>
        <v>#REF!</v>
      </c>
      <c r="B441" s="172" t="e">
        <f>CONCATENATE($R$428,SUM($M$429:M441))</f>
        <v>#REF!</v>
      </c>
      <c r="C441" s="5" t="e">
        <f>'Anexo VI Estimativa de custo'!#REF!</f>
        <v>#REF!</v>
      </c>
      <c r="D441" s="8" t="e">
        <f>'Anexo VI Estimativa de custo'!#REF!</f>
        <v>#REF!</v>
      </c>
      <c r="E441" s="46" t="e">
        <f>'Anexo VI Estimativa de custo'!#REF!</f>
        <v>#REF!</v>
      </c>
      <c r="F441" s="46" t="e">
        <f t="shared" si="165"/>
        <v>#REF!</v>
      </c>
      <c r="G441" s="167" t="e">
        <f t="shared" si="166"/>
        <v>#REF!</v>
      </c>
      <c r="H441" s="167" t="e">
        <f t="shared" si="167"/>
        <v>#REF!</v>
      </c>
      <c r="I441" s="11" t="e">
        <f>'Anexo VI Estimativa de custo'!#REF!</f>
        <v>#REF!</v>
      </c>
      <c r="J441" s="269" t="e">
        <f t="shared" si="168"/>
        <v>#REF!</v>
      </c>
      <c r="K441" s="269" t="e">
        <f t="shared" si="169"/>
        <v>#REF!</v>
      </c>
      <c r="L441" s="269" t="e">
        <f t="shared" si="170"/>
        <v>#REF!</v>
      </c>
      <c r="M441" s="106" t="e">
        <f t="shared" si="171"/>
        <v>#REF!</v>
      </c>
      <c r="N441" s="20"/>
      <c r="O441" s="20"/>
      <c r="P441" s="68"/>
      <c r="Q441" s="16"/>
      <c r="R441" s="120"/>
      <c r="T441" s="221" t="e">
        <f t="shared" si="157"/>
        <v>#REF!</v>
      </c>
      <c r="W441" s="221" t="e">
        <f t="shared" si="158"/>
        <v>#REF!</v>
      </c>
    </row>
    <row r="442" spans="1:23" s="26" customFormat="1" ht="21.95" customHeight="1" x14ac:dyDescent="0.2">
      <c r="A442" s="192" t="e">
        <f>'Anexo VI Estimativa de custo'!#REF!</f>
        <v>#REF!</v>
      </c>
      <c r="B442" s="172" t="e">
        <f>CONCATENATE($R$428,SUM($M$429:M442))</f>
        <v>#REF!</v>
      </c>
      <c r="C442" s="5" t="e">
        <f>'Anexo VI Estimativa de custo'!#REF!</f>
        <v>#REF!</v>
      </c>
      <c r="D442" s="8" t="e">
        <f>'Anexo VI Estimativa de custo'!#REF!</f>
        <v>#REF!</v>
      </c>
      <c r="E442" s="46" t="e">
        <f>'Anexo VI Estimativa de custo'!#REF!</f>
        <v>#REF!</v>
      </c>
      <c r="F442" s="46" t="e">
        <f t="shared" si="165"/>
        <v>#REF!</v>
      </c>
      <c r="G442" s="167" t="e">
        <f t="shared" si="166"/>
        <v>#REF!</v>
      </c>
      <c r="H442" s="167" t="e">
        <f t="shared" si="167"/>
        <v>#REF!</v>
      </c>
      <c r="I442" s="11" t="e">
        <f>'Anexo VI Estimativa de custo'!#REF!</f>
        <v>#REF!</v>
      </c>
      <c r="J442" s="269" t="e">
        <f t="shared" si="168"/>
        <v>#REF!</v>
      </c>
      <c r="K442" s="269" t="e">
        <f t="shared" si="169"/>
        <v>#REF!</v>
      </c>
      <c r="L442" s="269" t="e">
        <f t="shared" si="170"/>
        <v>#REF!</v>
      </c>
      <c r="M442" s="106" t="e">
        <f t="shared" si="171"/>
        <v>#REF!</v>
      </c>
      <c r="N442" s="20"/>
      <c r="O442" s="20"/>
      <c r="P442" s="68"/>
      <c r="Q442" s="16"/>
      <c r="R442" s="120"/>
      <c r="T442" s="221" t="e">
        <f t="shared" si="157"/>
        <v>#REF!</v>
      </c>
      <c r="W442" s="221" t="e">
        <f t="shared" si="158"/>
        <v>#REF!</v>
      </c>
    </row>
    <row r="443" spans="1:23" s="26" customFormat="1" ht="21.95" customHeight="1" x14ac:dyDescent="0.2">
      <c r="A443" s="192" t="e">
        <f>'Anexo VI Estimativa de custo'!#REF!</f>
        <v>#REF!</v>
      </c>
      <c r="B443" s="172" t="e">
        <f>CONCATENATE($R$428,SUM($M$429:M443))</f>
        <v>#REF!</v>
      </c>
      <c r="C443" s="5" t="e">
        <f>'Anexo VI Estimativa de custo'!#REF!</f>
        <v>#REF!</v>
      </c>
      <c r="D443" s="8" t="e">
        <f>'Anexo VI Estimativa de custo'!#REF!</f>
        <v>#REF!</v>
      </c>
      <c r="E443" s="46" t="e">
        <f>'Anexo VI Estimativa de custo'!#REF!</f>
        <v>#REF!</v>
      </c>
      <c r="F443" s="46" t="e">
        <f t="shared" si="165"/>
        <v>#REF!</v>
      </c>
      <c r="G443" s="167" t="e">
        <f t="shared" si="166"/>
        <v>#REF!</v>
      </c>
      <c r="H443" s="167" t="e">
        <f t="shared" si="167"/>
        <v>#REF!</v>
      </c>
      <c r="I443" s="11" t="e">
        <f>'Anexo VI Estimativa de custo'!#REF!</f>
        <v>#REF!</v>
      </c>
      <c r="J443" s="269" t="e">
        <f t="shared" si="168"/>
        <v>#REF!</v>
      </c>
      <c r="K443" s="269" t="e">
        <f t="shared" si="169"/>
        <v>#REF!</v>
      </c>
      <c r="L443" s="269" t="e">
        <f t="shared" si="170"/>
        <v>#REF!</v>
      </c>
      <c r="M443" s="106" t="e">
        <f t="shared" si="171"/>
        <v>#REF!</v>
      </c>
      <c r="N443" s="20"/>
      <c r="O443" s="20"/>
      <c r="P443" s="258" t="e">
        <f>SUM(E429:E443)</f>
        <v>#REF!</v>
      </c>
      <c r="Q443" s="16"/>
      <c r="R443" s="120"/>
      <c r="T443" s="221" t="e">
        <f t="shared" si="157"/>
        <v>#REF!</v>
      </c>
      <c r="W443" s="221" t="e">
        <f t="shared" si="158"/>
        <v>#REF!</v>
      </c>
    </row>
    <row r="444" spans="1:23" s="60" customFormat="1" ht="21.95" customHeight="1" x14ac:dyDescent="0.25">
      <c r="A444" s="171"/>
      <c r="B444" s="171" t="e">
        <f>SUM(M444:N444)</f>
        <v>#REF!</v>
      </c>
      <c r="C444" s="531" t="s">
        <v>18</v>
      </c>
      <c r="D444" s="532"/>
      <c r="E444" s="532"/>
      <c r="F444" s="532"/>
      <c r="G444" s="532"/>
      <c r="H444" s="532"/>
      <c r="I444" s="532"/>
      <c r="J444" s="532"/>
      <c r="K444" s="532"/>
      <c r="L444" s="532"/>
      <c r="M444" s="104" t="e">
        <f>IF(P485&gt;0.01,1,0)</f>
        <v>#REF!</v>
      </c>
      <c r="N444" s="52" t="e">
        <f>B428</f>
        <v>#REF!</v>
      </c>
      <c r="O444" s="52"/>
      <c r="P444" s="69"/>
      <c r="Q444" s="54"/>
      <c r="R444" s="128" t="e">
        <f>CONCATENATE(B444,".")</f>
        <v>#REF!</v>
      </c>
      <c r="T444" s="221">
        <f t="shared" si="157"/>
        <v>0</v>
      </c>
      <c r="W444" s="221">
        <f t="shared" si="158"/>
        <v>0</v>
      </c>
    </row>
    <row r="445" spans="1:23" s="26" customFormat="1" ht="21.95" customHeight="1" x14ac:dyDescent="0.2">
      <c r="A445" s="192" t="e">
        <f>'Anexo VI Estimativa de custo'!#REF!</f>
        <v>#REF!</v>
      </c>
      <c r="B445" s="172" t="e">
        <f>CONCATENATE($R$444,SUM($M$445:M445))</f>
        <v>#REF!</v>
      </c>
      <c r="C445" s="5" t="e">
        <f>'Anexo VI Estimativa de custo'!#REF!</f>
        <v>#REF!</v>
      </c>
      <c r="D445" s="6" t="e">
        <f>'Anexo VI Estimativa de custo'!#REF!</f>
        <v>#REF!</v>
      </c>
      <c r="E445" s="46" t="e">
        <f>'Anexo VI Estimativa de custo'!#REF!</f>
        <v>#REF!</v>
      </c>
      <c r="F445" s="46" t="e">
        <f>E445</f>
        <v>#REF!</v>
      </c>
      <c r="G445" s="167" t="e">
        <f>IF(F445-E445&gt;0,F445-E445,0)</f>
        <v>#REF!</v>
      </c>
      <c r="H445" s="167" t="e">
        <f>IF(E445-F445&gt;0,E445-F445,0)</f>
        <v>#REF!</v>
      </c>
      <c r="I445" s="11" t="e">
        <f>'Anexo VI Estimativa de custo'!#REF!</f>
        <v>#REF!</v>
      </c>
      <c r="J445" s="269" t="e">
        <f>G445*I445</f>
        <v>#REF!</v>
      </c>
      <c r="K445" s="269" t="e">
        <f>H445*I445</f>
        <v>#REF!</v>
      </c>
      <c r="L445" s="269" t="e">
        <f>J445-K445</f>
        <v>#REF!</v>
      </c>
      <c r="M445" s="106" t="e">
        <f>IF(E445&gt;0.001,1,0)</f>
        <v>#REF!</v>
      </c>
      <c r="N445" s="20"/>
      <c r="O445" s="20"/>
      <c r="P445" s="68"/>
      <c r="Q445" s="16"/>
      <c r="R445" s="120"/>
      <c r="T445" s="221" t="e">
        <f t="shared" si="157"/>
        <v>#REF!</v>
      </c>
      <c r="W445" s="221" t="e">
        <f t="shared" si="158"/>
        <v>#REF!</v>
      </c>
    </row>
    <row r="446" spans="1:23" s="26" customFormat="1" ht="21.95" customHeight="1" x14ac:dyDescent="0.2">
      <c r="A446" s="192" t="e">
        <f>'Anexo VI Estimativa de custo'!#REF!</f>
        <v>#REF!</v>
      </c>
      <c r="B446" s="172" t="e">
        <f>CONCATENATE($R$444,SUM($M$445:M446))</f>
        <v>#REF!</v>
      </c>
      <c r="C446" s="5" t="e">
        <f>'Anexo VI Estimativa de custo'!#REF!</f>
        <v>#REF!</v>
      </c>
      <c r="D446" s="6" t="e">
        <f>'Anexo VI Estimativa de custo'!#REF!</f>
        <v>#REF!</v>
      </c>
      <c r="E446" s="46" t="e">
        <f>'Anexo VI Estimativa de custo'!#REF!</f>
        <v>#REF!</v>
      </c>
      <c r="F446" s="46" t="e">
        <f t="shared" ref="F446:F485" si="172">E446</f>
        <v>#REF!</v>
      </c>
      <c r="G446" s="167" t="e">
        <f t="shared" ref="G446:G481" si="173">IF(F446-E446&gt;0,F446-E446,0)</f>
        <v>#REF!</v>
      </c>
      <c r="H446" s="167" t="e">
        <f t="shared" ref="H446:H481" si="174">IF(E446-F446&gt;0,E446-F446,0)</f>
        <v>#REF!</v>
      </c>
      <c r="I446" s="11" t="e">
        <f>'Anexo VI Estimativa de custo'!#REF!</f>
        <v>#REF!</v>
      </c>
      <c r="J446" s="269" t="e">
        <f t="shared" ref="J446:J481" si="175">G446*I446</f>
        <v>#REF!</v>
      </c>
      <c r="K446" s="269" t="e">
        <f t="shared" ref="K446:K481" si="176">H446*I446</f>
        <v>#REF!</v>
      </c>
      <c r="L446" s="269" t="e">
        <f t="shared" ref="L446:L481" si="177">J446-K446</f>
        <v>#REF!</v>
      </c>
      <c r="M446" s="106" t="e">
        <f t="shared" ref="M446:M481" si="178">IF(E446&gt;0.001,1,0)</f>
        <v>#REF!</v>
      </c>
      <c r="N446" s="20"/>
      <c r="O446" s="20"/>
      <c r="P446" s="68"/>
      <c r="Q446" s="16"/>
      <c r="R446" s="120"/>
      <c r="T446" s="221" t="e">
        <f t="shared" si="157"/>
        <v>#REF!</v>
      </c>
      <c r="W446" s="221" t="e">
        <f t="shared" si="158"/>
        <v>#REF!</v>
      </c>
    </row>
    <row r="447" spans="1:23" s="26" customFormat="1" ht="21.95" customHeight="1" x14ac:dyDescent="0.2">
      <c r="A447" s="192" t="e">
        <f>'Anexo VI Estimativa de custo'!#REF!</f>
        <v>#REF!</v>
      </c>
      <c r="B447" s="172" t="e">
        <f>CONCATENATE($R$444,SUM($M$445:M447))</f>
        <v>#REF!</v>
      </c>
      <c r="C447" s="5" t="e">
        <f>'Anexo VI Estimativa de custo'!#REF!</f>
        <v>#REF!</v>
      </c>
      <c r="D447" s="6" t="e">
        <f>'Anexo VI Estimativa de custo'!#REF!</f>
        <v>#REF!</v>
      </c>
      <c r="E447" s="46" t="e">
        <f>'Anexo VI Estimativa de custo'!#REF!</f>
        <v>#REF!</v>
      </c>
      <c r="F447" s="46" t="e">
        <f t="shared" si="172"/>
        <v>#REF!</v>
      </c>
      <c r="G447" s="167" t="e">
        <f t="shared" si="173"/>
        <v>#REF!</v>
      </c>
      <c r="H447" s="167" t="e">
        <f t="shared" si="174"/>
        <v>#REF!</v>
      </c>
      <c r="I447" s="11" t="e">
        <f>'Anexo VI Estimativa de custo'!#REF!</f>
        <v>#REF!</v>
      </c>
      <c r="J447" s="269" t="e">
        <f t="shared" si="175"/>
        <v>#REF!</v>
      </c>
      <c r="K447" s="269" t="e">
        <f t="shared" si="176"/>
        <v>#REF!</v>
      </c>
      <c r="L447" s="269" t="e">
        <f t="shared" si="177"/>
        <v>#REF!</v>
      </c>
      <c r="M447" s="106" t="e">
        <f t="shared" si="178"/>
        <v>#REF!</v>
      </c>
      <c r="N447" s="20"/>
      <c r="O447" s="20"/>
      <c r="P447" s="68"/>
      <c r="Q447" s="16"/>
      <c r="R447" s="120"/>
      <c r="T447" s="221" t="e">
        <f t="shared" si="157"/>
        <v>#REF!</v>
      </c>
      <c r="W447" s="221" t="e">
        <f t="shared" si="158"/>
        <v>#REF!</v>
      </c>
    </row>
    <row r="448" spans="1:23" s="26" customFormat="1" ht="21.95" customHeight="1" x14ac:dyDescent="0.2">
      <c r="A448" s="192" t="e">
        <f>'Anexo VI Estimativa de custo'!#REF!</f>
        <v>#REF!</v>
      </c>
      <c r="B448" s="172" t="e">
        <f>CONCATENATE($R$444,SUM($M$445:M448))</f>
        <v>#REF!</v>
      </c>
      <c r="C448" s="5" t="e">
        <f>'Anexo VI Estimativa de custo'!#REF!</f>
        <v>#REF!</v>
      </c>
      <c r="D448" s="6" t="e">
        <f>'Anexo VI Estimativa de custo'!#REF!</f>
        <v>#REF!</v>
      </c>
      <c r="E448" s="46" t="e">
        <f>'Anexo VI Estimativa de custo'!#REF!</f>
        <v>#REF!</v>
      </c>
      <c r="F448" s="46" t="e">
        <f t="shared" si="172"/>
        <v>#REF!</v>
      </c>
      <c r="G448" s="167" t="e">
        <f t="shared" si="173"/>
        <v>#REF!</v>
      </c>
      <c r="H448" s="167" t="e">
        <f t="shared" si="174"/>
        <v>#REF!</v>
      </c>
      <c r="I448" s="11" t="e">
        <f>'Anexo VI Estimativa de custo'!#REF!</f>
        <v>#REF!</v>
      </c>
      <c r="J448" s="269" t="e">
        <f t="shared" si="175"/>
        <v>#REF!</v>
      </c>
      <c r="K448" s="269" t="e">
        <f t="shared" si="176"/>
        <v>#REF!</v>
      </c>
      <c r="L448" s="269" t="e">
        <f t="shared" si="177"/>
        <v>#REF!</v>
      </c>
      <c r="M448" s="106" t="e">
        <f t="shared" si="178"/>
        <v>#REF!</v>
      </c>
      <c r="N448" s="20"/>
      <c r="O448" s="20"/>
      <c r="P448" s="68"/>
      <c r="Q448" s="16"/>
      <c r="R448" s="120"/>
      <c r="T448" s="221" t="e">
        <f t="shared" si="157"/>
        <v>#REF!</v>
      </c>
      <c r="W448" s="221" t="e">
        <f t="shared" si="158"/>
        <v>#REF!</v>
      </c>
    </row>
    <row r="449" spans="1:23" s="26" customFormat="1" ht="21.95" customHeight="1" x14ac:dyDescent="0.2">
      <c r="A449" s="192" t="e">
        <f>'Anexo VI Estimativa de custo'!#REF!</f>
        <v>#REF!</v>
      </c>
      <c r="B449" s="172" t="e">
        <f>CONCATENATE($R$444,SUM($M$445:M449))</f>
        <v>#REF!</v>
      </c>
      <c r="C449" s="5" t="e">
        <f>'Anexo VI Estimativa de custo'!#REF!</f>
        <v>#REF!</v>
      </c>
      <c r="D449" s="6" t="e">
        <f>'Anexo VI Estimativa de custo'!#REF!</f>
        <v>#REF!</v>
      </c>
      <c r="E449" s="46" t="e">
        <f>'Anexo VI Estimativa de custo'!#REF!</f>
        <v>#REF!</v>
      </c>
      <c r="F449" s="46" t="e">
        <f t="shared" si="172"/>
        <v>#REF!</v>
      </c>
      <c r="G449" s="167" t="e">
        <f t="shared" si="173"/>
        <v>#REF!</v>
      </c>
      <c r="H449" s="167" t="e">
        <f t="shared" si="174"/>
        <v>#REF!</v>
      </c>
      <c r="I449" s="11" t="e">
        <f>'Anexo VI Estimativa de custo'!#REF!</f>
        <v>#REF!</v>
      </c>
      <c r="J449" s="269" t="e">
        <f t="shared" si="175"/>
        <v>#REF!</v>
      </c>
      <c r="K449" s="269" t="e">
        <f t="shared" si="176"/>
        <v>#REF!</v>
      </c>
      <c r="L449" s="269" t="e">
        <f t="shared" si="177"/>
        <v>#REF!</v>
      </c>
      <c r="M449" s="106" t="e">
        <f t="shared" si="178"/>
        <v>#REF!</v>
      </c>
      <c r="N449" s="20"/>
      <c r="O449" s="20"/>
      <c r="P449" s="68"/>
      <c r="Q449" s="16"/>
      <c r="R449" s="120"/>
      <c r="T449" s="221" t="e">
        <f t="shared" si="157"/>
        <v>#REF!</v>
      </c>
      <c r="W449" s="221" t="e">
        <f t="shared" si="158"/>
        <v>#REF!</v>
      </c>
    </row>
    <row r="450" spans="1:23" s="26" customFormat="1" ht="21.95" customHeight="1" x14ac:dyDescent="0.2">
      <c r="A450" s="192" t="e">
        <f>'Anexo VI Estimativa de custo'!#REF!</f>
        <v>#REF!</v>
      </c>
      <c r="B450" s="172" t="e">
        <f>CONCATENATE($R$444,SUM($M$445:M450))</f>
        <v>#REF!</v>
      </c>
      <c r="C450" s="5" t="e">
        <f>'Anexo VI Estimativa de custo'!#REF!</f>
        <v>#REF!</v>
      </c>
      <c r="D450" s="6" t="e">
        <f>'Anexo VI Estimativa de custo'!#REF!</f>
        <v>#REF!</v>
      </c>
      <c r="E450" s="46" t="e">
        <f>'Anexo VI Estimativa de custo'!#REF!</f>
        <v>#REF!</v>
      </c>
      <c r="F450" s="46" t="e">
        <f t="shared" si="172"/>
        <v>#REF!</v>
      </c>
      <c r="G450" s="167" t="e">
        <f t="shared" si="173"/>
        <v>#REF!</v>
      </c>
      <c r="H450" s="167" t="e">
        <f t="shared" si="174"/>
        <v>#REF!</v>
      </c>
      <c r="I450" s="11" t="e">
        <f>'Anexo VI Estimativa de custo'!#REF!</f>
        <v>#REF!</v>
      </c>
      <c r="J450" s="269" t="e">
        <f t="shared" si="175"/>
        <v>#REF!</v>
      </c>
      <c r="K450" s="269" t="e">
        <f t="shared" si="176"/>
        <v>#REF!</v>
      </c>
      <c r="L450" s="269" t="e">
        <f t="shared" si="177"/>
        <v>#REF!</v>
      </c>
      <c r="M450" s="106" t="e">
        <f t="shared" si="178"/>
        <v>#REF!</v>
      </c>
      <c r="N450" s="20"/>
      <c r="O450" s="20"/>
      <c r="P450" s="68"/>
      <c r="Q450" s="16"/>
      <c r="R450" s="120"/>
      <c r="T450" s="221" t="e">
        <f t="shared" si="157"/>
        <v>#REF!</v>
      </c>
      <c r="W450" s="221" t="e">
        <f t="shared" si="158"/>
        <v>#REF!</v>
      </c>
    </row>
    <row r="451" spans="1:23" s="26" customFormat="1" ht="21.95" customHeight="1" x14ac:dyDescent="0.2">
      <c r="A451" s="192" t="e">
        <f>'Anexo VI Estimativa de custo'!#REF!</f>
        <v>#REF!</v>
      </c>
      <c r="B451" s="172" t="e">
        <f>CONCATENATE($R$444,SUM($M$445:M451))</f>
        <v>#REF!</v>
      </c>
      <c r="C451" s="5" t="e">
        <f>'Anexo VI Estimativa de custo'!#REF!</f>
        <v>#REF!</v>
      </c>
      <c r="D451" s="6" t="e">
        <f>'Anexo VI Estimativa de custo'!#REF!</f>
        <v>#REF!</v>
      </c>
      <c r="E451" s="46" t="e">
        <f>'Anexo VI Estimativa de custo'!#REF!</f>
        <v>#REF!</v>
      </c>
      <c r="F451" s="46" t="e">
        <f t="shared" si="172"/>
        <v>#REF!</v>
      </c>
      <c r="G451" s="167" t="e">
        <f t="shared" si="173"/>
        <v>#REF!</v>
      </c>
      <c r="H451" s="167" t="e">
        <f t="shared" si="174"/>
        <v>#REF!</v>
      </c>
      <c r="I451" s="11" t="e">
        <f>'Anexo VI Estimativa de custo'!#REF!</f>
        <v>#REF!</v>
      </c>
      <c r="J451" s="269" t="e">
        <f t="shared" si="175"/>
        <v>#REF!</v>
      </c>
      <c r="K451" s="269" t="e">
        <f t="shared" si="176"/>
        <v>#REF!</v>
      </c>
      <c r="L451" s="269" t="e">
        <f t="shared" si="177"/>
        <v>#REF!</v>
      </c>
      <c r="M451" s="106" t="e">
        <f t="shared" si="178"/>
        <v>#REF!</v>
      </c>
      <c r="N451" s="20"/>
      <c r="O451" s="20"/>
      <c r="P451" s="68"/>
      <c r="Q451" s="16"/>
      <c r="R451" s="120"/>
      <c r="T451" s="221" t="e">
        <f t="shared" si="157"/>
        <v>#REF!</v>
      </c>
      <c r="W451" s="221" t="e">
        <f t="shared" si="158"/>
        <v>#REF!</v>
      </c>
    </row>
    <row r="452" spans="1:23" s="26" customFormat="1" ht="21.95" customHeight="1" x14ac:dyDescent="0.2">
      <c r="A452" s="192" t="e">
        <f>'Anexo VI Estimativa de custo'!#REF!</f>
        <v>#REF!</v>
      </c>
      <c r="B452" s="172" t="e">
        <f>CONCATENATE($R$444,SUM($M$445:M452))</f>
        <v>#REF!</v>
      </c>
      <c r="C452" s="5" t="e">
        <f>'Anexo VI Estimativa de custo'!#REF!</f>
        <v>#REF!</v>
      </c>
      <c r="D452" s="6" t="e">
        <f>'Anexo VI Estimativa de custo'!#REF!</f>
        <v>#REF!</v>
      </c>
      <c r="E452" s="46" t="e">
        <f>'Anexo VI Estimativa de custo'!#REF!</f>
        <v>#REF!</v>
      </c>
      <c r="F452" s="46" t="e">
        <f t="shared" si="172"/>
        <v>#REF!</v>
      </c>
      <c r="G452" s="167" t="e">
        <f t="shared" si="173"/>
        <v>#REF!</v>
      </c>
      <c r="H452" s="167" t="e">
        <f t="shared" si="174"/>
        <v>#REF!</v>
      </c>
      <c r="I452" s="11" t="e">
        <f>'Anexo VI Estimativa de custo'!#REF!</f>
        <v>#REF!</v>
      </c>
      <c r="J452" s="269" t="e">
        <f t="shared" si="175"/>
        <v>#REF!</v>
      </c>
      <c r="K452" s="269" t="e">
        <f t="shared" si="176"/>
        <v>#REF!</v>
      </c>
      <c r="L452" s="269" t="e">
        <f t="shared" si="177"/>
        <v>#REF!</v>
      </c>
      <c r="M452" s="106" t="e">
        <f t="shared" si="178"/>
        <v>#REF!</v>
      </c>
      <c r="N452" s="20"/>
      <c r="O452" s="20"/>
      <c r="P452" s="68"/>
      <c r="Q452" s="16"/>
      <c r="R452" s="120"/>
      <c r="T452" s="221" t="e">
        <f t="shared" si="157"/>
        <v>#REF!</v>
      </c>
      <c r="W452" s="221" t="e">
        <f t="shared" si="158"/>
        <v>#REF!</v>
      </c>
    </row>
    <row r="453" spans="1:23" s="26" customFormat="1" ht="21.95" customHeight="1" x14ac:dyDescent="0.2">
      <c r="A453" s="192" t="e">
        <f>'Anexo VI Estimativa de custo'!#REF!</f>
        <v>#REF!</v>
      </c>
      <c r="B453" s="172" t="e">
        <f>CONCATENATE($R$444,SUM($M$445:M453))</f>
        <v>#REF!</v>
      </c>
      <c r="C453" s="5" t="e">
        <f>'Anexo VI Estimativa de custo'!#REF!</f>
        <v>#REF!</v>
      </c>
      <c r="D453" s="6" t="e">
        <f>'Anexo VI Estimativa de custo'!#REF!</f>
        <v>#REF!</v>
      </c>
      <c r="E453" s="46" t="e">
        <f>'Anexo VI Estimativa de custo'!#REF!</f>
        <v>#REF!</v>
      </c>
      <c r="F453" s="46" t="e">
        <f t="shared" si="172"/>
        <v>#REF!</v>
      </c>
      <c r="G453" s="167" t="e">
        <f t="shared" si="173"/>
        <v>#REF!</v>
      </c>
      <c r="H453" s="167" t="e">
        <f t="shared" si="174"/>
        <v>#REF!</v>
      </c>
      <c r="I453" s="11" t="e">
        <f>'Anexo VI Estimativa de custo'!#REF!</f>
        <v>#REF!</v>
      </c>
      <c r="J453" s="269" t="e">
        <f t="shared" si="175"/>
        <v>#REF!</v>
      </c>
      <c r="K453" s="269" t="e">
        <f t="shared" si="176"/>
        <v>#REF!</v>
      </c>
      <c r="L453" s="269" t="e">
        <f t="shared" si="177"/>
        <v>#REF!</v>
      </c>
      <c r="M453" s="106" t="e">
        <f t="shared" si="178"/>
        <v>#REF!</v>
      </c>
      <c r="N453" s="20"/>
      <c r="O453" s="20"/>
      <c r="P453" s="68"/>
      <c r="Q453" s="16"/>
      <c r="R453" s="120"/>
      <c r="T453" s="221" t="e">
        <f t="shared" si="157"/>
        <v>#REF!</v>
      </c>
      <c r="W453" s="221" t="e">
        <f t="shared" si="158"/>
        <v>#REF!</v>
      </c>
    </row>
    <row r="454" spans="1:23" s="26" customFormat="1" ht="21.95" customHeight="1" x14ac:dyDescent="0.2">
      <c r="A454" s="192">
        <f>'Anexo VI Estimativa de custo'!B42</f>
        <v>130113</v>
      </c>
      <c r="B454" s="172" t="e">
        <f>CONCATENATE($R$444,SUM($M$445:M454))</f>
        <v>#REF!</v>
      </c>
      <c r="C454" s="5" t="str">
        <f>'Anexo VI Estimativa de custo'!D42</f>
        <v>Cimentado liso e=2cm traço 1:3</v>
      </c>
      <c r="D454" s="6" t="str">
        <f>'Anexo VI Estimativa de custo'!E42</f>
        <v>m²</v>
      </c>
      <c r="E454" s="46">
        <f>'Anexo VI Estimativa de custo'!F42</f>
        <v>7</v>
      </c>
      <c r="F454" s="46">
        <f t="shared" si="172"/>
        <v>7</v>
      </c>
      <c r="G454" s="167">
        <f t="shared" si="173"/>
        <v>0</v>
      </c>
      <c r="H454" s="167">
        <f t="shared" si="174"/>
        <v>0</v>
      </c>
      <c r="I454" s="11">
        <f>'Anexo VI Estimativa de custo'!L42</f>
        <v>11.04</v>
      </c>
      <c r="J454" s="269">
        <f t="shared" si="175"/>
        <v>0</v>
      </c>
      <c r="K454" s="269">
        <f t="shared" si="176"/>
        <v>0</v>
      </c>
      <c r="L454" s="269">
        <f t="shared" si="177"/>
        <v>0</v>
      </c>
      <c r="M454" s="106">
        <f t="shared" si="178"/>
        <v>1</v>
      </c>
      <c r="N454" s="20"/>
      <c r="O454" s="20"/>
      <c r="P454" s="68"/>
      <c r="Q454" s="16"/>
      <c r="R454" s="120"/>
      <c r="T454" s="221">
        <f t="shared" si="157"/>
        <v>77.28</v>
      </c>
      <c r="W454" s="221">
        <f t="shared" si="158"/>
        <v>77.28</v>
      </c>
    </row>
    <row r="455" spans="1:23" s="26" customFormat="1" ht="21.95" customHeight="1" x14ac:dyDescent="0.2">
      <c r="A455" s="192">
        <f>'Anexo VI Estimativa de custo'!B43</f>
        <v>3</v>
      </c>
      <c r="B455" s="172" t="e">
        <f>CONCATENATE($R$444,SUM($M$445:M455))</f>
        <v>#REF!</v>
      </c>
      <c r="C455" s="5" t="str">
        <f>'Anexo VI Estimativa de custo'!D43</f>
        <v>Fórmica cinza platina fosca, sobre superfície compensada</v>
      </c>
      <c r="D455" s="6" t="str">
        <f>'Anexo VI Estimativa de custo'!E43</f>
        <v>m²</v>
      </c>
      <c r="E455" s="46">
        <f>'Anexo VI Estimativa de custo'!F43</f>
        <v>8.8000000000000007</v>
      </c>
      <c r="F455" s="46">
        <f t="shared" si="172"/>
        <v>8.8000000000000007</v>
      </c>
      <c r="G455" s="167">
        <f t="shared" si="173"/>
        <v>0</v>
      </c>
      <c r="H455" s="167">
        <f t="shared" si="174"/>
        <v>0</v>
      </c>
      <c r="I455" s="11">
        <f>'Anexo VI Estimativa de custo'!L43</f>
        <v>21.44</v>
      </c>
      <c r="J455" s="269">
        <f t="shared" si="175"/>
        <v>0</v>
      </c>
      <c r="K455" s="269">
        <f t="shared" si="176"/>
        <v>0</v>
      </c>
      <c r="L455" s="269">
        <f t="shared" si="177"/>
        <v>0</v>
      </c>
      <c r="M455" s="106">
        <f t="shared" si="178"/>
        <v>1</v>
      </c>
      <c r="N455" s="20"/>
      <c r="O455" s="20"/>
      <c r="P455" s="68"/>
      <c r="Q455" s="16"/>
      <c r="R455" s="120"/>
      <c r="S455" s="542"/>
      <c r="T455" s="221">
        <f t="shared" si="157"/>
        <v>188.67200000000003</v>
      </c>
      <c r="W455" s="221">
        <f t="shared" si="158"/>
        <v>188.67200000000003</v>
      </c>
    </row>
    <row r="456" spans="1:23" s="26" customFormat="1" ht="21.95" customHeight="1" x14ac:dyDescent="0.2">
      <c r="A456" s="192" t="e">
        <f>'Anexo VI Estimativa de custo'!#REF!</f>
        <v>#REF!</v>
      </c>
      <c r="B456" s="172" t="e">
        <f>CONCATENATE($R$444,SUM($M$445:M456))</f>
        <v>#REF!</v>
      </c>
      <c r="C456" s="5" t="e">
        <f>'Anexo VI Estimativa de custo'!#REF!</f>
        <v>#REF!</v>
      </c>
      <c r="D456" s="6" t="e">
        <f>'Anexo VI Estimativa de custo'!#REF!</f>
        <v>#REF!</v>
      </c>
      <c r="E456" s="46" t="e">
        <f>'Anexo VI Estimativa de custo'!#REF!</f>
        <v>#REF!</v>
      </c>
      <c r="F456" s="46" t="e">
        <f t="shared" si="172"/>
        <v>#REF!</v>
      </c>
      <c r="G456" s="167" t="e">
        <f t="shared" si="173"/>
        <v>#REF!</v>
      </c>
      <c r="H456" s="167" t="e">
        <f t="shared" si="174"/>
        <v>#REF!</v>
      </c>
      <c r="I456" s="11" t="e">
        <f>'Anexo VI Estimativa de custo'!#REF!</f>
        <v>#REF!</v>
      </c>
      <c r="J456" s="269" t="e">
        <f t="shared" si="175"/>
        <v>#REF!</v>
      </c>
      <c r="K456" s="269" t="e">
        <f t="shared" si="176"/>
        <v>#REF!</v>
      </c>
      <c r="L456" s="269" t="e">
        <f t="shared" si="177"/>
        <v>#REF!</v>
      </c>
      <c r="M456" s="106" t="e">
        <f t="shared" si="178"/>
        <v>#REF!</v>
      </c>
      <c r="N456" s="20"/>
      <c r="O456" s="20"/>
      <c r="P456" s="68"/>
      <c r="Q456" s="16"/>
      <c r="R456" s="120"/>
      <c r="S456" s="542"/>
      <c r="T456" s="221" t="e">
        <f t="shared" si="157"/>
        <v>#REF!</v>
      </c>
      <c r="W456" s="221" t="e">
        <f t="shared" si="158"/>
        <v>#REF!</v>
      </c>
    </row>
    <row r="457" spans="1:23" s="26" customFormat="1" ht="21.95" customHeight="1" x14ac:dyDescent="0.2">
      <c r="A457" s="192" t="e">
        <f>'Anexo VI Estimativa de custo'!#REF!</f>
        <v>#REF!</v>
      </c>
      <c r="B457" s="172" t="e">
        <f>CONCATENATE($R$444,SUM($M$445:M457))</f>
        <v>#REF!</v>
      </c>
      <c r="C457" s="5" t="e">
        <f>'Anexo VI Estimativa de custo'!#REF!</f>
        <v>#REF!</v>
      </c>
      <c r="D457" s="6" t="e">
        <f>'Anexo VI Estimativa de custo'!#REF!</f>
        <v>#REF!</v>
      </c>
      <c r="E457" s="46" t="e">
        <f>'Anexo VI Estimativa de custo'!#REF!</f>
        <v>#REF!</v>
      </c>
      <c r="F457" s="46" t="e">
        <f t="shared" si="172"/>
        <v>#REF!</v>
      </c>
      <c r="G457" s="167" t="e">
        <f t="shared" si="173"/>
        <v>#REF!</v>
      </c>
      <c r="H457" s="167" t="e">
        <f t="shared" si="174"/>
        <v>#REF!</v>
      </c>
      <c r="I457" s="11" t="e">
        <f>'Anexo VI Estimativa de custo'!#REF!</f>
        <v>#REF!</v>
      </c>
      <c r="J457" s="269" t="e">
        <f t="shared" si="175"/>
        <v>#REF!</v>
      </c>
      <c r="K457" s="269" t="e">
        <f t="shared" si="176"/>
        <v>#REF!</v>
      </c>
      <c r="L457" s="269" t="e">
        <f t="shared" si="177"/>
        <v>#REF!</v>
      </c>
      <c r="M457" s="106" t="e">
        <f t="shared" si="178"/>
        <v>#REF!</v>
      </c>
      <c r="N457" s="20"/>
      <c r="O457" s="20"/>
      <c r="P457" s="68"/>
      <c r="Q457" s="16"/>
      <c r="R457" s="120"/>
      <c r="T457" s="221" t="e">
        <f t="shared" si="157"/>
        <v>#REF!</v>
      </c>
      <c r="W457" s="221" t="e">
        <f t="shared" si="158"/>
        <v>#REF!</v>
      </c>
    </row>
    <row r="458" spans="1:23" s="26" customFormat="1" ht="21.95" customHeight="1" x14ac:dyDescent="0.2">
      <c r="A458" s="192" t="e">
        <f>'Anexo VI Estimativa de custo'!#REF!</f>
        <v>#REF!</v>
      </c>
      <c r="B458" s="172" t="e">
        <f>CONCATENATE($R$444,SUM($M$445:M458))</f>
        <v>#REF!</v>
      </c>
      <c r="C458" s="5" t="e">
        <f>'Anexo VI Estimativa de custo'!#REF!</f>
        <v>#REF!</v>
      </c>
      <c r="D458" s="6" t="e">
        <f>'Anexo VI Estimativa de custo'!#REF!</f>
        <v>#REF!</v>
      </c>
      <c r="E458" s="46" t="e">
        <f>'Anexo VI Estimativa de custo'!#REF!</f>
        <v>#REF!</v>
      </c>
      <c r="F458" s="46" t="e">
        <f t="shared" si="172"/>
        <v>#REF!</v>
      </c>
      <c r="G458" s="167" t="e">
        <f t="shared" si="173"/>
        <v>#REF!</v>
      </c>
      <c r="H458" s="167" t="e">
        <f t="shared" si="174"/>
        <v>#REF!</v>
      </c>
      <c r="I458" s="11" t="e">
        <f>'Anexo VI Estimativa de custo'!#REF!</f>
        <v>#REF!</v>
      </c>
      <c r="J458" s="269" t="e">
        <f t="shared" si="175"/>
        <v>#REF!</v>
      </c>
      <c r="K458" s="269" t="e">
        <f t="shared" si="176"/>
        <v>#REF!</v>
      </c>
      <c r="L458" s="269" t="e">
        <f t="shared" si="177"/>
        <v>#REF!</v>
      </c>
      <c r="M458" s="106" t="e">
        <f t="shared" si="178"/>
        <v>#REF!</v>
      </c>
      <c r="N458" s="20"/>
      <c r="O458" s="20"/>
      <c r="P458" s="68"/>
      <c r="Q458" s="16"/>
      <c r="R458" s="120"/>
      <c r="T458" s="221" t="e">
        <f t="shared" si="157"/>
        <v>#REF!</v>
      </c>
      <c r="W458" s="221" t="e">
        <f t="shared" si="158"/>
        <v>#REF!</v>
      </c>
    </row>
    <row r="459" spans="1:23" s="26" customFormat="1" ht="21.95" customHeight="1" x14ac:dyDescent="0.2">
      <c r="A459" s="192" t="e">
        <f>'Anexo VI Estimativa de custo'!#REF!</f>
        <v>#REF!</v>
      </c>
      <c r="B459" s="172" t="e">
        <f>CONCATENATE($R$444,SUM($M$445:M459))</f>
        <v>#REF!</v>
      </c>
      <c r="C459" s="5" t="e">
        <f>'Anexo VI Estimativa de custo'!#REF!</f>
        <v>#REF!</v>
      </c>
      <c r="D459" s="6" t="e">
        <f>'Anexo VI Estimativa de custo'!#REF!</f>
        <v>#REF!</v>
      </c>
      <c r="E459" s="46" t="e">
        <f>'Anexo VI Estimativa de custo'!#REF!</f>
        <v>#REF!</v>
      </c>
      <c r="F459" s="46" t="e">
        <f t="shared" si="172"/>
        <v>#REF!</v>
      </c>
      <c r="G459" s="167" t="e">
        <f t="shared" si="173"/>
        <v>#REF!</v>
      </c>
      <c r="H459" s="167" t="e">
        <f t="shared" si="174"/>
        <v>#REF!</v>
      </c>
      <c r="I459" s="11" t="e">
        <f>'Anexo VI Estimativa de custo'!#REF!</f>
        <v>#REF!</v>
      </c>
      <c r="J459" s="269" t="e">
        <f t="shared" si="175"/>
        <v>#REF!</v>
      </c>
      <c r="K459" s="269" t="e">
        <f t="shared" si="176"/>
        <v>#REF!</v>
      </c>
      <c r="L459" s="269" t="e">
        <f t="shared" si="177"/>
        <v>#REF!</v>
      </c>
      <c r="M459" s="106" t="e">
        <f t="shared" si="178"/>
        <v>#REF!</v>
      </c>
      <c r="N459" s="20"/>
      <c r="O459" s="20"/>
      <c r="P459" s="68"/>
      <c r="Q459" s="16"/>
      <c r="R459" s="120"/>
      <c r="T459" s="221" t="e">
        <f t="shared" si="157"/>
        <v>#REF!</v>
      </c>
      <c r="W459" s="221" t="e">
        <f t="shared" si="158"/>
        <v>#REF!</v>
      </c>
    </row>
    <row r="460" spans="1:23" s="26" customFormat="1" ht="21.95" customHeight="1" x14ac:dyDescent="0.2">
      <c r="A460" s="192" t="e">
        <f>'Anexo VI Estimativa de custo'!#REF!</f>
        <v>#REF!</v>
      </c>
      <c r="B460" s="172" t="e">
        <f>CONCATENATE($R$444,SUM($M$445:M460))</f>
        <v>#REF!</v>
      </c>
      <c r="C460" s="5" t="e">
        <f>'Anexo VI Estimativa de custo'!#REF!</f>
        <v>#REF!</v>
      </c>
      <c r="D460" s="6" t="e">
        <f>'Anexo VI Estimativa de custo'!#REF!</f>
        <v>#REF!</v>
      </c>
      <c r="E460" s="46" t="e">
        <f>'Anexo VI Estimativa de custo'!#REF!</f>
        <v>#REF!</v>
      </c>
      <c r="F460" s="46" t="e">
        <f t="shared" si="172"/>
        <v>#REF!</v>
      </c>
      <c r="G460" s="167" t="e">
        <f t="shared" si="173"/>
        <v>#REF!</v>
      </c>
      <c r="H460" s="167" t="e">
        <f t="shared" si="174"/>
        <v>#REF!</v>
      </c>
      <c r="I460" s="11" t="e">
        <f>'Anexo VI Estimativa de custo'!#REF!</f>
        <v>#REF!</v>
      </c>
      <c r="J460" s="269" t="e">
        <f t="shared" si="175"/>
        <v>#REF!</v>
      </c>
      <c r="K460" s="269" t="e">
        <f t="shared" si="176"/>
        <v>#REF!</v>
      </c>
      <c r="L460" s="269" t="e">
        <f t="shared" si="177"/>
        <v>#REF!</v>
      </c>
      <c r="M460" s="106" t="e">
        <f t="shared" si="178"/>
        <v>#REF!</v>
      </c>
      <c r="N460" s="20"/>
      <c r="O460" s="20"/>
      <c r="P460" s="68"/>
      <c r="Q460" s="16"/>
      <c r="R460" s="120"/>
      <c r="T460" s="221" t="e">
        <f t="shared" si="157"/>
        <v>#REF!</v>
      </c>
      <c r="W460" s="221" t="e">
        <f t="shared" si="158"/>
        <v>#REF!</v>
      </c>
    </row>
    <row r="461" spans="1:23" s="26" customFormat="1" ht="21.95" customHeight="1" x14ac:dyDescent="0.2">
      <c r="A461" s="192" t="e">
        <f>'Anexo VI Estimativa de custo'!#REF!</f>
        <v>#REF!</v>
      </c>
      <c r="B461" s="172" t="e">
        <f>CONCATENATE($R$444,SUM($M$445:M461))</f>
        <v>#REF!</v>
      </c>
      <c r="C461" s="5" t="e">
        <f>'Anexo VI Estimativa de custo'!#REF!</f>
        <v>#REF!</v>
      </c>
      <c r="D461" s="6" t="e">
        <f>'Anexo VI Estimativa de custo'!#REF!</f>
        <v>#REF!</v>
      </c>
      <c r="E461" s="46" t="e">
        <f>'Anexo VI Estimativa de custo'!#REF!</f>
        <v>#REF!</v>
      </c>
      <c r="F461" s="46" t="e">
        <f t="shared" si="172"/>
        <v>#REF!</v>
      </c>
      <c r="G461" s="167" t="e">
        <f t="shared" si="173"/>
        <v>#REF!</v>
      </c>
      <c r="H461" s="167" t="e">
        <f t="shared" si="174"/>
        <v>#REF!</v>
      </c>
      <c r="I461" s="11" t="e">
        <f>'Anexo VI Estimativa de custo'!#REF!</f>
        <v>#REF!</v>
      </c>
      <c r="J461" s="269" t="e">
        <f t="shared" si="175"/>
        <v>#REF!</v>
      </c>
      <c r="K461" s="269" t="e">
        <f t="shared" si="176"/>
        <v>#REF!</v>
      </c>
      <c r="L461" s="269" t="e">
        <f t="shared" si="177"/>
        <v>#REF!</v>
      </c>
      <c r="M461" s="106" t="e">
        <f t="shared" si="178"/>
        <v>#REF!</v>
      </c>
      <c r="N461" s="20"/>
      <c r="O461" s="20"/>
      <c r="P461" s="68"/>
      <c r="Q461" s="16"/>
      <c r="R461" s="120"/>
      <c r="T461" s="221" t="e">
        <f t="shared" si="157"/>
        <v>#REF!</v>
      </c>
      <c r="W461" s="221" t="e">
        <f t="shared" si="158"/>
        <v>#REF!</v>
      </c>
    </row>
    <row r="462" spans="1:23" s="26" customFormat="1" ht="21.95" customHeight="1" x14ac:dyDescent="0.2">
      <c r="A462" s="192" t="e">
        <f>'Anexo VI Estimativa de custo'!#REF!</f>
        <v>#REF!</v>
      </c>
      <c r="B462" s="172" t="e">
        <f>CONCATENATE($R$444,SUM($M$445:M462))</f>
        <v>#REF!</v>
      </c>
      <c r="C462" s="5" t="e">
        <f>'Anexo VI Estimativa de custo'!#REF!</f>
        <v>#REF!</v>
      </c>
      <c r="D462" s="6" t="e">
        <f>'Anexo VI Estimativa de custo'!#REF!</f>
        <v>#REF!</v>
      </c>
      <c r="E462" s="46" t="e">
        <f>'Anexo VI Estimativa de custo'!#REF!</f>
        <v>#REF!</v>
      </c>
      <c r="F462" s="46" t="e">
        <f t="shared" si="172"/>
        <v>#REF!</v>
      </c>
      <c r="G462" s="167" t="e">
        <f t="shared" si="173"/>
        <v>#REF!</v>
      </c>
      <c r="H462" s="167" t="e">
        <f t="shared" si="174"/>
        <v>#REF!</v>
      </c>
      <c r="I462" s="11" t="e">
        <f>'Anexo VI Estimativa de custo'!#REF!</f>
        <v>#REF!</v>
      </c>
      <c r="J462" s="269" t="e">
        <f t="shared" si="175"/>
        <v>#REF!</v>
      </c>
      <c r="K462" s="269" t="e">
        <f t="shared" si="176"/>
        <v>#REF!</v>
      </c>
      <c r="L462" s="269" t="e">
        <f t="shared" si="177"/>
        <v>#REF!</v>
      </c>
      <c r="M462" s="106" t="e">
        <f t="shared" si="178"/>
        <v>#REF!</v>
      </c>
      <c r="N462" s="20"/>
      <c r="O462" s="20"/>
      <c r="P462" s="68"/>
      <c r="Q462" s="16"/>
      <c r="R462" s="120"/>
      <c r="T462" s="221" t="e">
        <f t="shared" si="157"/>
        <v>#REF!</v>
      </c>
      <c r="W462" s="221" t="e">
        <f t="shared" si="158"/>
        <v>#REF!</v>
      </c>
    </row>
    <row r="463" spans="1:23" s="26" customFormat="1" ht="21.95" customHeight="1" x14ac:dyDescent="0.2">
      <c r="A463" s="192" t="e">
        <f>'Anexo VI Estimativa de custo'!#REF!</f>
        <v>#REF!</v>
      </c>
      <c r="B463" s="172" t="e">
        <f>CONCATENATE($R$444,SUM($M$445:M463))</f>
        <v>#REF!</v>
      </c>
      <c r="C463" s="5" t="e">
        <f>'Anexo VI Estimativa de custo'!#REF!</f>
        <v>#REF!</v>
      </c>
      <c r="D463" s="6" t="e">
        <f>'Anexo VI Estimativa de custo'!#REF!</f>
        <v>#REF!</v>
      </c>
      <c r="E463" s="46" t="e">
        <f>'Anexo VI Estimativa de custo'!#REF!</f>
        <v>#REF!</v>
      </c>
      <c r="F463" s="46" t="e">
        <f t="shared" si="172"/>
        <v>#REF!</v>
      </c>
      <c r="G463" s="167" t="e">
        <f t="shared" si="173"/>
        <v>#REF!</v>
      </c>
      <c r="H463" s="167" t="e">
        <f t="shared" si="174"/>
        <v>#REF!</v>
      </c>
      <c r="I463" s="11" t="e">
        <f>'Anexo VI Estimativa de custo'!#REF!</f>
        <v>#REF!</v>
      </c>
      <c r="J463" s="269" t="e">
        <f t="shared" si="175"/>
        <v>#REF!</v>
      </c>
      <c r="K463" s="269" t="e">
        <f t="shared" si="176"/>
        <v>#REF!</v>
      </c>
      <c r="L463" s="269" t="e">
        <f t="shared" si="177"/>
        <v>#REF!</v>
      </c>
      <c r="M463" s="106" t="e">
        <f t="shared" si="178"/>
        <v>#REF!</v>
      </c>
      <c r="N463" s="20"/>
      <c r="O463" s="20"/>
      <c r="P463" s="68"/>
      <c r="Q463" s="16"/>
      <c r="R463" s="120"/>
      <c r="T463" s="221" t="e">
        <f t="shared" si="157"/>
        <v>#REF!</v>
      </c>
      <c r="W463" s="221" t="e">
        <f t="shared" si="158"/>
        <v>#REF!</v>
      </c>
    </row>
    <row r="464" spans="1:23" s="26" customFormat="1" ht="21.95" customHeight="1" x14ac:dyDescent="0.2">
      <c r="A464" s="192" t="e">
        <f>'Anexo VI Estimativa de custo'!#REF!</f>
        <v>#REF!</v>
      </c>
      <c r="B464" s="172" t="e">
        <f>CONCATENATE($R$444,SUM($M$445:M464))</f>
        <v>#REF!</v>
      </c>
      <c r="C464" s="5" t="e">
        <f>'Anexo VI Estimativa de custo'!#REF!</f>
        <v>#REF!</v>
      </c>
      <c r="D464" s="6" t="e">
        <f>'Anexo VI Estimativa de custo'!#REF!</f>
        <v>#REF!</v>
      </c>
      <c r="E464" s="46" t="e">
        <f>'Anexo VI Estimativa de custo'!#REF!</f>
        <v>#REF!</v>
      </c>
      <c r="F464" s="46" t="e">
        <f t="shared" si="172"/>
        <v>#REF!</v>
      </c>
      <c r="G464" s="167" t="e">
        <f t="shared" si="173"/>
        <v>#REF!</v>
      </c>
      <c r="H464" s="167" t="e">
        <f t="shared" si="174"/>
        <v>#REF!</v>
      </c>
      <c r="I464" s="11" t="e">
        <f>'Anexo VI Estimativa de custo'!#REF!</f>
        <v>#REF!</v>
      </c>
      <c r="J464" s="269" t="e">
        <f t="shared" si="175"/>
        <v>#REF!</v>
      </c>
      <c r="K464" s="269" t="e">
        <f t="shared" si="176"/>
        <v>#REF!</v>
      </c>
      <c r="L464" s="269" t="e">
        <f t="shared" si="177"/>
        <v>#REF!</v>
      </c>
      <c r="M464" s="106" t="e">
        <f t="shared" si="178"/>
        <v>#REF!</v>
      </c>
      <c r="N464" s="20"/>
      <c r="O464" s="20"/>
      <c r="P464" s="68"/>
      <c r="Q464" s="16"/>
      <c r="R464" s="120"/>
      <c r="T464" s="221" t="e">
        <f t="shared" si="157"/>
        <v>#REF!</v>
      </c>
      <c r="W464" s="221" t="e">
        <f t="shared" si="158"/>
        <v>#REF!</v>
      </c>
    </row>
    <row r="465" spans="1:23" s="26" customFormat="1" ht="21.95" customHeight="1" x14ac:dyDescent="0.2">
      <c r="A465" s="192" t="e">
        <f>'Anexo VI Estimativa de custo'!#REF!</f>
        <v>#REF!</v>
      </c>
      <c r="B465" s="172" t="e">
        <f>CONCATENATE($R$444,SUM($M$445:M465))</f>
        <v>#REF!</v>
      </c>
      <c r="C465" s="5" t="e">
        <f>'Anexo VI Estimativa de custo'!#REF!</f>
        <v>#REF!</v>
      </c>
      <c r="D465" s="6" t="e">
        <f>'Anexo VI Estimativa de custo'!#REF!</f>
        <v>#REF!</v>
      </c>
      <c r="E465" s="46" t="e">
        <f>'Anexo VI Estimativa de custo'!#REF!</f>
        <v>#REF!</v>
      </c>
      <c r="F465" s="46" t="e">
        <f t="shared" si="172"/>
        <v>#REF!</v>
      </c>
      <c r="G465" s="167" t="e">
        <f t="shared" si="173"/>
        <v>#REF!</v>
      </c>
      <c r="H465" s="167" t="e">
        <f t="shared" si="174"/>
        <v>#REF!</v>
      </c>
      <c r="I465" s="11" t="e">
        <f>'Anexo VI Estimativa de custo'!#REF!</f>
        <v>#REF!</v>
      </c>
      <c r="J465" s="269" t="e">
        <f t="shared" si="175"/>
        <v>#REF!</v>
      </c>
      <c r="K465" s="269" t="e">
        <f t="shared" si="176"/>
        <v>#REF!</v>
      </c>
      <c r="L465" s="269" t="e">
        <f t="shared" si="177"/>
        <v>#REF!</v>
      </c>
      <c r="M465" s="106" t="e">
        <f t="shared" si="178"/>
        <v>#REF!</v>
      </c>
      <c r="N465" s="20"/>
      <c r="O465" s="20"/>
      <c r="P465" s="68"/>
      <c r="Q465" s="16"/>
      <c r="R465" s="120"/>
      <c r="S465" s="32"/>
      <c r="T465" s="221" t="e">
        <f t="shared" si="157"/>
        <v>#REF!</v>
      </c>
      <c r="W465" s="221" t="e">
        <f t="shared" si="158"/>
        <v>#REF!</v>
      </c>
    </row>
    <row r="466" spans="1:23" s="26" customFormat="1" ht="21.95" customHeight="1" x14ac:dyDescent="0.2">
      <c r="A466" s="192" t="e">
        <f>'Anexo VI Estimativa de custo'!#REF!</f>
        <v>#REF!</v>
      </c>
      <c r="B466" s="172" t="e">
        <f>CONCATENATE($R$444,SUM($M$445:M466))</f>
        <v>#REF!</v>
      </c>
      <c r="C466" s="5" t="e">
        <f>'Anexo VI Estimativa de custo'!#REF!</f>
        <v>#REF!</v>
      </c>
      <c r="D466" s="6" t="e">
        <f>'Anexo VI Estimativa de custo'!#REF!</f>
        <v>#REF!</v>
      </c>
      <c r="E466" s="46" t="e">
        <f>'Anexo VI Estimativa de custo'!#REF!</f>
        <v>#REF!</v>
      </c>
      <c r="F466" s="46" t="e">
        <f t="shared" si="172"/>
        <v>#REF!</v>
      </c>
      <c r="G466" s="167" t="e">
        <f t="shared" si="173"/>
        <v>#REF!</v>
      </c>
      <c r="H466" s="167" t="e">
        <f t="shared" si="174"/>
        <v>#REF!</v>
      </c>
      <c r="I466" s="11" t="e">
        <f>'Anexo VI Estimativa de custo'!#REF!</f>
        <v>#REF!</v>
      </c>
      <c r="J466" s="269" t="e">
        <f t="shared" si="175"/>
        <v>#REF!</v>
      </c>
      <c r="K466" s="269" t="e">
        <f t="shared" si="176"/>
        <v>#REF!</v>
      </c>
      <c r="L466" s="269" t="e">
        <f t="shared" si="177"/>
        <v>#REF!</v>
      </c>
      <c r="M466" s="106" t="e">
        <f t="shared" si="178"/>
        <v>#REF!</v>
      </c>
      <c r="N466" s="20"/>
      <c r="O466" s="20"/>
      <c r="P466" s="68"/>
      <c r="Q466" s="16"/>
      <c r="R466" s="120"/>
      <c r="T466" s="221" t="e">
        <f t="shared" ref="T466:T529" si="179">E466*I466</f>
        <v>#REF!</v>
      </c>
      <c r="W466" s="221" t="e">
        <f t="shared" ref="W466:W529" si="180">I466*E466</f>
        <v>#REF!</v>
      </c>
    </row>
    <row r="467" spans="1:23" s="26" customFormat="1" ht="21.95" customHeight="1" x14ac:dyDescent="0.2">
      <c r="A467" s="192" t="e">
        <f>'Anexo VI Estimativa de custo'!#REF!</f>
        <v>#REF!</v>
      </c>
      <c r="B467" s="172" t="e">
        <f>CONCATENATE($R$444,SUM($M$445:M467))</f>
        <v>#REF!</v>
      </c>
      <c r="C467" s="5" t="e">
        <f>'Anexo VI Estimativa de custo'!#REF!</f>
        <v>#REF!</v>
      </c>
      <c r="D467" s="6" t="e">
        <f>'Anexo VI Estimativa de custo'!#REF!</f>
        <v>#REF!</v>
      </c>
      <c r="E467" s="46" t="e">
        <f>'Anexo VI Estimativa de custo'!#REF!</f>
        <v>#REF!</v>
      </c>
      <c r="F467" s="46" t="e">
        <f t="shared" si="172"/>
        <v>#REF!</v>
      </c>
      <c r="G467" s="167" t="e">
        <f t="shared" si="173"/>
        <v>#REF!</v>
      </c>
      <c r="H467" s="167" t="e">
        <f t="shared" si="174"/>
        <v>#REF!</v>
      </c>
      <c r="I467" s="11" t="e">
        <f>'Anexo VI Estimativa de custo'!#REF!</f>
        <v>#REF!</v>
      </c>
      <c r="J467" s="269" t="e">
        <f t="shared" si="175"/>
        <v>#REF!</v>
      </c>
      <c r="K467" s="269" t="e">
        <f t="shared" si="176"/>
        <v>#REF!</v>
      </c>
      <c r="L467" s="269" t="e">
        <f t="shared" si="177"/>
        <v>#REF!</v>
      </c>
      <c r="M467" s="106" t="e">
        <f t="shared" si="178"/>
        <v>#REF!</v>
      </c>
      <c r="N467" s="20"/>
      <c r="O467" s="20"/>
      <c r="P467" s="68"/>
      <c r="Q467" s="16"/>
      <c r="R467" s="120"/>
      <c r="S467" s="32"/>
      <c r="T467" s="221" t="e">
        <f t="shared" si="179"/>
        <v>#REF!</v>
      </c>
      <c r="W467" s="221" t="e">
        <f t="shared" si="180"/>
        <v>#REF!</v>
      </c>
    </row>
    <row r="468" spans="1:23" s="26" customFormat="1" ht="21.95" customHeight="1" x14ac:dyDescent="0.2">
      <c r="A468" s="192" t="e">
        <f>'Anexo VI Estimativa de custo'!#REF!</f>
        <v>#REF!</v>
      </c>
      <c r="B468" s="172" t="e">
        <f>CONCATENATE($R$444,SUM($M$445:M468))</f>
        <v>#REF!</v>
      </c>
      <c r="C468" s="5" t="e">
        <f>'Anexo VI Estimativa de custo'!#REF!</f>
        <v>#REF!</v>
      </c>
      <c r="D468" s="6" t="e">
        <f>'Anexo VI Estimativa de custo'!#REF!</f>
        <v>#REF!</v>
      </c>
      <c r="E468" s="46" t="e">
        <f>'Anexo VI Estimativa de custo'!#REF!</f>
        <v>#REF!</v>
      </c>
      <c r="F468" s="46" t="e">
        <f t="shared" si="172"/>
        <v>#REF!</v>
      </c>
      <c r="G468" s="167" t="e">
        <f t="shared" si="173"/>
        <v>#REF!</v>
      </c>
      <c r="H468" s="167" t="e">
        <f t="shared" si="174"/>
        <v>#REF!</v>
      </c>
      <c r="I468" s="11" t="e">
        <f>'Anexo VI Estimativa de custo'!#REF!</f>
        <v>#REF!</v>
      </c>
      <c r="J468" s="269" t="e">
        <f t="shared" si="175"/>
        <v>#REF!</v>
      </c>
      <c r="K468" s="269" t="e">
        <f t="shared" si="176"/>
        <v>#REF!</v>
      </c>
      <c r="L468" s="269" t="e">
        <f t="shared" si="177"/>
        <v>#REF!</v>
      </c>
      <c r="M468" s="106" t="e">
        <f t="shared" si="178"/>
        <v>#REF!</v>
      </c>
      <c r="N468" s="20"/>
      <c r="O468" s="20"/>
      <c r="P468" s="68"/>
      <c r="Q468" s="16"/>
      <c r="R468" s="120"/>
      <c r="T468" s="221" t="e">
        <f t="shared" si="179"/>
        <v>#REF!</v>
      </c>
      <c r="W468" s="221" t="e">
        <f t="shared" si="180"/>
        <v>#REF!</v>
      </c>
    </row>
    <row r="469" spans="1:23" s="26" customFormat="1" ht="21.95" customHeight="1" x14ac:dyDescent="0.2">
      <c r="A469" s="192" t="e">
        <f>'Anexo VI Estimativa de custo'!#REF!</f>
        <v>#REF!</v>
      </c>
      <c r="B469" s="172" t="e">
        <f>CONCATENATE($R$444,SUM($M$445:M469))</f>
        <v>#REF!</v>
      </c>
      <c r="C469" s="5" t="e">
        <f>'Anexo VI Estimativa de custo'!#REF!</f>
        <v>#REF!</v>
      </c>
      <c r="D469" s="6" t="e">
        <f>'Anexo VI Estimativa de custo'!#REF!</f>
        <v>#REF!</v>
      </c>
      <c r="E469" s="46" t="e">
        <f>'Anexo VI Estimativa de custo'!#REF!</f>
        <v>#REF!</v>
      </c>
      <c r="F469" s="46" t="e">
        <f t="shared" si="172"/>
        <v>#REF!</v>
      </c>
      <c r="G469" s="167" t="e">
        <f t="shared" si="173"/>
        <v>#REF!</v>
      </c>
      <c r="H469" s="167" t="e">
        <f t="shared" si="174"/>
        <v>#REF!</v>
      </c>
      <c r="I469" s="11" t="e">
        <f>'Anexo VI Estimativa de custo'!#REF!</f>
        <v>#REF!</v>
      </c>
      <c r="J469" s="269" t="e">
        <f t="shared" si="175"/>
        <v>#REF!</v>
      </c>
      <c r="K469" s="269" t="e">
        <f t="shared" si="176"/>
        <v>#REF!</v>
      </c>
      <c r="L469" s="269" t="e">
        <f t="shared" si="177"/>
        <v>#REF!</v>
      </c>
      <c r="M469" s="106" t="e">
        <f t="shared" si="178"/>
        <v>#REF!</v>
      </c>
      <c r="N469" s="20"/>
      <c r="O469" s="20"/>
      <c r="P469" s="68"/>
      <c r="Q469" s="16"/>
      <c r="R469" s="120"/>
      <c r="T469" s="221" t="e">
        <f t="shared" si="179"/>
        <v>#REF!</v>
      </c>
      <c r="W469" s="221" t="e">
        <f t="shared" si="180"/>
        <v>#REF!</v>
      </c>
    </row>
    <row r="470" spans="1:23" s="26" customFormat="1" ht="21.95" customHeight="1" x14ac:dyDescent="0.2">
      <c r="A470" s="192" t="e">
        <f>'Anexo VI Estimativa de custo'!#REF!</f>
        <v>#REF!</v>
      </c>
      <c r="B470" s="172" t="e">
        <f>CONCATENATE($R$444,SUM($M$445:M470))</f>
        <v>#REF!</v>
      </c>
      <c r="C470" s="5" t="e">
        <f>'Anexo VI Estimativa de custo'!#REF!</f>
        <v>#REF!</v>
      </c>
      <c r="D470" s="6" t="e">
        <f>'Anexo VI Estimativa de custo'!#REF!</f>
        <v>#REF!</v>
      </c>
      <c r="E470" s="46" t="e">
        <f>'Anexo VI Estimativa de custo'!#REF!</f>
        <v>#REF!</v>
      </c>
      <c r="F470" s="46" t="e">
        <f t="shared" si="172"/>
        <v>#REF!</v>
      </c>
      <c r="G470" s="167" t="e">
        <f t="shared" si="173"/>
        <v>#REF!</v>
      </c>
      <c r="H470" s="167" t="e">
        <f t="shared" si="174"/>
        <v>#REF!</v>
      </c>
      <c r="I470" s="11" t="e">
        <f>'Anexo VI Estimativa de custo'!#REF!</f>
        <v>#REF!</v>
      </c>
      <c r="J470" s="269" t="e">
        <f t="shared" si="175"/>
        <v>#REF!</v>
      </c>
      <c r="K470" s="269" t="e">
        <f t="shared" si="176"/>
        <v>#REF!</v>
      </c>
      <c r="L470" s="269" t="e">
        <f t="shared" si="177"/>
        <v>#REF!</v>
      </c>
      <c r="M470" s="106" t="e">
        <f t="shared" si="178"/>
        <v>#REF!</v>
      </c>
      <c r="N470" s="20"/>
      <c r="O470" s="20"/>
      <c r="P470" s="68"/>
      <c r="Q470" s="16"/>
      <c r="R470" s="120"/>
      <c r="S470" s="32"/>
      <c r="T470" s="221" t="e">
        <f t="shared" si="179"/>
        <v>#REF!</v>
      </c>
      <c r="W470" s="221" t="e">
        <f t="shared" si="180"/>
        <v>#REF!</v>
      </c>
    </row>
    <row r="471" spans="1:23" s="26" customFormat="1" ht="21.95" customHeight="1" x14ac:dyDescent="0.2">
      <c r="A471" s="192" t="e">
        <f>'Anexo VI Estimativa de custo'!#REF!</f>
        <v>#REF!</v>
      </c>
      <c r="B471" s="172" t="e">
        <f>CONCATENATE($R$444,SUM($M$445:M471))</f>
        <v>#REF!</v>
      </c>
      <c r="C471" s="5" t="e">
        <f>'Anexo VI Estimativa de custo'!#REF!</f>
        <v>#REF!</v>
      </c>
      <c r="D471" s="6" t="e">
        <f>'Anexo VI Estimativa de custo'!#REF!</f>
        <v>#REF!</v>
      </c>
      <c r="E471" s="46" t="e">
        <f>'Anexo VI Estimativa de custo'!#REF!</f>
        <v>#REF!</v>
      </c>
      <c r="F471" s="46" t="e">
        <f t="shared" si="172"/>
        <v>#REF!</v>
      </c>
      <c r="G471" s="167" t="e">
        <f t="shared" si="173"/>
        <v>#REF!</v>
      </c>
      <c r="H471" s="167" t="e">
        <f t="shared" si="174"/>
        <v>#REF!</v>
      </c>
      <c r="I471" s="11" t="e">
        <f>'Anexo VI Estimativa de custo'!#REF!</f>
        <v>#REF!</v>
      </c>
      <c r="J471" s="269" t="e">
        <f t="shared" si="175"/>
        <v>#REF!</v>
      </c>
      <c r="K471" s="269" t="e">
        <f t="shared" si="176"/>
        <v>#REF!</v>
      </c>
      <c r="L471" s="269" t="e">
        <f t="shared" si="177"/>
        <v>#REF!</v>
      </c>
      <c r="M471" s="106" t="e">
        <f t="shared" si="178"/>
        <v>#REF!</v>
      </c>
      <c r="N471" s="20"/>
      <c r="O471" s="20"/>
      <c r="P471" s="68"/>
      <c r="Q471" s="16"/>
      <c r="R471" s="120"/>
      <c r="T471" s="221" t="e">
        <f t="shared" si="179"/>
        <v>#REF!</v>
      </c>
      <c r="W471" s="221" t="e">
        <f t="shared" si="180"/>
        <v>#REF!</v>
      </c>
    </row>
    <row r="472" spans="1:23" s="26" customFormat="1" ht="21.95" customHeight="1" x14ac:dyDescent="0.2">
      <c r="A472" s="192" t="e">
        <f>'Anexo VI Estimativa de custo'!#REF!</f>
        <v>#REF!</v>
      </c>
      <c r="B472" s="172" t="e">
        <f>CONCATENATE($R$444,SUM($M$445:M472))</f>
        <v>#REF!</v>
      </c>
      <c r="C472" s="5" t="e">
        <f>'Anexo VI Estimativa de custo'!#REF!</f>
        <v>#REF!</v>
      </c>
      <c r="D472" s="6" t="e">
        <f>'Anexo VI Estimativa de custo'!#REF!</f>
        <v>#REF!</v>
      </c>
      <c r="E472" s="46" t="e">
        <f>'Anexo VI Estimativa de custo'!#REF!</f>
        <v>#REF!</v>
      </c>
      <c r="F472" s="46" t="e">
        <f t="shared" si="172"/>
        <v>#REF!</v>
      </c>
      <c r="G472" s="167" t="e">
        <f t="shared" si="173"/>
        <v>#REF!</v>
      </c>
      <c r="H472" s="167" t="e">
        <f t="shared" si="174"/>
        <v>#REF!</v>
      </c>
      <c r="I472" s="11" t="e">
        <f>'Anexo VI Estimativa de custo'!#REF!</f>
        <v>#REF!</v>
      </c>
      <c r="J472" s="269" t="e">
        <f t="shared" si="175"/>
        <v>#REF!</v>
      </c>
      <c r="K472" s="269" t="e">
        <f t="shared" si="176"/>
        <v>#REF!</v>
      </c>
      <c r="L472" s="269" t="e">
        <f t="shared" si="177"/>
        <v>#REF!</v>
      </c>
      <c r="M472" s="106" t="e">
        <f t="shared" si="178"/>
        <v>#REF!</v>
      </c>
      <c r="N472" s="20"/>
      <c r="O472" s="20"/>
      <c r="P472" s="68"/>
      <c r="Q472" s="16"/>
      <c r="R472" s="120"/>
      <c r="S472" s="32"/>
      <c r="T472" s="221" t="e">
        <f t="shared" si="179"/>
        <v>#REF!</v>
      </c>
      <c r="W472" s="221" t="e">
        <f t="shared" si="180"/>
        <v>#REF!</v>
      </c>
    </row>
    <row r="473" spans="1:23" s="26" customFormat="1" ht="21.95" customHeight="1" x14ac:dyDescent="0.2">
      <c r="A473" s="192" t="e">
        <f>'Anexo VI Estimativa de custo'!#REF!</f>
        <v>#REF!</v>
      </c>
      <c r="B473" s="172" t="e">
        <f>CONCATENATE($R$444,SUM($M$445:M473))</f>
        <v>#REF!</v>
      </c>
      <c r="C473" s="5" t="e">
        <f>'Anexo VI Estimativa de custo'!#REF!</f>
        <v>#REF!</v>
      </c>
      <c r="D473" s="6" t="e">
        <f>'Anexo VI Estimativa de custo'!#REF!</f>
        <v>#REF!</v>
      </c>
      <c r="E473" s="46" t="e">
        <f>'Anexo VI Estimativa de custo'!#REF!</f>
        <v>#REF!</v>
      </c>
      <c r="F473" s="46" t="e">
        <f t="shared" si="172"/>
        <v>#REF!</v>
      </c>
      <c r="G473" s="167" t="e">
        <f t="shared" si="173"/>
        <v>#REF!</v>
      </c>
      <c r="H473" s="167" t="e">
        <f t="shared" si="174"/>
        <v>#REF!</v>
      </c>
      <c r="I473" s="11" t="e">
        <f>'Anexo VI Estimativa de custo'!#REF!</f>
        <v>#REF!</v>
      </c>
      <c r="J473" s="269" t="e">
        <f t="shared" si="175"/>
        <v>#REF!</v>
      </c>
      <c r="K473" s="269" t="e">
        <f t="shared" si="176"/>
        <v>#REF!</v>
      </c>
      <c r="L473" s="269" t="e">
        <f t="shared" si="177"/>
        <v>#REF!</v>
      </c>
      <c r="M473" s="106" t="e">
        <f t="shared" si="178"/>
        <v>#REF!</v>
      </c>
      <c r="N473" s="20"/>
      <c r="O473" s="20"/>
      <c r="P473" s="68"/>
      <c r="Q473" s="16"/>
      <c r="R473" s="120"/>
      <c r="S473" s="33"/>
      <c r="T473" s="221" t="e">
        <f t="shared" si="179"/>
        <v>#REF!</v>
      </c>
      <c r="W473" s="221" t="e">
        <f t="shared" si="180"/>
        <v>#REF!</v>
      </c>
    </row>
    <row r="474" spans="1:23" s="26" customFormat="1" ht="21.95" customHeight="1" x14ac:dyDescent="0.2">
      <c r="A474" s="192" t="e">
        <f>'Anexo VI Estimativa de custo'!#REF!</f>
        <v>#REF!</v>
      </c>
      <c r="B474" s="172" t="e">
        <f>CONCATENATE($R$444,SUM($M$445:M474))</f>
        <v>#REF!</v>
      </c>
      <c r="C474" s="5" t="e">
        <f>'Anexo VI Estimativa de custo'!#REF!</f>
        <v>#REF!</v>
      </c>
      <c r="D474" s="6" t="e">
        <f>'Anexo VI Estimativa de custo'!#REF!</f>
        <v>#REF!</v>
      </c>
      <c r="E474" s="46" t="e">
        <f>'Anexo VI Estimativa de custo'!#REF!</f>
        <v>#REF!</v>
      </c>
      <c r="F474" s="46" t="e">
        <f t="shared" si="172"/>
        <v>#REF!</v>
      </c>
      <c r="G474" s="167" t="e">
        <f t="shared" si="173"/>
        <v>#REF!</v>
      </c>
      <c r="H474" s="167" t="e">
        <f t="shared" si="174"/>
        <v>#REF!</v>
      </c>
      <c r="I474" s="11" t="e">
        <f>'Anexo VI Estimativa de custo'!#REF!</f>
        <v>#REF!</v>
      </c>
      <c r="J474" s="269" t="e">
        <f t="shared" si="175"/>
        <v>#REF!</v>
      </c>
      <c r="K474" s="269" t="e">
        <f t="shared" si="176"/>
        <v>#REF!</v>
      </c>
      <c r="L474" s="269" t="e">
        <f t="shared" si="177"/>
        <v>#REF!</v>
      </c>
      <c r="M474" s="106" t="e">
        <f t="shared" si="178"/>
        <v>#REF!</v>
      </c>
      <c r="N474" s="20"/>
      <c r="O474" s="20"/>
      <c r="P474" s="68"/>
      <c r="Q474" s="16"/>
      <c r="R474" s="120"/>
      <c r="T474" s="221" t="e">
        <f t="shared" si="179"/>
        <v>#REF!</v>
      </c>
      <c r="W474" s="221" t="e">
        <f t="shared" si="180"/>
        <v>#REF!</v>
      </c>
    </row>
    <row r="475" spans="1:23" s="26" customFormat="1" ht="21.95" customHeight="1" x14ac:dyDescent="0.2">
      <c r="A475" s="192" t="e">
        <f>'Anexo VI Estimativa de custo'!#REF!</f>
        <v>#REF!</v>
      </c>
      <c r="B475" s="172" t="e">
        <f>CONCATENATE($R$444,SUM($M$445:M475))</f>
        <v>#REF!</v>
      </c>
      <c r="C475" s="5" t="e">
        <f>'Anexo VI Estimativa de custo'!#REF!</f>
        <v>#REF!</v>
      </c>
      <c r="D475" s="6" t="e">
        <f>'Anexo VI Estimativa de custo'!#REF!</f>
        <v>#REF!</v>
      </c>
      <c r="E475" s="46" t="e">
        <f>'Anexo VI Estimativa de custo'!#REF!</f>
        <v>#REF!</v>
      </c>
      <c r="F475" s="46" t="e">
        <f t="shared" si="172"/>
        <v>#REF!</v>
      </c>
      <c r="G475" s="167" t="e">
        <f t="shared" si="173"/>
        <v>#REF!</v>
      </c>
      <c r="H475" s="167" t="e">
        <f t="shared" si="174"/>
        <v>#REF!</v>
      </c>
      <c r="I475" s="11" t="e">
        <f>'Anexo VI Estimativa de custo'!#REF!</f>
        <v>#REF!</v>
      </c>
      <c r="J475" s="269" t="e">
        <f t="shared" si="175"/>
        <v>#REF!</v>
      </c>
      <c r="K475" s="269" t="e">
        <f t="shared" si="176"/>
        <v>#REF!</v>
      </c>
      <c r="L475" s="269" t="e">
        <f t="shared" si="177"/>
        <v>#REF!</v>
      </c>
      <c r="M475" s="106" t="e">
        <f t="shared" si="178"/>
        <v>#REF!</v>
      </c>
      <c r="N475" s="20"/>
      <c r="O475" s="20"/>
      <c r="P475" s="68"/>
      <c r="Q475" s="16"/>
      <c r="R475" s="120"/>
      <c r="S475" s="32"/>
      <c r="T475" s="221" t="e">
        <f t="shared" si="179"/>
        <v>#REF!</v>
      </c>
      <c r="W475" s="221" t="e">
        <f t="shared" si="180"/>
        <v>#REF!</v>
      </c>
    </row>
    <row r="476" spans="1:23" s="26" customFormat="1" ht="21.95" customHeight="1" x14ac:dyDescent="0.2">
      <c r="A476" s="192" t="e">
        <f>'Anexo VI Estimativa de custo'!#REF!</f>
        <v>#REF!</v>
      </c>
      <c r="B476" s="172" t="e">
        <f>CONCATENATE($R$444,SUM($M$445:M476))</f>
        <v>#REF!</v>
      </c>
      <c r="C476" s="5" t="e">
        <f>'Anexo VI Estimativa de custo'!#REF!</f>
        <v>#REF!</v>
      </c>
      <c r="D476" s="6" t="e">
        <f>'Anexo VI Estimativa de custo'!#REF!</f>
        <v>#REF!</v>
      </c>
      <c r="E476" s="46" t="e">
        <f>'Anexo VI Estimativa de custo'!#REF!</f>
        <v>#REF!</v>
      </c>
      <c r="F476" s="46" t="e">
        <f t="shared" si="172"/>
        <v>#REF!</v>
      </c>
      <c r="G476" s="167" t="e">
        <f t="shared" si="173"/>
        <v>#REF!</v>
      </c>
      <c r="H476" s="167" t="e">
        <f t="shared" si="174"/>
        <v>#REF!</v>
      </c>
      <c r="I476" s="11" t="e">
        <f>'Anexo VI Estimativa de custo'!#REF!</f>
        <v>#REF!</v>
      </c>
      <c r="J476" s="269" t="e">
        <f t="shared" si="175"/>
        <v>#REF!</v>
      </c>
      <c r="K476" s="269" t="e">
        <f t="shared" si="176"/>
        <v>#REF!</v>
      </c>
      <c r="L476" s="269" t="e">
        <f t="shared" si="177"/>
        <v>#REF!</v>
      </c>
      <c r="M476" s="106" t="e">
        <f t="shared" si="178"/>
        <v>#REF!</v>
      </c>
      <c r="N476" s="20"/>
      <c r="O476" s="20"/>
      <c r="P476" s="68"/>
      <c r="Q476" s="16"/>
      <c r="R476" s="120"/>
      <c r="S476" s="33"/>
      <c r="T476" s="221" t="e">
        <f t="shared" si="179"/>
        <v>#REF!</v>
      </c>
      <c r="W476" s="221" t="e">
        <f t="shared" si="180"/>
        <v>#REF!</v>
      </c>
    </row>
    <row r="477" spans="1:23" s="26" customFormat="1" ht="21.95" customHeight="1" x14ac:dyDescent="0.2">
      <c r="A477" s="192" t="e">
        <f>'Anexo VI Estimativa de custo'!#REF!</f>
        <v>#REF!</v>
      </c>
      <c r="B477" s="172" t="e">
        <f>CONCATENATE($R$444,SUM($M$445:M477))</f>
        <v>#REF!</v>
      </c>
      <c r="C477" s="5" t="e">
        <f>'Anexo VI Estimativa de custo'!#REF!</f>
        <v>#REF!</v>
      </c>
      <c r="D477" s="6" t="e">
        <f>'Anexo VI Estimativa de custo'!#REF!</f>
        <v>#REF!</v>
      </c>
      <c r="E477" s="46" t="e">
        <f>'Anexo VI Estimativa de custo'!#REF!</f>
        <v>#REF!</v>
      </c>
      <c r="F477" s="46" t="e">
        <f t="shared" si="172"/>
        <v>#REF!</v>
      </c>
      <c r="G477" s="167" t="e">
        <f t="shared" si="173"/>
        <v>#REF!</v>
      </c>
      <c r="H477" s="167" t="e">
        <f t="shared" si="174"/>
        <v>#REF!</v>
      </c>
      <c r="I477" s="11" t="e">
        <f>'Anexo VI Estimativa de custo'!#REF!</f>
        <v>#REF!</v>
      </c>
      <c r="J477" s="269" t="e">
        <f t="shared" si="175"/>
        <v>#REF!</v>
      </c>
      <c r="K477" s="269" t="e">
        <f t="shared" si="176"/>
        <v>#REF!</v>
      </c>
      <c r="L477" s="269" t="e">
        <f t="shared" si="177"/>
        <v>#REF!</v>
      </c>
      <c r="M477" s="106" t="e">
        <f t="shared" si="178"/>
        <v>#REF!</v>
      </c>
      <c r="N477" s="20"/>
      <c r="O477" s="20"/>
      <c r="P477" s="68"/>
      <c r="Q477" s="16"/>
      <c r="R477" s="120"/>
      <c r="S477" s="35"/>
      <c r="T477" s="221" t="e">
        <f t="shared" si="179"/>
        <v>#REF!</v>
      </c>
      <c r="W477" s="221" t="e">
        <f t="shared" si="180"/>
        <v>#REF!</v>
      </c>
    </row>
    <row r="478" spans="1:23" s="26" customFormat="1" ht="21.95" customHeight="1" x14ac:dyDescent="0.2">
      <c r="A478" s="192" t="e">
        <f>'Anexo VI Estimativa de custo'!#REF!</f>
        <v>#REF!</v>
      </c>
      <c r="B478" s="172" t="e">
        <f>CONCATENATE($R$444,SUM($M$445:M478))</f>
        <v>#REF!</v>
      </c>
      <c r="C478" s="5" t="e">
        <f>'Anexo VI Estimativa de custo'!#REF!</f>
        <v>#REF!</v>
      </c>
      <c r="D478" s="6" t="e">
        <f>'Anexo VI Estimativa de custo'!#REF!</f>
        <v>#REF!</v>
      </c>
      <c r="E478" s="46" t="e">
        <f>'Anexo VI Estimativa de custo'!#REF!</f>
        <v>#REF!</v>
      </c>
      <c r="F478" s="46" t="e">
        <f t="shared" si="172"/>
        <v>#REF!</v>
      </c>
      <c r="G478" s="167" t="e">
        <f t="shared" si="173"/>
        <v>#REF!</v>
      </c>
      <c r="H478" s="167" t="e">
        <f t="shared" si="174"/>
        <v>#REF!</v>
      </c>
      <c r="I478" s="11" t="e">
        <f>'Anexo VI Estimativa de custo'!#REF!</f>
        <v>#REF!</v>
      </c>
      <c r="J478" s="269" t="e">
        <f t="shared" si="175"/>
        <v>#REF!</v>
      </c>
      <c r="K478" s="269" t="e">
        <f t="shared" si="176"/>
        <v>#REF!</v>
      </c>
      <c r="L478" s="269" t="e">
        <f t="shared" si="177"/>
        <v>#REF!</v>
      </c>
      <c r="M478" s="106" t="e">
        <f t="shared" si="178"/>
        <v>#REF!</v>
      </c>
      <c r="N478" s="20"/>
      <c r="O478" s="20"/>
      <c r="P478" s="68"/>
      <c r="Q478" s="16"/>
      <c r="R478" s="120"/>
      <c r="S478" s="35"/>
      <c r="T478" s="221" t="e">
        <f t="shared" si="179"/>
        <v>#REF!</v>
      </c>
      <c r="W478" s="221" t="e">
        <f t="shared" si="180"/>
        <v>#REF!</v>
      </c>
    </row>
    <row r="479" spans="1:23" s="26" customFormat="1" ht="21.95" customHeight="1" x14ac:dyDescent="0.2">
      <c r="A479" s="192" t="e">
        <f>'Anexo VI Estimativa de custo'!#REF!</f>
        <v>#REF!</v>
      </c>
      <c r="B479" s="172" t="e">
        <f>CONCATENATE($R$444,SUM($M$445:M479))</f>
        <v>#REF!</v>
      </c>
      <c r="C479" s="5" t="e">
        <f>'Anexo VI Estimativa de custo'!#REF!</f>
        <v>#REF!</v>
      </c>
      <c r="D479" s="6" t="e">
        <f>'Anexo VI Estimativa de custo'!#REF!</f>
        <v>#REF!</v>
      </c>
      <c r="E479" s="46" t="e">
        <f>'Anexo VI Estimativa de custo'!#REF!</f>
        <v>#REF!</v>
      </c>
      <c r="F479" s="46" t="e">
        <f t="shared" si="172"/>
        <v>#REF!</v>
      </c>
      <c r="G479" s="167" t="e">
        <f t="shared" si="173"/>
        <v>#REF!</v>
      </c>
      <c r="H479" s="167" t="e">
        <f t="shared" si="174"/>
        <v>#REF!</v>
      </c>
      <c r="I479" s="11" t="e">
        <f>'Anexo VI Estimativa de custo'!#REF!</f>
        <v>#REF!</v>
      </c>
      <c r="J479" s="269" t="e">
        <f t="shared" si="175"/>
        <v>#REF!</v>
      </c>
      <c r="K479" s="269" t="e">
        <f t="shared" si="176"/>
        <v>#REF!</v>
      </c>
      <c r="L479" s="269" t="e">
        <f t="shared" si="177"/>
        <v>#REF!</v>
      </c>
      <c r="M479" s="106" t="e">
        <f t="shared" si="178"/>
        <v>#REF!</v>
      </c>
      <c r="N479" s="20"/>
      <c r="O479" s="20"/>
      <c r="P479" s="68"/>
      <c r="Q479" s="16"/>
      <c r="R479" s="120"/>
      <c r="S479" s="33"/>
      <c r="T479" s="221" t="e">
        <f t="shared" si="179"/>
        <v>#REF!</v>
      </c>
      <c r="W479" s="221" t="e">
        <f t="shared" si="180"/>
        <v>#REF!</v>
      </c>
    </row>
    <row r="480" spans="1:23" s="26" customFormat="1" ht="21.95" customHeight="1" x14ac:dyDescent="0.2">
      <c r="A480" s="192" t="e">
        <f>'Anexo VI Estimativa de custo'!#REF!</f>
        <v>#REF!</v>
      </c>
      <c r="B480" s="172" t="e">
        <f>CONCATENATE($R$444,SUM($M$445:M480))</f>
        <v>#REF!</v>
      </c>
      <c r="C480" s="5" t="e">
        <f>'Anexo VI Estimativa de custo'!#REF!</f>
        <v>#REF!</v>
      </c>
      <c r="D480" s="6" t="e">
        <f>'Anexo VI Estimativa de custo'!#REF!</f>
        <v>#REF!</v>
      </c>
      <c r="E480" s="46" t="e">
        <f>'Anexo VI Estimativa de custo'!#REF!</f>
        <v>#REF!</v>
      </c>
      <c r="F480" s="46" t="e">
        <f t="shared" si="172"/>
        <v>#REF!</v>
      </c>
      <c r="G480" s="167" t="e">
        <f t="shared" si="173"/>
        <v>#REF!</v>
      </c>
      <c r="H480" s="167" t="e">
        <f t="shared" si="174"/>
        <v>#REF!</v>
      </c>
      <c r="I480" s="11" t="e">
        <f>'Anexo VI Estimativa de custo'!#REF!</f>
        <v>#REF!</v>
      </c>
      <c r="J480" s="269" t="e">
        <f t="shared" si="175"/>
        <v>#REF!</v>
      </c>
      <c r="K480" s="269" t="e">
        <f t="shared" si="176"/>
        <v>#REF!</v>
      </c>
      <c r="L480" s="269" t="e">
        <f t="shared" si="177"/>
        <v>#REF!</v>
      </c>
      <c r="M480" s="106" t="e">
        <f t="shared" si="178"/>
        <v>#REF!</v>
      </c>
      <c r="N480" s="20"/>
      <c r="O480" s="20"/>
      <c r="P480" s="68"/>
      <c r="Q480" s="16"/>
      <c r="R480" s="120"/>
      <c r="S480" s="33"/>
      <c r="T480" s="221" t="e">
        <f t="shared" si="179"/>
        <v>#REF!</v>
      </c>
      <c r="W480" s="221" t="e">
        <f t="shared" si="180"/>
        <v>#REF!</v>
      </c>
    </row>
    <row r="481" spans="1:23" s="26" customFormat="1" ht="21.95" customHeight="1" x14ac:dyDescent="0.2">
      <c r="A481" s="192" t="e">
        <f>'Anexo VI Estimativa de custo'!#REF!</f>
        <v>#REF!</v>
      </c>
      <c r="B481" s="172" t="e">
        <f>CONCATENATE($R$444,SUM($M$445:M481))</f>
        <v>#REF!</v>
      </c>
      <c r="C481" s="5" t="e">
        <f>'Anexo VI Estimativa de custo'!#REF!</f>
        <v>#REF!</v>
      </c>
      <c r="D481" s="6" t="e">
        <f>'Anexo VI Estimativa de custo'!#REF!</f>
        <v>#REF!</v>
      </c>
      <c r="E481" s="46" t="e">
        <f>'Anexo VI Estimativa de custo'!#REF!</f>
        <v>#REF!</v>
      </c>
      <c r="F481" s="46" t="e">
        <f t="shared" si="172"/>
        <v>#REF!</v>
      </c>
      <c r="G481" s="167" t="e">
        <f t="shared" si="173"/>
        <v>#REF!</v>
      </c>
      <c r="H481" s="167" t="e">
        <f t="shared" si="174"/>
        <v>#REF!</v>
      </c>
      <c r="I481" s="11" t="e">
        <f>'Anexo VI Estimativa de custo'!#REF!</f>
        <v>#REF!</v>
      </c>
      <c r="J481" s="269" t="e">
        <f t="shared" si="175"/>
        <v>#REF!</v>
      </c>
      <c r="K481" s="269" t="e">
        <f t="shared" si="176"/>
        <v>#REF!</v>
      </c>
      <c r="L481" s="269" t="e">
        <f t="shared" si="177"/>
        <v>#REF!</v>
      </c>
      <c r="M481" s="106" t="e">
        <f t="shared" si="178"/>
        <v>#REF!</v>
      </c>
      <c r="N481" s="20"/>
      <c r="O481" s="20"/>
      <c r="P481" s="68"/>
      <c r="Q481" s="16"/>
      <c r="R481" s="120"/>
      <c r="S481" s="33"/>
      <c r="T481" s="221" t="e">
        <f t="shared" si="179"/>
        <v>#REF!</v>
      </c>
      <c r="W481" s="221" t="e">
        <f t="shared" si="180"/>
        <v>#REF!</v>
      </c>
    </row>
    <row r="482" spans="1:23" s="26" customFormat="1" ht="21.95" customHeight="1" x14ac:dyDescent="0.2">
      <c r="A482" s="217" t="e">
        <f>'Anexo VI Estimativa de custo'!#REF!</f>
        <v>#REF!</v>
      </c>
      <c r="B482" s="172" t="e">
        <f>CONCATENATE($R$444,SUM($M$445:M482))</f>
        <v>#REF!</v>
      </c>
      <c r="C482" s="5" t="e">
        <f>'Anexo VI Estimativa de custo'!#REF!</f>
        <v>#REF!</v>
      </c>
      <c r="D482" s="6" t="e">
        <f>'Anexo VI Estimativa de custo'!#REF!</f>
        <v>#REF!</v>
      </c>
      <c r="E482" s="46" t="e">
        <f>'Anexo VI Estimativa de custo'!#REF!</f>
        <v>#REF!</v>
      </c>
      <c r="F482" s="46" t="e">
        <f t="shared" si="172"/>
        <v>#REF!</v>
      </c>
      <c r="G482" s="167" t="e">
        <f t="shared" ref="G482:G485" si="181">IF(F482-E482&gt;0,F482-E482,0)</f>
        <v>#REF!</v>
      </c>
      <c r="H482" s="167" t="e">
        <f t="shared" ref="H482:H485" si="182">IF(E482-F482&gt;0,E482-F482,0)</f>
        <v>#REF!</v>
      </c>
      <c r="I482" s="11" t="e">
        <f>'Anexo VI Estimativa de custo'!#REF!</f>
        <v>#REF!</v>
      </c>
      <c r="J482" s="269" t="e">
        <f t="shared" ref="J482:J485" si="183">G482*I482</f>
        <v>#REF!</v>
      </c>
      <c r="K482" s="269" t="e">
        <f t="shared" ref="K482:K485" si="184">H482*I482</f>
        <v>#REF!</v>
      </c>
      <c r="L482" s="269" t="e">
        <f t="shared" ref="L482:L485" si="185">J482-K482</f>
        <v>#REF!</v>
      </c>
      <c r="M482" s="106" t="e">
        <f t="shared" ref="M482:M485" si="186">IF(E482&gt;0.001,1,0)</f>
        <v>#REF!</v>
      </c>
      <c r="N482" s="20"/>
      <c r="O482" s="20"/>
      <c r="P482" s="68"/>
      <c r="Q482" s="16"/>
      <c r="R482" s="120"/>
      <c r="S482" s="33"/>
      <c r="T482" s="221" t="e">
        <f t="shared" si="179"/>
        <v>#REF!</v>
      </c>
      <c r="W482" s="221" t="e">
        <f t="shared" si="180"/>
        <v>#REF!</v>
      </c>
    </row>
    <row r="483" spans="1:23" s="26" customFormat="1" ht="21.95" customHeight="1" x14ac:dyDescent="0.2">
      <c r="A483" s="217" t="e">
        <f>'Anexo VI Estimativa de custo'!#REF!</f>
        <v>#REF!</v>
      </c>
      <c r="B483" s="172" t="e">
        <f>CONCATENATE($R$444,SUM($M$445:M483))</f>
        <v>#REF!</v>
      </c>
      <c r="C483" s="5" t="e">
        <f>'Anexo VI Estimativa de custo'!#REF!</f>
        <v>#REF!</v>
      </c>
      <c r="D483" s="6" t="e">
        <f>'Anexo VI Estimativa de custo'!#REF!</f>
        <v>#REF!</v>
      </c>
      <c r="E483" s="46" t="e">
        <f>'Anexo VI Estimativa de custo'!#REF!</f>
        <v>#REF!</v>
      </c>
      <c r="F483" s="46" t="e">
        <f t="shared" si="172"/>
        <v>#REF!</v>
      </c>
      <c r="G483" s="167" t="e">
        <f t="shared" si="181"/>
        <v>#REF!</v>
      </c>
      <c r="H483" s="167" t="e">
        <f t="shared" si="182"/>
        <v>#REF!</v>
      </c>
      <c r="I483" s="11" t="e">
        <f>'Anexo VI Estimativa de custo'!#REF!</f>
        <v>#REF!</v>
      </c>
      <c r="J483" s="269" t="e">
        <f t="shared" si="183"/>
        <v>#REF!</v>
      </c>
      <c r="K483" s="269" t="e">
        <f t="shared" si="184"/>
        <v>#REF!</v>
      </c>
      <c r="L483" s="269" t="e">
        <f t="shared" si="185"/>
        <v>#REF!</v>
      </c>
      <c r="M483" s="106" t="e">
        <f t="shared" si="186"/>
        <v>#REF!</v>
      </c>
      <c r="N483" s="20"/>
      <c r="O483" s="20"/>
      <c r="P483" s="68"/>
      <c r="Q483" s="16"/>
      <c r="R483" s="120"/>
      <c r="S483" s="33"/>
      <c r="T483" s="221" t="e">
        <f t="shared" si="179"/>
        <v>#REF!</v>
      </c>
      <c r="W483" s="221" t="e">
        <f t="shared" si="180"/>
        <v>#REF!</v>
      </c>
    </row>
    <row r="484" spans="1:23" s="26" customFormat="1" ht="21.95" customHeight="1" x14ac:dyDescent="0.2">
      <c r="A484" s="217" t="e">
        <f>'Anexo VI Estimativa de custo'!#REF!</f>
        <v>#REF!</v>
      </c>
      <c r="B484" s="172" t="e">
        <f>CONCATENATE($R$444,SUM($M$445:M484))</f>
        <v>#REF!</v>
      </c>
      <c r="C484" s="5" t="e">
        <f>'Anexo VI Estimativa de custo'!#REF!</f>
        <v>#REF!</v>
      </c>
      <c r="D484" s="6" t="e">
        <f>'Anexo VI Estimativa de custo'!#REF!</f>
        <v>#REF!</v>
      </c>
      <c r="E484" s="46" t="e">
        <f>'Anexo VI Estimativa de custo'!#REF!</f>
        <v>#REF!</v>
      </c>
      <c r="F484" s="46" t="e">
        <f t="shared" si="172"/>
        <v>#REF!</v>
      </c>
      <c r="G484" s="167" t="e">
        <f t="shared" si="181"/>
        <v>#REF!</v>
      </c>
      <c r="H484" s="167" t="e">
        <f t="shared" si="182"/>
        <v>#REF!</v>
      </c>
      <c r="I484" s="11" t="e">
        <f>'Anexo VI Estimativa de custo'!#REF!</f>
        <v>#REF!</v>
      </c>
      <c r="J484" s="269" t="e">
        <f t="shared" si="183"/>
        <v>#REF!</v>
      </c>
      <c r="K484" s="269" t="e">
        <f t="shared" si="184"/>
        <v>#REF!</v>
      </c>
      <c r="L484" s="269" t="e">
        <f t="shared" si="185"/>
        <v>#REF!</v>
      </c>
      <c r="M484" s="106" t="e">
        <f t="shared" si="186"/>
        <v>#REF!</v>
      </c>
      <c r="N484" s="20"/>
      <c r="O484" s="20"/>
      <c r="P484" s="68"/>
      <c r="Q484" s="16"/>
      <c r="R484" s="120"/>
      <c r="S484" s="33"/>
      <c r="T484" s="221" t="e">
        <f t="shared" si="179"/>
        <v>#REF!</v>
      </c>
      <c r="W484" s="221" t="e">
        <f t="shared" si="180"/>
        <v>#REF!</v>
      </c>
    </row>
    <row r="485" spans="1:23" s="26" customFormat="1" ht="21.95" customHeight="1" x14ac:dyDescent="0.2">
      <c r="A485" s="219"/>
      <c r="B485" s="172" t="e">
        <f>CONCATENATE($R$444,SUM($M$445:M485))</f>
        <v>#REF!</v>
      </c>
      <c r="C485" s="34"/>
      <c r="D485" s="10"/>
      <c r="E485" s="46" t="e">
        <f>'Anexo VI Estimativa de custo'!#REF!</f>
        <v>#REF!</v>
      </c>
      <c r="F485" s="46" t="e">
        <f t="shared" si="172"/>
        <v>#REF!</v>
      </c>
      <c r="G485" s="167" t="e">
        <f t="shared" si="181"/>
        <v>#REF!</v>
      </c>
      <c r="H485" s="167" t="e">
        <f t="shared" si="182"/>
        <v>#REF!</v>
      </c>
      <c r="I485" s="11" t="e">
        <f>'Anexo VI Estimativa de custo'!#REF!</f>
        <v>#REF!</v>
      </c>
      <c r="J485" s="269" t="e">
        <f t="shared" si="183"/>
        <v>#REF!</v>
      </c>
      <c r="K485" s="269" t="e">
        <f t="shared" si="184"/>
        <v>#REF!</v>
      </c>
      <c r="L485" s="269" t="e">
        <f t="shared" si="185"/>
        <v>#REF!</v>
      </c>
      <c r="M485" s="106" t="e">
        <f t="shared" si="186"/>
        <v>#REF!</v>
      </c>
      <c r="N485" s="20"/>
      <c r="O485" s="20"/>
      <c r="P485" s="258" t="e">
        <f>SUM(E445:E485)</f>
        <v>#REF!</v>
      </c>
      <c r="Q485" s="16"/>
      <c r="R485" s="120"/>
      <c r="S485" s="33"/>
      <c r="T485" s="221" t="e">
        <f t="shared" si="179"/>
        <v>#REF!</v>
      </c>
      <c r="W485" s="221" t="e">
        <f t="shared" si="180"/>
        <v>#REF!</v>
      </c>
    </row>
    <row r="486" spans="1:23" s="60" customFormat="1" ht="21.95" customHeight="1" x14ac:dyDescent="0.25">
      <c r="A486" s="171"/>
      <c r="B486" s="171" t="e">
        <f>SUM(M486:N486)</f>
        <v>#REF!</v>
      </c>
      <c r="C486" s="531" t="s">
        <v>20</v>
      </c>
      <c r="D486" s="532"/>
      <c r="E486" s="532"/>
      <c r="F486" s="532"/>
      <c r="G486" s="532"/>
      <c r="H486" s="532"/>
      <c r="I486" s="532"/>
      <c r="J486" s="532"/>
      <c r="K486" s="532"/>
      <c r="L486" s="532"/>
      <c r="M486" s="104" t="e">
        <f>IF(P508&gt;0.01,1,0)</f>
        <v>#REF!</v>
      </c>
      <c r="N486" s="52" t="e">
        <f>B444</f>
        <v>#REF!</v>
      </c>
      <c r="O486" s="52"/>
      <c r="P486" s="69"/>
      <c r="Q486" s="54"/>
      <c r="R486" s="128" t="e">
        <f>CONCATENATE(B486,".")</f>
        <v>#REF!</v>
      </c>
      <c r="S486" s="64"/>
      <c r="T486" s="221">
        <f t="shared" si="179"/>
        <v>0</v>
      </c>
      <c r="W486" s="221">
        <f t="shared" si="180"/>
        <v>0</v>
      </c>
    </row>
    <row r="487" spans="1:23" s="26" customFormat="1" ht="21.95" customHeight="1" x14ac:dyDescent="0.2">
      <c r="A487" s="192" t="e">
        <f>'Anexo VI Estimativa de custo'!#REF!</f>
        <v>#REF!</v>
      </c>
      <c r="B487" s="172" t="e">
        <f>CONCATENATE($R$486,SUM($M$487:M487))</f>
        <v>#REF!</v>
      </c>
      <c r="C487" s="36" t="e">
        <f>'Anexo VI Estimativa de custo'!#REF!</f>
        <v>#REF!</v>
      </c>
      <c r="D487" s="6" t="e">
        <f>'Anexo VI Estimativa de custo'!#REF!</f>
        <v>#REF!</v>
      </c>
      <c r="E487" s="46" t="e">
        <f>'Anexo VI Estimativa de custo'!#REF!</f>
        <v>#REF!</v>
      </c>
      <c r="F487" s="46" t="e">
        <f>E487</f>
        <v>#REF!</v>
      </c>
      <c r="G487" s="167" t="e">
        <f>IF(F487-E487&gt;0,F487-E487,0)</f>
        <v>#REF!</v>
      </c>
      <c r="H487" s="167" t="e">
        <f>IF(E487-F487&gt;0,E487-F487,0)</f>
        <v>#REF!</v>
      </c>
      <c r="I487" s="11" t="e">
        <f>'Anexo VI Estimativa de custo'!#REF!</f>
        <v>#REF!</v>
      </c>
      <c r="J487" s="269" t="e">
        <f>G487*I487</f>
        <v>#REF!</v>
      </c>
      <c r="K487" s="269" t="e">
        <f>H487*I487</f>
        <v>#REF!</v>
      </c>
      <c r="L487" s="269" t="e">
        <f>J487-K487</f>
        <v>#REF!</v>
      </c>
      <c r="M487" s="106" t="e">
        <f>IF(E487&gt;0.001,1,0)</f>
        <v>#REF!</v>
      </c>
      <c r="N487" s="20"/>
      <c r="O487" s="20"/>
      <c r="P487" s="68"/>
      <c r="Q487" s="16"/>
      <c r="R487" s="120"/>
      <c r="S487" s="35"/>
      <c r="T487" s="221" t="e">
        <f t="shared" si="179"/>
        <v>#REF!</v>
      </c>
      <c r="W487" s="221" t="e">
        <f t="shared" si="180"/>
        <v>#REF!</v>
      </c>
    </row>
    <row r="488" spans="1:23" s="26" customFormat="1" ht="21.95" customHeight="1" x14ac:dyDescent="0.2">
      <c r="A488" s="192" t="e">
        <f>'Anexo VI Estimativa de custo'!#REF!</f>
        <v>#REF!</v>
      </c>
      <c r="B488" s="172" t="e">
        <f>CONCATENATE($R$486,SUM($M$487:M488))</f>
        <v>#REF!</v>
      </c>
      <c r="C488" s="36" t="e">
        <f>'Anexo VI Estimativa de custo'!#REF!</f>
        <v>#REF!</v>
      </c>
      <c r="D488" s="6" t="e">
        <f>'Anexo VI Estimativa de custo'!#REF!</f>
        <v>#REF!</v>
      </c>
      <c r="E488" s="46" t="e">
        <f>'Anexo VI Estimativa de custo'!#REF!</f>
        <v>#REF!</v>
      </c>
      <c r="F488" s="46" t="e">
        <f t="shared" ref="F488:F508" si="187">E488</f>
        <v>#REF!</v>
      </c>
      <c r="G488" s="167" t="e">
        <f t="shared" ref="G488:G508" si="188">IF(F488-E488&gt;0,F488-E488,0)</f>
        <v>#REF!</v>
      </c>
      <c r="H488" s="167" t="e">
        <f t="shared" ref="H488:H508" si="189">IF(E488-F488&gt;0,E488-F488,0)</f>
        <v>#REF!</v>
      </c>
      <c r="I488" s="11" t="e">
        <f>'Anexo VI Estimativa de custo'!#REF!</f>
        <v>#REF!</v>
      </c>
      <c r="J488" s="269" t="e">
        <f t="shared" ref="J488:J508" si="190">G488*I488</f>
        <v>#REF!</v>
      </c>
      <c r="K488" s="269" t="e">
        <f t="shared" ref="K488:K508" si="191">H488*I488</f>
        <v>#REF!</v>
      </c>
      <c r="L488" s="269" t="e">
        <f t="shared" ref="L488:L508" si="192">J488-K488</f>
        <v>#REF!</v>
      </c>
      <c r="M488" s="106" t="e">
        <f t="shared" ref="M488:M508" si="193">IF(E488&gt;0.001,1,0)</f>
        <v>#REF!</v>
      </c>
      <c r="N488" s="20"/>
      <c r="O488" s="20"/>
      <c r="P488" s="68"/>
      <c r="Q488" s="16"/>
      <c r="R488" s="120"/>
      <c r="S488" s="35"/>
      <c r="T488" s="221" t="e">
        <f t="shared" si="179"/>
        <v>#REF!</v>
      </c>
      <c r="W488" s="221" t="e">
        <f t="shared" si="180"/>
        <v>#REF!</v>
      </c>
    </row>
    <row r="489" spans="1:23" s="26" customFormat="1" ht="21.95" customHeight="1" x14ac:dyDescent="0.2">
      <c r="A489" s="192" t="e">
        <f>'Anexo VI Estimativa de custo'!#REF!</f>
        <v>#REF!</v>
      </c>
      <c r="B489" s="172" t="e">
        <f>CONCATENATE($R$486,SUM($M$487:M489))</f>
        <v>#REF!</v>
      </c>
      <c r="C489" s="36" t="e">
        <f>'Anexo VI Estimativa de custo'!#REF!</f>
        <v>#REF!</v>
      </c>
      <c r="D489" s="6" t="e">
        <f>'Anexo VI Estimativa de custo'!#REF!</f>
        <v>#REF!</v>
      </c>
      <c r="E489" s="46" t="e">
        <f>'Anexo VI Estimativa de custo'!#REF!</f>
        <v>#REF!</v>
      </c>
      <c r="F489" s="46" t="e">
        <f t="shared" si="187"/>
        <v>#REF!</v>
      </c>
      <c r="G489" s="167" t="e">
        <f t="shared" si="188"/>
        <v>#REF!</v>
      </c>
      <c r="H489" s="167" t="e">
        <f t="shared" si="189"/>
        <v>#REF!</v>
      </c>
      <c r="I489" s="11" t="e">
        <f>'Anexo VI Estimativa de custo'!#REF!</f>
        <v>#REF!</v>
      </c>
      <c r="J489" s="269" t="e">
        <f t="shared" si="190"/>
        <v>#REF!</v>
      </c>
      <c r="K489" s="269" t="e">
        <f t="shared" si="191"/>
        <v>#REF!</v>
      </c>
      <c r="L489" s="269" t="e">
        <f t="shared" si="192"/>
        <v>#REF!</v>
      </c>
      <c r="M489" s="106" t="e">
        <f t="shared" si="193"/>
        <v>#REF!</v>
      </c>
      <c r="N489" s="20"/>
      <c r="O489" s="20"/>
      <c r="P489" s="68"/>
      <c r="Q489" s="16"/>
      <c r="R489" s="120"/>
      <c r="S489" s="35"/>
      <c r="T489" s="221" t="e">
        <f t="shared" si="179"/>
        <v>#REF!</v>
      </c>
      <c r="W489" s="221" t="e">
        <f t="shared" si="180"/>
        <v>#REF!</v>
      </c>
    </row>
    <row r="490" spans="1:23" s="26" customFormat="1" ht="21.95" customHeight="1" x14ac:dyDescent="0.2">
      <c r="A490" s="192" t="e">
        <f>'Anexo VI Estimativa de custo'!#REF!</f>
        <v>#REF!</v>
      </c>
      <c r="B490" s="172" t="e">
        <f>CONCATENATE($R$486,SUM($M$487:M490))</f>
        <v>#REF!</v>
      </c>
      <c r="C490" s="36" t="e">
        <f>'Anexo VI Estimativa de custo'!#REF!</f>
        <v>#REF!</v>
      </c>
      <c r="D490" s="6" t="e">
        <f>'Anexo VI Estimativa de custo'!#REF!</f>
        <v>#REF!</v>
      </c>
      <c r="E490" s="46" t="e">
        <f>'Anexo VI Estimativa de custo'!#REF!</f>
        <v>#REF!</v>
      </c>
      <c r="F490" s="46" t="e">
        <f t="shared" si="187"/>
        <v>#REF!</v>
      </c>
      <c r="G490" s="167" t="e">
        <f t="shared" si="188"/>
        <v>#REF!</v>
      </c>
      <c r="H490" s="167" t="e">
        <f t="shared" si="189"/>
        <v>#REF!</v>
      </c>
      <c r="I490" s="11" t="e">
        <f>'Anexo VI Estimativa de custo'!#REF!</f>
        <v>#REF!</v>
      </c>
      <c r="J490" s="269" t="e">
        <f t="shared" si="190"/>
        <v>#REF!</v>
      </c>
      <c r="K490" s="269" t="e">
        <f t="shared" si="191"/>
        <v>#REF!</v>
      </c>
      <c r="L490" s="269" t="e">
        <f t="shared" si="192"/>
        <v>#REF!</v>
      </c>
      <c r="M490" s="106" t="e">
        <f t="shared" si="193"/>
        <v>#REF!</v>
      </c>
      <c r="N490" s="20"/>
      <c r="O490" s="20"/>
      <c r="P490" s="68"/>
      <c r="Q490" s="16"/>
      <c r="R490" s="120"/>
      <c r="S490" s="35"/>
      <c r="T490" s="221" t="e">
        <f t="shared" si="179"/>
        <v>#REF!</v>
      </c>
      <c r="W490" s="221" t="e">
        <f t="shared" si="180"/>
        <v>#REF!</v>
      </c>
    </row>
    <row r="491" spans="1:23" s="26" customFormat="1" ht="21.95" customHeight="1" x14ac:dyDescent="0.2">
      <c r="A491" s="192" t="e">
        <f>'Anexo VI Estimativa de custo'!#REF!</f>
        <v>#REF!</v>
      </c>
      <c r="B491" s="172" t="e">
        <f>CONCATENATE($R$486,SUM($M$487:M491))</f>
        <v>#REF!</v>
      </c>
      <c r="C491" s="36" t="e">
        <f>'Anexo VI Estimativa de custo'!#REF!</f>
        <v>#REF!</v>
      </c>
      <c r="D491" s="6" t="e">
        <f>'Anexo VI Estimativa de custo'!#REF!</f>
        <v>#REF!</v>
      </c>
      <c r="E491" s="46" t="e">
        <f>'Anexo VI Estimativa de custo'!#REF!</f>
        <v>#REF!</v>
      </c>
      <c r="F491" s="46" t="e">
        <f t="shared" si="187"/>
        <v>#REF!</v>
      </c>
      <c r="G491" s="167" t="e">
        <f t="shared" si="188"/>
        <v>#REF!</v>
      </c>
      <c r="H491" s="167" t="e">
        <f t="shared" si="189"/>
        <v>#REF!</v>
      </c>
      <c r="I491" s="11" t="e">
        <f>'Anexo VI Estimativa de custo'!#REF!</f>
        <v>#REF!</v>
      </c>
      <c r="J491" s="269" t="e">
        <f t="shared" si="190"/>
        <v>#REF!</v>
      </c>
      <c r="K491" s="269" t="e">
        <f t="shared" si="191"/>
        <v>#REF!</v>
      </c>
      <c r="L491" s="269" t="e">
        <f t="shared" si="192"/>
        <v>#REF!</v>
      </c>
      <c r="M491" s="106" t="e">
        <f t="shared" si="193"/>
        <v>#REF!</v>
      </c>
      <c r="N491" s="20"/>
      <c r="O491" s="20"/>
      <c r="P491" s="68"/>
      <c r="Q491" s="16"/>
      <c r="R491" s="120"/>
      <c r="S491" s="35"/>
      <c r="T491" s="221" t="e">
        <f t="shared" si="179"/>
        <v>#REF!</v>
      </c>
      <c r="W491" s="221" t="e">
        <f t="shared" si="180"/>
        <v>#REF!</v>
      </c>
    </row>
    <row r="492" spans="1:23" s="26" customFormat="1" ht="21.95" customHeight="1" x14ac:dyDescent="0.2">
      <c r="A492" s="192" t="e">
        <f>'Anexo VI Estimativa de custo'!#REF!</f>
        <v>#REF!</v>
      </c>
      <c r="B492" s="172" t="e">
        <f>CONCATENATE($R$486,SUM($M$487:M492))</f>
        <v>#REF!</v>
      </c>
      <c r="C492" s="36" t="e">
        <f>'Anexo VI Estimativa de custo'!#REF!</f>
        <v>#REF!</v>
      </c>
      <c r="D492" s="6" t="e">
        <f>'Anexo VI Estimativa de custo'!#REF!</f>
        <v>#REF!</v>
      </c>
      <c r="E492" s="46" t="e">
        <f>'Anexo VI Estimativa de custo'!#REF!</f>
        <v>#REF!</v>
      </c>
      <c r="F492" s="46" t="e">
        <f t="shared" si="187"/>
        <v>#REF!</v>
      </c>
      <c r="G492" s="167" t="e">
        <f t="shared" si="188"/>
        <v>#REF!</v>
      </c>
      <c r="H492" s="167" t="e">
        <f t="shared" si="189"/>
        <v>#REF!</v>
      </c>
      <c r="I492" s="11" t="e">
        <f>'Anexo VI Estimativa de custo'!#REF!</f>
        <v>#REF!</v>
      </c>
      <c r="J492" s="269" t="e">
        <f t="shared" si="190"/>
        <v>#REF!</v>
      </c>
      <c r="K492" s="269" t="e">
        <f t="shared" si="191"/>
        <v>#REF!</v>
      </c>
      <c r="L492" s="269" t="e">
        <f t="shared" si="192"/>
        <v>#REF!</v>
      </c>
      <c r="M492" s="106" t="e">
        <f t="shared" si="193"/>
        <v>#REF!</v>
      </c>
      <c r="N492" s="20"/>
      <c r="O492" s="20"/>
      <c r="P492" s="68"/>
      <c r="Q492" s="16"/>
      <c r="R492" s="120"/>
      <c r="S492" s="35"/>
      <c r="T492" s="221" t="e">
        <f t="shared" si="179"/>
        <v>#REF!</v>
      </c>
      <c r="W492" s="221" t="e">
        <f t="shared" si="180"/>
        <v>#REF!</v>
      </c>
    </row>
    <row r="493" spans="1:23" s="26" customFormat="1" ht="21.95" customHeight="1" x14ac:dyDescent="0.2">
      <c r="A493" s="192" t="e">
        <f>'Anexo VI Estimativa de custo'!#REF!</f>
        <v>#REF!</v>
      </c>
      <c r="B493" s="172" t="e">
        <f>CONCATENATE($R$486,SUM($M$487:M493))</f>
        <v>#REF!</v>
      </c>
      <c r="C493" s="36" t="e">
        <f>'Anexo VI Estimativa de custo'!#REF!</f>
        <v>#REF!</v>
      </c>
      <c r="D493" s="6" t="e">
        <f>'Anexo VI Estimativa de custo'!#REF!</f>
        <v>#REF!</v>
      </c>
      <c r="E493" s="46" t="e">
        <f>'Anexo VI Estimativa de custo'!#REF!</f>
        <v>#REF!</v>
      </c>
      <c r="F493" s="46" t="e">
        <f t="shared" si="187"/>
        <v>#REF!</v>
      </c>
      <c r="G493" s="167" t="e">
        <f t="shared" si="188"/>
        <v>#REF!</v>
      </c>
      <c r="H493" s="167" t="e">
        <f t="shared" si="189"/>
        <v>#REF!</v>
      </c>
      <c r="I493" s="11" t="e">
        <f>'Anexo VI Estimativa de custo'!#REF!</f>
        <v>#REF!</v>
      </c>
      <c r="J493" s="269" t="e">
        <f t="shared" si="190"/>
        <v>#REF!</v>
      </c>
      <c r="K493" s="269" t="e">
        <f t="shared" si="191"/>
        <v>#REF!</v>
      </c>
      <c r="L493" s="269" t="e">
        <f t="shared" si="192"/>
        <v>#REF!</v>
      </c>
      <c r="M493" s="106" t="e">
        <f t="shared" si="193"/>
        <v>#REF!</v>
      </c>
      <c r="N493" s="20"/>
      <c r="O493" s="20"/>
      <c r="P493" s="68"/>
      <c r="Q493" s="16"/>
      <c r="R493" s="120"/>
      <c r="S493" s="35"/>
      <c r="T493" s="221" t="e">
        <f t="shared" si="179"/>
        <v>#REF!</v>
      </c>
      <c r="W493" s="221" t="e">
        <f t="shared" si="180"/>
        <v>#REF!</v>
      </c>
    </row>
    <row r="494" spans="1:23" s="26" customFormat="1" ht="21.95" customHeight="1" x14ac:dyDescent="0.2">
      <c r="A494" s="192" t="e">
        <f>'Anexo VI Estimativa de custo'!#REF!</f>
        <v>#REF!</v>
      </c>
      <c r="B494" s="172" t="e">
        <f>CONCATENATE($R$486,SUM($M$487:M494))</f>
        <v>#REF!</v>
      </c>
      <c r="C494" s="36" t="e">
        <f>'Anexo VI Estimativa de custo'!#REF!</f>
        <v>#REF!</v>
      </c>
      <c r="D494" s="6" t="e">
        <f>'Anexo VI Estimativa de custo'!#REF!</f>
        <v>#REF!</v>
      </c>
      <c r="E494" s="46" t="e">
        <f>'Anexo VI Estimativa de custo'!#REF!</f>
        <v>#REF!</v>
      </c>
      <c r="F494" s="46" t="e">
        <f t="shared" si="187"/>
        <v>#REF!</v>
      </c>
      <c r="G494" s="167" t="e">
        <f t="shared" si="188"/>
        <v>#REF!</v>
      </c>
      <c r="H494" s="167" t="e">
        <f t="shared" si="189"/>
        <v>#REF!</v>
      </c>
      <c r="I494" s="11" t="e">
        <f>'Anexo VI Estimativa de custo'!#REF!</f>
        <v>#REF!</v>
      </c>
      <c r="J494" s="269" t="e">
        <f t="shared" si="190"/>
        <v>#REF!</v>
      </c>
      <c r="K494" s="269" t="e">
        <f t="shared" si="191"/>
        <v>#REF!</v>
      </c>
      <c r="L494" s="269" t="e">
        <f t="shared" si="192"/>
        <v>#REF!</v>
      </c>
      <c r="M494" s="106" t="e">
        <f t="shared" si="193"/>
        <v>#REF!</v>
      </c>
      <c r="N494" s="20"/>
      <c r="O494" s="20"/>
      <c r="P494" s="68"/>
      <c r="Q494" s="16"/>
      <c r="R494" s="120"/>
      <c r="S494" s="35"/>
      <c r="T494" s="221" t="e">
        <f t="shared" si="179"/>
        <v>#REF!</v>
      </c>
      <c r="W494" s="221" t="e">
        <f t="shared" si="180"/>
        <v>#REF!</v>
      </c>
    </row>
    <row r="495" spans="1:23" s="26" customFormat="1" ht="21.95" customHeight="1" x14ac:dyDescent="0.2">
      <c r="A495" s="192" t="e">
        <f>'Anexo VI Estimativa de custo'!#REF!</f>
        <v>#REF!</v>
      </c>
      <c r="B495" s="172" t="e">
        <f>CONCATENATE($R$486,SUM($M$487:M495))</f>
        <v>#REF!</v>
      </c>
      <c r="C495" s="36" t="e">
        <f>'Anexo VI Estimativa de custo'!#REF!</f>
        <v>#REF!</v>
      </c>
      <c r="D495" s="6" t="e">
        <f>'Anexo VI Estimativa de custo'!#REF!</f>
        <v>#REF!</v>
      </c>
      <c r="E495" s="46" t="e">
        <f>'Anexo VI Estimativa de custo'!#REF!</f>
        <v>#REF!</v>
      </c>
      <c r="F495" s="46" t="e">
        <f t="shared" si="187"/>
        <v>#REF!</v>
      </c>
      <c r="G495" s="167" t="e">
        <f t="shared" si="188"/>
        <v>#REF!</v>
      </c>
      <c r="H495" s="167" t="e">
        <f t="shared" si="189"/>
        <v>#REF!</v>
      </c>
      <c r="I495" s="11" t="e">
        <f>'Anexo VI Estimativa de custo'!#REF!</f>
        <v>#REF!</v>
      </c>
      <c r="J495" s="269" t="e">
        <f t="shared" si="190"/>
        <v>#REF!</v>
      </c>
      <c r="K495" s="269" t="e">
        <f t="shared" si="191"/>
        <v>#REF!</v>
      </c>
      <c r="L495" s="269" t="e">
        <f t="shared" si="192"/>
        <v>#REF!</v>
      </c>
      <c r="M495" s="106" t="e">
        <f t="shared" si="193"/>
        <v>#REF!</v>
      </c>
      <c r="N495" s="20"/>
      <c r="O495" s="20"/>
      <c r="P495" s="68"/>
      <c r="Q495" s="16"/>
      <c r="R495" s="120"/>
      <c r="S495" s="35"/>
      <c r="T495" s="221" t="e">
        <f t="shared" si="179"/>
        <v>#REF!</v>
      </c>
      <c r="W495" s="221" t="e">
        <f t="shared" si="180"/>
        <v>#REF!</v>
      </c>
    </row>
    <row r="496" spans="1:23" s="26" customFormat="1" ht="21.95" customHeight="1" x14ac:dyDescent="0.2">
      <c r="A496" s="192">
        <f>'Anexo VI Estimativa de custo'!B46</f>
        <v>141334</v>
      </c>
      <c r="B496" s="172" t="e">
        <f>CONCATENATE($R$486,SUM($M$487:M496))</f>
        <v>#REF!</v>
      </c>
      <c r="C496" s="36" t="str">
        <f>'Anexo VI Estimativa de custo'!D46</f>
        <v>Forro em gesso liso</v>
      </c>
      <c r="D496" s="6" t="str">
        <f>'Anexo VI Estimativa de custo'!E46</f>
        <v>m²</v>
      </c>
      <c r="E496" s="46">
        <f>'Anexo VI Estimativa de custo'!F46</f>
        <v>5</v>
      </c>
      <c r="F496" s="46">
        <f t="shared" si="187"/>
        <v>5</v>
      </c>
      <c r="G496" s="167">
        <f t="shared" si="188"/>
        <v>0</v>
      </c>
      <c r="H496" s="167">
        <f t="shared" si="189"/>
        <v>0</v>
      </c>
      <c r="I496" s="11">
        <f>'Anexo VI Estimativa de custo'!L46</f>
        <v>11.84</v>
      </c>
      <c r="J496" s="269">
        <f t="shared" si="190"/>
        <v>0</v>
      </c>
      <c r="K496" s="269">
        <f t="shared" si="191"/>
        <v>0</v>
      </c>
      <c r="L496" s="269">
        <f t="shared" si="192"/>
        <v>0</v>
      </c>
      <c r="M496" s="106">
        <f t="shared" si="193"/>
        <v>1</v>
      </c>
      <c r="N496" s="20"/>
      <c r="O496" s="20"/>
      <c r="P496" s="68"/>
      <c r="Q496" s="16"/>
      <c r="R496" s="120"/>
      <c r="S496" s="35"/>
      <c r="T496" s="221">
        <f t="shared" si="179"/>
        <v>59.2</v>
      </c>
      <c r="W496" s="221">
        <f t="shared" si="180"/>
        <v>59.2</v>
      </c>
    </row>
    <row r="497" spans="1:23" s="26" customFormat="1" ht="21.95" customHeight="1" x14ac:dyDescent="0.2">
      <c r="A497" s="192" t="e">
        <f>'Anexo VI Estimativa de custo'!#REF!</f>
        <v>#REF!</v>
      </c>
      <c r="B497" s="172" t="e">
        <f>CONCATENATE($R$486,SUM($M$487:M497))</f>
        <v>#REF!</v>
      </c>
      <c r="C497" s="36" t="e">
        <f>'Anexo VI Estimativa de custo'!#REF!</f>
        <v>#REF!</v>
      </c>
      <c r="D497" s="6" t="e">
        <f>'Anexo VI Estimativa de custo'!#REF!</f>
        <v>#REF!</v>
      </c>
      <c r="E497" s="46" t="e">
        <f>'Anexo VI Estimativa de custo'!#REF!</f>
        <v>#REF!</v>
      </c>
      <c r="F497" s="46" t="e">
        <f t="shared" si="187"/>
        <v>#REF!</v>
      </c>
      <c r="G497" s="167" t="e">
        <f t="shared" si="188"/>
        <v>#REF!</v>
      </c>
      <c r="H497" s="167" t="e">
        <f t="shared" si="189"/>
        <v>#REF!</v>
      </c>
      <c r="I497" s="11" t="e">
        <f>'Anexo VI Estimativa de custo'!#REF!</f>
        <v>#REF!</v>
      </c>
      <c r="J497" s="269" t="e">
        <f t="shared" si="190"/>
        <v>#REF!</v>
      </c>
      <c r="K497" s="269" t="e">
        <f t="shared" si="191"/>
        <v>#REF!</v>
      </c>
      <c r="L497" s="269" t="e">
        <f t="shared" si="192"/>
        <v>#REF!</v>
      </c>
      <c r="M497" s="106" t="e">
        <f t="shared" si="193"/>
        <v>#REF!</v>
      </c>
      <c r="N497" s="20"/>
      <c r="O497" s="20"/>
      <c r="P497" s="68"/>
      <c r="Q497" s="16"/>
      <c r="R497" s="120"/>
      <c r="S497" s="35"/>
      <c r="T497" s="221" t="e">
        <f t="shared" si="179"/>
        <v>#REF!</v>
      </c>
      <c r="W497" s="221" t="e">
        <f t="shared" si="180"/>
        <v>#REF!</v>
      </c>
    </row>
    <row r="498" spans="1:23" s="26" customFormat="1" ht="21.95" customHeight="1" x14ac:dyDescent="0.2">
      <c r="A498" s="192" t="e">
        <f>'Anexo VI Estimativa de custo'!#REF!</f>
        <v>#REF!</v>
      </c>
      <c r="B498" s="172" t="e">
        <f>CONCATENATE($R$486,SUM($M$487:M498))</f>
        <v>#REF!</v>
      </c>
      <c r="C498" s="36" t="e">
        <f>'Anexo VI Estimativa de custo'!#REF!</f>
        <v>#REF!</v>
      </c>
      <c r="D498" s="6" t="e">
        <f>'Anexo VI Estimativa de custo'!#REF!</f>
        <v>#REF!</v>
      </c>
      <c r="E498" s="46" t="e">
        <f>'Anexo VI Estimativa de custo'!#REF!</f>
        <v>#REF!</v>
      </c>
      <c r="F498" s="46" t="e">
        <f t="shared" si="187"/>
        <v>#REF!</v>
      </c>
      <c r="G498" s="167" t="e">
        <f t="shared" si="188"/>
        <v>#REF!</v>
      </c>
      <c r="H498" s="167" t="e">
        <f t="shared" si="189"/>
        <v>#REF!</v>
      </c>
      <c r="I498" s="11" t="e">
        <f>'Anexo VI Estimativa de custo'!#REF!</f>
        <v>#REF!</v>
      </c>
      <c r="J498" s="269" t="e">
        <f t="shared" si="190"/>
        <v>#REF!</v>
      </c>
      <c r="K498" s="269" t="e">
        <f t="shared" si="191"/>
        <v>#REF!</v>
      </c>
      <c r="L498" s="269" t="e">
        <f t="shared" si="192"/>
        <v>#REF!</v>
      </c>
      <c r="M498" s="106" t="e">
        <f t="shared" si="193"/>
        <v>#REF!</v>
      </c>
      <c r="N498" s="20"/>
      <c r="O498" s="20"/>
      <c r="P498" s="68"/>
      <c r="Q498" s="16"/>
      <c r="R498" s="120"/>
      <c r="S498" s="35"/>
      <c r="T498" s="221" t="e">
        <f t="shared" si="179"/>
        <v>#REF!</v>
      </c>
      <c r="W498" s="221" t="e">
        <f t="shared" si="180"/>
        <v>#REF!</v>
      </c>
    </row>
    <row r="499" spans="1:23" s="26" customFormat="1" ht="21.95" customHeight="1" x14ac:dyDescent="0.2">
      <c r="A499" s="192" t="e">
        <f>'Anexo VI Estimativa de custo'!#REF!</f>
        <v>#REF!</v>
      </c>
      <c r="B499" s="172" t="e">
        <f>CONCATENATE($R$486,SUM($M$487:M499))</f>
        <v>#REF!</v>
      </c>
      <c r="C499" s="36" t="e">
        <f>'Anexo VI Estimativa de custo'!#REF!</f>
        <v>#REF!</v>
      </c>
      <c r="D499" s="6" t="e">
        <f>'Anexo VI Estimativa de custo'!#REF!</f>
        <v>#REF!</v>
      </c>
      <c r="E499" s="46" t="e">
        <f>'Anexo VI Estimativa de custo'!#REF!</f>
        <v>#REF!</v>
      </c>
      <c r="F499" s="46" t="e">
        <f t="shared" si="187"/>
        <v>#REF!</v>
      </c>
      <c r="G499" s="167" t="e">
        <f t="shared" si="188"/>
        <v>#REF!</v>
      </c>
      <c r="H499" s="167" t="e">
        <f t="shared" si="189"/>
        <v>#REF!</v>
      </c>
      <c r="I499" s="11" t="e">
        <f>'Anexo VI Estimativa de custo'!#REF!</f>
        <v>#REF!</v>
      </c>
      <c r="J499" s="269" t="e">
        <f t="shared" si="190"/>
        <v>#REF!</v>
      </c>
      <c r="K499" s="269" t="e">
        <f t="shared" si="191"/>
        <v>#REF!</v>
      </c>
      <c r="L499" s="269" t="e">
        <f t="shared" si="192"/>
        <v>#REF!</v>
      </c>
      <c r="M499" s="106" t="e">
        <f t="shared" si="193"/>
        <v>#REF!</v>
      </c>
      <c r="N499" s="20"/>
      <c r="O499" s="20"/>
      <c r="P499" s="68"/>
      <c r="Q499" s="16"/>
      <c r="R499" s="120"/>
      <c r="S499" s="35"/>
      <c r="T499" s="221" t="e">
        <f t="shared" si="179"/>
        <v>#REF!</v>
      </c>
      <c r="W499" s="221" t="e">
        <f t="shared" si="180"/>
        <v>#REF!</v>
      </c>
    </row>
    <row r="500" spans="1:23" s="26" customFormat="1" ht="21.95" customHeight="1" x14ac:dyDescent="0.2">
      <c r="A500" s="192" t="e">
        <f>'Anexo VI Estimativa de custo'!#REF!</f>
        <v>#REF!</v>
      </c>
      <c r="B500" s="172" t="e">
        <f>CONCATENATE($R$486,SUM($M$487:M500))</f>
        <v>#REF!</v>
      </c>
      <c r="C500" s="36" t="e">
        <f>'Anexo VI Estimativa de custo'!#REF!</f>
        <v>#REF!</v>
      </c>
      <c r="D500" s="6" t="e">
        <f>'Anexo VI Estimativa de custo'!#REF!</f>
        <v>#REF!</v>
      </c>
      <c r="E500" s="46" t="e">
        <f>'Anexo VI Estimativa de custo'!#REF!</f>
        <v>#REF!</v>
      </c>
      <c r="F500" s="46" t="e">
        <f t="shared" si="187"/>
        <v>#REF!</v>
      </c>
      <c r="G500" s="167" t="e">
        <f t="shared" si="188"/>
        <v>#REF!</v>
      </c>
      <c r="H500" s="167" t="e">
        <f t="shared" si="189"/>
        <v>#REF!</v>
      </c>
      <c r="I500" s="11" t="e">
        <f>'Anexo VI Estimativa de custo'!#REF!</f>
        <v>#REF!</v>
      </c>
      <c r="J500" s="269" t="e">
        <f t="shared" si="190"/>
        <v>#REF!</v>
      </c>
      <c r="K500" s="269" t="e">
        <f t="shared" si="191"/>
        <v>#REF!</v>
      </c>
      <c r="L500" s="269" t="e">
        <f t="shared" si="192"/>
        <v>#REF!</v>
      </c>
      <c r="M500" s="106" t="e">
        <f t="shared" si="193"/>
        <v>#REF!</v>
      </c>
      <c r="N500" s="20"/>
      <c r="O500" s="20"/>
      <c r="P500" s="68"/>
      <c r="Q500" s="16"/>
      <c r="R500" s="120"/>
      <c r="S500" s="35"/>
      <c r="T500" s="221" t="e">
        <f t="shared" si="179"/>
        <v>#REF!</v>
      </c>
      <c r="W500" s="221" t="e">
        <f t="shared" si="180"/>
        <v>#REF!</v>
      </c>
    </row>
    <row r="501" spans="1:23" s="26" customFormat="1" ht="21.95" customHeight="1" x14ac:dyDescent="0.2">
      <c r="A501" s="192" t="e">
        <f>'Anexo VI Estimativa de custo'!#REF!</f>
        <v>#REF!</v>
      </c>
      <c r="B501" s="172" t="e">
        <f>CONCATENATE($R$486,SUM($M$487:M501))</f>
        <v>#REF!</v>
      </c>
      <c r="C501" s="36" t="e">
        <f>'Anexo VI Estimativa de custo'!#REF!</f>
        <v>#REF!</v>
      </c>
      <c r="D501" s="6" t="e">
        <f>'Anexo VI Estimativa de custo'!#REF!</f>
        <v>#REF!</v>
      </c>
      <c r="E501" s="46" t="e">
        <f>'Anexo VI Estimativa de custo'!#REF!</f>
        <v>#REF!</v>
      </c>
      <c r="F501" s="46" t="e">
        <f t="shared" si="187"/>
        <v>#REF!</v>
      </c>
      <c r="G501" s="167" t="e">
        <f t="shared" si="188"/>
        <v>#REF!</v>
      </c>
      <c r="H501" s="167" t="e">
        <f t="shared" si="189"/>
        <v>#REF!</v>
      </c>
      <c r="I501" s="11" t="e">
        <f>'Anexo VI Estimativa de custo'!#REF!</f>
        <v>#REF!</v>
      </c>
      <c r="J501" s="269" t="e">
        <f t="shared" si="190"/>
        <v>#REF!</v>
      </c>
      <c r="K501" s="269" t="e">
        <f t="shared" si="191"/>
        <v>#REF!</v>
      </c>
      <c r="L501" s="269" t="e">
        <f t="shared" si="192"/>
        <v>#REF!</v>
      </c>
      <c r="M501" s="106" t="e">
        <f t="shared" si="193"/>
        <v>#REF!</v>
      </c>
      <c r="N501" s="20"/>
      <c r="O501" s="20"/>
      <c r="P501" s="68"/>
      <c r="Q501" s="16"/>
      <c r="R501" s="120"/>
      <c r="S501" s="35"/>
      <c r="T501" s="221" t="e">
        <f t="shared" si="179"/>
        <v>#REF!</v>
      </c>
      <c r="W501" s="221" t="e">
        <f t="shared" si="180"/>
        <v>#REF!</v>
      </c>
    </row>
    <row r="502" spans="1:23" s="26" customFormat="1" ht="21.95" customHeight="1" x14ac:dyDescent="0.2">
      <c r="A502" s="192" t="e">
        <f>'Anexo VI Estimativa de custo'!#REF!</f>
        <v>#REF!</v>
      </c>
      <c r="B502" s="172" t="e">
        <f>CONCATENATE($R$486,SUM($M$487:M502))</f>
        <v>#REF!</v>
      </c>
      <c r="C502" s="36" t="e">
        <f>'Anexo VI Estimativa de custo'!#REF!</f>
        <v>#REF!</v>
      </c>
      <c r="D502" s="6" t="e">
        <f>'Anexo VI Estimativa de custo'!#REF!</f>
        <v>#REF!</v>
      </c>
      <c r="E502" s="46" t="e">
        <f>'Anexo VI Estimativa de custo'!#REF!</f>
        <v>#REF!</v>
      </c>
      <c r="F502" s="46" t="e">
        <f t="shared" si="187"/>
        <v>#REF!</v>
      </c>
      <c r="G502" s="167" t="e">
        <f t="shared" si="188"/>
        <v>#REF!</v>
      </c>
      <c r="H502" s="167" t="e">
        <f t="shared" si="189"/>
        <v>#REF!</v>
      </c>
      <c r="I502" s="11" t="e">
        <f>'Anexo VI Estimativa de custo'!#REF!</f>
        <v>#REF!</v>
      </c>
      <c r="J502" s="269" t="e">
        <f t="shared" si="190"/>
        <v>#REF!</v>
      </c>
      <c r="K502" s="269" t="e">
        <f t="shared" si="191"/>
        <v>#REF!</v>
      </c>
      <c r="L502" s="269" t="e">
        <f t="shared" si="192"/>
        <v>#REF!</v>
      </c>
      <c r="M502" s="106" t="e">
        <f t="shared" si="193"/>
        <v>#REF!</v>
      </c>
      <c r="N502" s="20"/>
      <c r="O502" s="20"/>
      <c r="P502" s="68"/>
      <c r="Q502" s="16"/>
      <c r="R502" s="120"/>
      <c r="S502" s="35"/>
      <c r="T502" s="221" t="e">
        <f t="shared" si="179"/>
        <v>#REF!</v>
      </c>
      <c r="W502" s="221" t="e">
        <f t="shared" si="180"/>
        <v>#REF!</v>
      </c>
    </row>
    <row r="503" spans="1:23" s="26" customFormat="1" ht="21.95" customHeight="1" x14ac:dyDescent="0.2">
      <c r="A503" s="192" t="e">
        <f>'Anexo VI Estimativa de custo'!#REF!</f>
        <v>#REF!</v>
      </c>
      <c r="B503" s="172" t="e">
        <f>CONCATENATE($R$486,SUM($M$487:M503))</f>
        <v>#REF!</v>
      </c>
      <c r="C503" s="36" t="e">
        <f>'Anexo VI Estimativa de custo'!#REF!</f>
        <v>#REF!</v>
      </c>
      <c r="D503" s="6" t="e">
        <f>'Anexo VI Estimativa de custo'!#REF!</f>
        <v>#REF!</v>
      </c>
      <c r="E503" s="46" t="e">
        <f>'Anexo VI Estimativa de custo'!#REF!</f>
        <v>#REF!</v>
      </c>
      <c r="F503" s="46" t="e">
        <f t="shared" si="187"/>
        <v>#REF!</v>
      </c>
      <c r="G503" s="167" t="e">
        <f t="shared" si="188"/>
        <v>#REF!</v>
      </c>
      <c r="H503" s="167" t="e">
        <f t="shared" si="189"/>
        <v>#REF!</v>
      </c>
      <c r="I503" s="11" t="e">
        <f>'Anexo VI Estimativa de custo'!#REF!</f>
        <v>#REF!</v>
      </c>
      <c r="J503" s="269" t="e">
        <f t="shared" si="190"/>
        <v>#REF!</v>
      </c>
      <c r="K503" s="269" t="e">
        <f t="shared" si="191"/>
        <v>#REF!</v>
      </c>
      <c r="L503" s="269" t="e">
        <f t="shared" si="192"/>
        <v>#REF!</v>
      </c>
      <c r="M503" s="106" t="e">
        <f t="shared" si="193"/>
        <v>#REF!</v>
      </c>
      <c r="N503" s="20"/>
      <c r="O503" s="20"/>
      <c r="P503" s="68"/>
      <c r="Q503" s="16"/>
      <c r="R503" s="120"/>
      <c r="S503" s="35"/>
      <c r="T503" s="221" t="e">
        <f t="shared" si="179"/>
        <v>#REF!</v>
      </c>
      <c r="W503" s="221" t="e">
        <f t="shared" si="180"/>
        <v>#REF!</v>
      </c>
    </row>
    <row r="504" spans="1:23" s="26" customFormat="1" ht="21.95" customHeight="1" x14ac:dyDescent="0.2">
      <c r="A504" s="192" t="e">
        <f>'Anexo VI Estimativa de custo'!#REF!</f>
        <v>#REF!</v>
      </c>
      <c r="B504" s="172" t="e">
        <f>CONCATENATE($R$486,SUM($M$487:M504))</f>
        <v>#REF!</v>
      </c>
      <c r="C504" s="36" t="e">
        <f>'Anexo VI Estimativa de custo'!#REF!</f>
        <v>#REF!</v>
      </c>
      <c r="D504" s="6" t="e">
        <f>'Anexo VI Estimativa de custo'!#REF!</f>
        <v>#REF!</v>
      </c>
      <c r="E504" s="46" t="e">
        <f>'Anexo VI Estimativa de custo'!#REF!</f>
        <v>#REF!</v>
      </c>
      <c r="F504" s="46" t="e">
        <f t="shared" si="187"/>
        <v>#REF!</v>
      </c>
      <c r="G504" s="167" t="e">
        <f t="shared" si="188"/>
        <v>#REF!</v>
      </c>
      <c r="H504" s="167" t="e">
        <f t="shared" si="189"/>
        <v>#REF!</v>
      </c>
      <c r="I504" s="11" t="e">
        <f>'Anexo VI Estimativa de custo'!#REF!</f>
        <v>#REF!</v>
      </c>
      <c r="J504" s="269" t="e">
        <f t="shared" si="190"/>
        <v>#REF!</v>
      </c>
      <c r="K504" s="269" t="e">
        <f t="shared" si="191"/>
        <v>#REF!</v>
      </c>
      <c r="L504" s="269" t="e">
        <f t="shared" si="192"/>
        <v>#REF!</v>
      </c>
      <c r="M504" s="106" t="e">
        <f t="shared" si="193"/>
        <v>#REF!</v>
      </c>
      <c r="N504" s="20"/>
      <c r="O504" s="20"/>
      <c r="P504" s="68"/>
      <c r="Q504" s="16"/>
      <c r="R504" s="120"/>
      <c r="S504" s="35"/>
      <c r="T504" s="221" t="e">
        <f t="shared" si="179"/>
        <v>#REF!</v>
      </c>
      <c r="W504" s="221" t="e">
        <f t="shared" si="180"/>
        <v>#REF!</v>
      </c>
    </row>
    <row r="505" spans="1:23" s="26" customFormat="1" ht="21.95" customHeight="1" x14ac:dyDescent="0.2">
      <c r="A505" s="192" t="e">
        <f>'Anexo VI Estimativa de custo'!#REF!</f>
        <v>#REF!</v>
      </c>
      <c r="B505" s="172" t="e">
        <f>CONCATENATE($R$486,SUM($M$487:M505))</f>
        <v>#REF!</v>
      </c>
      <c r="C505" s="36" t="e">
        <f>'Anexo VI Estimativa de custo'!#REF!</f>
        <v>#REF!</v>
      </c>
      <c r="D505" s="6" t="e">
        <f>'Anexo VI Estimativa de custo'!#REF!</f>
        <v>#REF!</v>
      </c>
      <c r="E505" s="46" t="e">
        <f>'Anexo VI Estimativa de custo'!#REF!</f>
        <v>#REF!</v>
      </c>
      <c r="F505" s="46" t="e">
        <f t="shared" si="187"/>
        <v>#REF!</v>
      </c>
      <c r="G505" s="167" t="e">
        <f t="shared" si="188"/>
        <v>#REF!</v>
      </c>
      <c r="H505" s="167" t="e">
        <f t="shared" si="189"/>
        <v>#REF!</v>
      </c>
      <c r="I505" s="11" t="e">
        <f>'Anexo VI Estimativa de custo'!#REF!</f>
        <v>#REF!</v>
      </c>
      <c r="J505" s="269" t="e">
        <f t="shared" si="190"/>
        <v>#REF!</v>
      </c>
      <c r="K505" s="269" t="e">
        <f t="shared" si="191"/>
        <v>#REF!</v>
      </c>
      <c r="L505" s="269" t="e">
        <f t="shared" si="192"/>
        <v>#REF!</v>
      </c>
      <c r="M505" s="106" t="e">
        <f t="shared" si="193"/>
        <v>#REF!</v>
      </c>
      <c r="N505" s="20"/>
      <c r="O505" s="20"/>
      <c r="P505" s="68"/>
      <c r="Q505" s="16"/>
      <c r="R505" s="120"/>
      <c r="S505" s="35"/>
      <c r="T505" s="221" t="e">
        <f t="shared" si="179"/>
        <v>#REF!</v>
      </c>
      <c r="W505" s="221" t="e">
        <f t="shared" si="180"/>
        <v>#REF!</v>
      </c>
    </row>
    <row r="506" spans="1:23" s="26" customFormat="1" ht="21.95" customHeight="1" x14ac:dyDescent="0.2">
      <c r="A506" s="192" t="e">
        <f>'Anexo VI Estimativa de custo'!#REF!</f>
        <v>#REF!</v>
      </c>
      <c r="B506" s="172" t="e">
        <f>CONCATENATE($R$486,SUM($M$487:M506))</f>
        <v>#REF!</v>
      </c>
      <c r="C506" s="36" t="e">
        <f>'Anexo VI Estimativa de custo'!#REF!</f>
        <v>#REF!</v>
      </c>
      <c r="D506" s="6" t="e">
        <f>'Anexo VI Estimativa de custo'!#REF!</f>
        <v>#REF!</v>
      </c>
      <c r="E506" s="46" t="e">
        <f>'Anexo VI Estimativa de custo'!#REF!</f>
        <v>#REF!</v>
      </c>
      <c r="F506" s="46" t="e">
        <f t="shared" si="187"/>
        <v>#REF!</v>
      </c>
      <c r="G506" s="167" t="e">
        <f t="shared" si="188"/>
        <v>#REF!</v>
      </c>
      <c r="H506" s="167" t="e">
        <f t="shared" si="189"/>
        <v>#REF!</v>
      </c>
      <c r="I506" s="11" t="e">
        <f>'Anexo VI Estimativa de custo'!#REF!</f>
        <v>#REF!</v>
      </c>
      <c r="J506" s="269" t="e">
        <f t="shared" si="190"/>
        <v>#REF!</v>
      </c>
      <c r="K506" s="269" t="e">
        <f t="shared" si="191"/>
        <v>#REF!</v>
      </c>
      <c r="L506" s="269" t="e">
        <f t="shared" si="192"/>
        <v>#REF!</v>
      </c>
      <c r="M506" s="106" t="e">
        <f t="shared" si="193"/>
        <v>#REF!</v>
      </c>
      <c r="N506" s="20"/>
      <c r="O506" s="20"/>
      <c r="P506" s="68"/>
      <c r="Q506" s="16"/>
      <c r="R506" s="120"/>
      <c r="S506" s="35"/>
      <c r="T506" s="221" t="e">
        <f t="shared" si="179"/>
        <v>#REF!</v>
      </c>
      <c r="W506" s="221" t="e">
        <f t="shared" si="180"/>
        <v>#REF!</v>
      </c>
    </row>
    <row r="507" spans="1:23" s="26" customFormat="1" ht="21.95" customHeight="1" x14ac:dyDescent="0.2">
      <c r="A507" s="192" t="e">
        <f>'Anexo VI Estimativa de custo'!#REF!</f>
        <v>#REF!</v>
      </c>
      <c r="B507" s="172" t="e">
        <f>CONCATENATE($R$486,SUM($M$487:M507))</f>
        <v>#REF!</v>
      </c>
      <c r="C507" s="36" t="e">
        <f>'Anexo VI Estimativa de custo'!#REF!</f>
        <v>#REF!</v>
      </c>
      <c r="D507" s="6" t="e">
        <f>'Anexo VI Estimativa de custo'!#REF!</f>
        <v>#REF!</v>
      </c>
      <c r="E507" s="46" t="e">
        <f>'Anexo VI Estimativa de custo'!#REF!</f>
        <v>#REF!</v>
      </c>
      <c r="F507" s="46" t="e">
        <f t="shared" si="187"/>
        <v>#REF!</v>
      </c>
      <c r="G507" s="167" t="e">
        <f t="shared" si="188"/>
        <v>#REF!</v>
      </c>
      <c r="H507" s="167" t="e">
        <f t="shared" si="189"/>
        <v>#REF!</v>
      </c>
      <c r="I507" s="11" t="e">
        <f>'Anexo VI Estimativa de custo'!#REF!</f>
        <v>#REF!</v>
      </c>
      <c r="J507" s="269" t="e">
        <f t="shared" si="190"/>
        <v>#REF!</v>
      </c>
      <c r="K507" s="269" t="e">
        <f t="shared" si="191"/>
        <v>#REF!</v>
      </c>
      <c r="L507" s="269" t="e">
        <f t="shared" si="192"/>
        <v>#REF!</v>
      </c>
      <c r="M507" s="106" t="e">
        <f t="shared" si="193"/>
        <v>#REF!</v>
      </c>
      <c r="N507" s="20"/>
      <c r="O507" s="20"/>
      <c r="P507" s="68"/>
      <c r="Q507" s="16"/>
      <c r="R507" s="120"/>
      <c r="S507" s="35"/>
      <c r="T507" s="221" t="e">
        <f t="shared" si="179"/>
        <v>#REF!</v>
      </c>
      <c r="W507" s="221" t="e">
        <f t="shared" si="180"/>
        <v>#REF!</v>
      </c>
    </row>
    <row r="508" spans="1:23" s="26" customFormat="1" ht="21.95" customHeight="1" x14ac:dyDescent="0.2">
      <c r="A508" s="192"/>
      <c r="B508" s="172"/>
      <c r="C508" s="34"/>
      <c r="D508" s="10"/>
      <c r="E508" s="46" t="e">
        <f>'Anexo VI Estimativa de custo'!#REF!</f>
        <v>#REF!</v>
      </c>
      <c r="F508" s="46" t="e">
        <f t="shared" si="187"/>
        <v>#REF!</v>
      </c>
      <c r="G508" s="167" t="e">
        <f t="shared" si="188"/>
        <v>#REF!</v>
      </c>
      <c r="H508" s="167" t="e">
        <f t="shared" si="189"/>
        <v>#REF!</v>
      </c>
      <c r="I508" s="11" t="e">
        <f>'Anexo VI Estimativa de custo'!#REF!</f>
        <v>#REF!</v>
      </c>
      <c r="J508" s="269" t="e">
        <f t="shared" si="190"/>
        <v>#REF!</v>
      </c>
      <c r="K508" s="269" t="e">
        <f t="shared" si="191"/>
        <v>#REF!</v>
      </c>
      <c r="L508" s="269" t="e">
        <f t="shared" si="192"/>
        <v>#REF!</v>
      </c>
      <c r="M508" s="106" t="e">
        <f t="shared" si="193"/>
        <v>#REF!</v>
      </c>
      <c r="N508" s="20"/>
      <c r="O508" s="20"/>
      <c r="P508" s="258" t="e">
        <f>SUM(E487:E508)</f>
        <v>#REF!</v>
      </c>
      <c r="Q508" s="16"/>
      <c r="R508" s="120"/>
      <c r="S508" s="35"/>
      <c r="T508" s="221" t="e">
        <f t="shared" si="179"/>
        <v>#REF!</v>
      </c>
      <c r="W508" s="221" t="e">
        <f t="shared" si="180"/>
        <v>#REF!</v>
      </c>
    </row>
    <row r="509" spans="1:23" s="60" customFormat="1" ht="21.95" customHeight="1" x14ac:dyDescent="0.25">
      <c r="A509" s="174"/>
      <c r="B509" s="174" t="e">
        <f>SUM(M509:N509)</f>
        <v>#REF!</v>
      </c>
      <c r="C509" s="531" t="s">
        <v>21</v>
      </c>
      <c r="D509" s="532"/>
      <c r="E509" s="532"/>
      <c r="F509" s="532"/>
      <c r="G509" s="532"/>
      <c r="H509" s="532"/>
      <c r="I509" s="532"/>
      <c r="J509" s="532"/>
      <c r="K509" s="532"/>
      <c r="L509" s="532"/>
      <c r="M509" s="104" t="e">
        <f>IF(P579&gt;0.01,1,0)</f>
        <v>#REF!</v>
      </c>
      <c r="N509" s="52" t="e">
        <f>B486</f>
        <v>#REF!</v>
      </c>
      <c r="O509" s="52"/>
      <c r="P509" s="69"/>
      <c r="Q509" s="54"/>
      <c r="R509" s="121"/>
      <c r="S509" s="64"/>
      <c r="T509" s="221">
        <f t="shared" si="179"/>
        <v>0</v>
      </c>
      <c r="W509" s="221">
        <f t="shared" si="180"/>
        <v>0</v>
      </c>
    </row>
    <row r="510" spans="1:23" s="29" customFormat="1" ht="21.95" customHeight="1" x14ac:dyDescent="0.25">
      <c r="A510" s="183"/>
      <c r="B510" s="183" t="e">
        <f>CONCATENATE(B509,".1")</f>
        <v>#REF!</v>
      </c>
      <c r="C510" s="625" t="s">
        <v>22</v>
      </c>
      <c r="D510" s="626"/>
      <c r="E510" s="626"/>
      <c r="F510" s="626"/>
      <c r="G510" s="626"/>
      <c r="H510" s="626"/>
      <c r="I510" s="626"/>
      <c r="J510" s="626"/>
      <c r="K510" s="626"/>
      <c r="L510" s="626"/>
      <c r="M510" s="104" t="e">
        <f>IF(P525&gt;0.01,1,0)</f>
        <v>#REF!</v>
      </c>
      <c r="N510" s="23"/>
      <c r="O510" s="23"/>
      <c r="P510" s="68"/>
      <c r="Q510" s="16"/>
      <c r="R510" s="127" t="e">
        <f>CONCATENATE(B510,".")</f>
        <v>#REF!</v>
      </c>
      <c r="S510" s="37"/>
      <c r="T510" s="221">
        <f t="shared" si="179"/>
        <v>0</v>
      </c>
      <c r="W510" s="221">
        <f t="shared" si="180"/>
        <v>0</v>
      </c>
    </row>
    <row r="511" spans="1:23" s="26" customFormat="1" ht="21.95" customHeight="1" x14ac:dyDescent="0.2">
      <c r="A511" s="192" t="e">
        <f>'Anexo VI Estimativa de custo'!#REF!</f>
        <v>#REF!</v>
      </c>
      <c r="B511" s="172" t="e">
        <f>CONCATENATE($R$510,SUM($M$511:M511))</f>
        <v>#REF!</v>
      </c>
      <c r="C511" s="36" t="e">
        <f>'Anexo VI Estimativa de custo'!#REF!</f>
        <v>#REF!</v>
      </c>
      <c r="D511" s="6" t="e">
        <f>'Anexo VI Estimativa de custo'!#REF!</f>
        <v>#REF!</v>
      </c>
      <c r="E511" s="46" t="e">
        <f>'Anexo VI Estimativa de custo'!#REF!</f>
        <v>#REF!</v>
      </c>
      <c r="F511" s="46" t="e">
        <f>E511</f>
        <v>#REF!</v>
      </c>
      <c r="G511" s="167" t="e">
        <f>IF(F511-E511&gt;0,F511-E511,0)</f>
        <v>#REF!</v>
      </c>
      <c r="H511" s="167" t="e">
        <f>IF(E511-F511&gt;0,E511-F511,0)</f>
        <v>#REF!</v>
      </c>
      <c r="I511" s="11" t="e">
        <f>'Anexo VI Estimativa de custo'!#REF!</f>
        <v>#REF!</v>
      </c>
      <c r="J511" s="269" t="e">
        <f>G511*I511</f>
        <v>#REF!</v>
      </c>
      <c r="K511" s="269" t="e">
        <f>H511*I511</f>
        <v>#REF!</v>
      </c>
      <c r="L511" s="269" t="e">
        <f>J511-K511</f>
        <v>#REF!</v>
      </c>
      <c r="M511" s="106" t="e">
        <f>IF(E511&gt;0.001,1,0)</f>
        <v>#REF!</v>
      </c>
      <c r="N511" s="20"/>
      <c r="O511" s="20"/>
      <c r="P511" s="68"/>
      <c r="Q511" s="16"/>
      <c r="R511" s="120"/>
      <c r="S511" s="35"/>
      <c r="T511" s="221" t="e">
        <f t="shared" si="179"/>
        <v>#REF!</v>
      </c>
      <c r="W511" s="221" t="e">
        <f t="shared" si="180"/>
        <v>#REF!</v>
      </c>
    </row>
    <row r="512" spans="1:23" s="26" customFormat="1" ht="21.95" customHeight="1" x14ac:dyDescent="0.2">
      <c r="A512" s="192" t="e">
        <f>'Anexo VI Estimativa de custo'!#REF!</f>
        <v>#REF!</v>
      </c>
      <c r="B512" s="172" t="e">
        <f>CONCATENATE($R$510,SUM($M$511:M512))</f>
        <v>#REF!</v>
      </c>
      <c r="C512" s="36" t="e">
        <f>'Anexo VI Estimativa de custo'!#REF!</f>
        <v>#REF!</v>
      </c>
      <c r="D512" s="6" t="e">
        <f>'Anexo VI Estimativa de custo'!#REF!</f>
        <v>#REF!</v>
      </c>
      <c r="E512" s="46" t="e">
        <f>'Anexo VI Estimativa de custo'!#REF!</f>
        <v>#REF!</v>
      </c>
      <c r="F512" s="46" t="e">
        <f t="shared" ref="F512:F525" si="194">E512</f>
        <v>#REF!</v>
      </c>
      <c r="G512" s="167" t="e">
        <f t="shared" ref="G512:G525" si="195">IF(F512-E512&gt;0,F512-E512,0)</f>
        <v>#REF!</v>
      </c>
      <c r="H512" s="167" t="e">
        <f t="shared" ref="H512:H525" si="196">IF(E512-F512&gt;0,E512-F512,0)</f>
        <v>#REF!</v>
      </c>
      <c r="I512" s="11" t="e">
        <f>'Anexo VI Estimativa de custo'!#REF!</f>
        <v>#REF!</v>
      </c>
      <c r="J512" s="269" t="e">
        <f t="shared" ref="J512:J525" si="197">G512*I512</f>
        <v>#REF!</v>
      </c>
      <c r="K512" s="269" t="e">
        <f t="shared" ref="K512:K525" si="198">H512*I512</f>
        <v>#REF!</v>
      </c>
      <c r="L512" s="269" t="e">
        <f t="shared" ref="L512:L525" si="199">J512-K512</f>
        <v>#REF!</v>
      </c>
      <c r="M512" s="106" t="e">
        <f t="shared" ref="M512:M525" si="200">IF(E512&gt;0.001,1,0)</f>
        <v>#REF!</v>
      </c>
      <c r="N512" s="20"/>
      <c r="O512" s="20"/>
      <c r="P512" s="68"/>
      <c r="Q512" s="16"/>
      <c r="R512" s="120"/>
      <c r="S512" s="35"/>
      <c r="T512" s="221" t="e">
        <f t="shared" si="179"/>
        <v>#REF!</v>
      </c>
      <c r="W512" s="221" t="e">
        <f t="shared" si="180"/>
        <v>#REF!</v>
      </c>
    </row>
    <row r="513" spans="1:23" s="26" customFormat="1" ht="21.95" customHeight="1" x14ac:dyDescent="0.2">
      <c r="A513" s="192" t="e">
        <f>'Anexo VI Estimativa de custo'!#REF!</f>
        <v>#REF!</v>
      </c>
      <c r="B513" s="172" t="e">
        <f>CONCATENATE($R$510,SUM($M$511:M513))</f>
        <v>#REF!</v>
      </c>
      <c r="C513" s="36" t="e">
        <f>'Anexo VI Estimativa de custo'!#REF!</f>
        <v>#REF!</v>
      </c>
      <c r="D513" s="6" t="e">
        <f>'Anexo VI Estimativa de custo'!#REF!</f>
        <v>#REF!</v>
      </c>
      <c r="E513" s="46" t="e">
        <f>'Anexo VI Estimativa de custo'!#REF!</f>
        <v>#REF!</v>
      </c>
      <c r="F513" s="46" t="e">
        <f t="shared" si="194"/>
        <v>#REF!</v>
      </c>
      <c r="G513" s="167" t="e">
        <f>IF(F513-E513&gt;0,F513-E513,0)</f>
        <v>#REF!</v>
      </c>
      <c r="H513" s="167" t="e">
        <f>IF(E513-F513&gt;0,E513-F513,0)</f>
        <v>#REF!</v>
      </c>
      <c r="I513" s="11" t="e">
        <f>'Anexo VI Estimativa de custo'!#REF!</f>
        <v>#REF!</v>
      </c>
      <c r="J513" s="269" t="e">
        <f t="shared" si="197"/>
        <v>#REF!</v>
      </c>
      <c r="K513" s="269" t="e">
        <f t="shared" si="198"/>
        <v>#REF!</v>
      </c>
      <c r="L513" s="269" t="e">
        <f t="shared" si="199"/>
        <v>#REF!</v>
      </c>
      <c r="M513" s="106" t="e">
        <f t="shared" si="200"/>
        <v>#REF!</v>
      </c>
      <c r="N513" s="20"/>
      <c r="O513" s="20"/>
      <c r="P513" s="68"/>
      <c r="Q513" s="16"/>
      <c r="R513" s="120"/>
      <c r="S513" s="35"/>
      <c r="T513" s="221" t="e">
        <f t="shared" si="179"/>
        <v>#REF!</v>
      </c>
      <c r="W513" s="221" t="e">
        <f t="shared" si="180"/>
        <v>#REF!</v>
      </c>
    </row>
    <row r="514" spans="1:23" s="26" customFormat="1" ht="21.95" customHeight="1" x14ac:dyDescent="0.2">
      <c r="A514" s="192" t="e">
        <f>'Anexo VI Estimativa de custo'!#REF!</f>
        <v>#REF!</v>
      </c>
      <c r="B514" s="172" t="e">
        <f>CONCATENATE($R$510,SUM($M$511:M514))</f>
        <v>#REF!</v>
      </c>
      <c r="C514" s="36" t="e">
        <f>'Anexo VI Estimativa de custo'!#REF!</f>
        <v>#REF!</v>
      </c>
      <c r="D514" s="6" t="e">
        <f>'Anexo VI Estimativa de custo'!#REF!</f>
        <v>#REF!</v>
      </c>
      <c r="E514" s="46" t="e">
        <f>'Anexo VI Estimativa de custo'!#REF!</f>
        <v>#REF!</v>
      </c>
      <c r="F514" s="46" t="e">
        <f t="shared" si="194"/>
        <v>#REF!</v>
      </c>
      <c r="G514" s="167" t="e">
        <f t="shared" si="195"/>
        <v>#REF!</v>
      </c>
      <c r="H514" s="167" t="e">
        <f t="shared" si="196"/>
        <v>#REF!</v>
      </c>
      <c r="I514" s="11" t="e">
        <f>'Anexo VI Estimativa de custo'!#REF!</f>
        <v>#REF!</v>
      </c>
      <c r="J514" s="269" t="e">
        <f t="shared" si="197"/>
        <v>#REF!</v>
      </c>
      <c r="K514" s="269" t="e">
        <f t="shared" si="198"/>
        <v>#REF!</v>
      </c>
      <c r="L514" s="269" t="e">
        <f t="shared" si="199"/>
        <v>#REF!</v>
      </c>
      <c r="M514" s="106" t="e">
        <f t="shared" si="200"/>
        <v>#REF!</v>
      </c>
      <c r="N514" s="20"/>
      <c r="O514" s="20"/>
      <c r="P514" s="68"/>
      <c r="Q514" s="16"/>
      <c r="R514" s="120"/>
      <c r="S514" s="35"/>
      <c r="T514" s="221" t="e">
        <f t="shared" si="179"/>
        <v>#REF!</v>
      </c>
      <c r="W514" s="221" t="e">
        <f t="shared" si="180"/>
        <v>#REF!</v>
      </c>
    </row>
    <row r="515" spans="1:23" s="26" customFormat="1" ht="21.95" customHeight="1" x14ac:dyDescent="0.2">
      <c r="A515" s="192" t="e">
        <f>'Anexo VI Estimativa de custo'!#REF!</f>
        <v>#REF!</v>
      </c>
      <c r="B515" s="172" t="e">
        <f>CONCATENATE($R$510,SUM($M$511:M515))</f>
        <v>#REF!</v>
      </c>
      <c r="C515" s="36" t="e">
        <f>'Anexo VI Estimativa de custo'!#REF!</f>
        <v>#REF!</v>
      </c>
      <c r="D515" s="6" t="e">
        <f>'Anexo VI Estimativa de custo'!#REF!</f>
        <v>#REF!</v>
      </c>
      <c r="E515" s="46" t="e">
        <f>'Anexo VI Estimativa de custo'!#REF!</f>
        <v>#REF!</v>
      </c>
      <c r="F515" s="46" t="e">
        <f t="shared" si="194"/>
        <v>#REF!</v>
      </c>
      <c r="G515" s="167" t="e">
        <f t="shared" si="195"/>
        <v>#REF!</v>
      </c>
      <c r="H515" s="167" t="e">
        <f t="shared" si="196"/>
        <v>#REF!</v>
      </c>
      <c r="I515" s="11" t="e">
        <f>'Anexo VI Estimativa de custo'!#REF!</f>
        <v>#REF!</v>
      </c>
      <c r="J515" s="269" t="e">
        <f t="shared" si="197"/>
        <v>#REF!</v>
      </c>
      <c r="K515" s="269" t="e">
        <f t="shared" si="198"/>
        <v>#REF!</v>
      </c>
      <c r="L515" s="269" t="e">
        <f t="shared" si="199"/>
        <v>#REF!</v>
      </c>
      <c r="M515" s="106" t="e">
        <f t="shared" si="200"/>
        <v>#REF!</v>
      </c>
      <c r="N515" s="20"/>
      <c r="O515" s="20"/>
      <c r="P515" s="68"/>
      <c r="Q515" s="16"/>
      <c r="R515" s="120"/>
      <c r="S515" s="35"/>
      <c r="T515" s="221" t="e">
        <f t="shared" si="179"/>
        <v>#REF!</v>
      </c>
      <c r="W515" s="221" t="e">
        <f t="shared" si="180"/>
        <v>#REF!</v>
      </c>
    </row>
    <row r="516" spans="1:23" s="26" customFormat="1" ht="21.95" customHeight="1" x14ac:dyDescent="0.2">
      <c r="A516" s="192" t="e">
        <f>'Anexo VI Estimativa de custo'!#REF!</f>
        <v>#REF!</v>
      </c>
      <c r="B516" s="172" t="e">
        <f>CONCATENATE($R$510,SUM($M$511:M516))</f>
        <v>#REF!</v>
      </c>
      <c r="C516" s="36" t="e">
        <f>'Anexo VI Estimativa de custo'!#REF!</f>
        <v>#REF!</v>
      </c>
      <c r="D516" s="6" t="e">
        <f>'Anexo VI Estimativa de custo'!#REF!</f>
        <v>#REF!</v>
      </c>
      <c r="E516" s="46" t="e">
        <f>'Anexo VI Estimativa de custo'!#REF!</f>
        <v>#REF!</v>
      </c>
      <c r="F516" s="46" t="e">
        <f t="shared" si="194"/>
        <v>#REF!</v>
      </c>
      <c r="G516" s="167" t="e">
        <f t="shared" si="195"/>
        <v>#REF!</v>
      </c>
      <c r="H516" s="167" t="e">
        <f t="shared" si="196"/>
        <v>#REF!</v>
      </c>
      <c r="I516" s="11" t="e">
        <f>'Anexo VI Estimativa de custo'!#REF!</f>
        <v>#REF!</v>
      </c>
      <c r="J516" s="269" t="e">
        <f t="shared" si="197"/>
        <v>#REF!</v>
      </c>
      <c r="K516" s="269" t="e">
        <f t="shared" si="198"/>
        <v>#REF!</v>
      </c>
      <c r="L516" s="269" t="e">
        <f t="shared" si="199"/>
        <v>#REF!</v>
      </c>
      <c r="M516" s="106" t="e">
        <f t="shared" si="200"/>
        <v>#REF!</v>
      </c>
      <c r="N516" s="20"/>
      <c r="O516" s="20"/>
      <c r="P516" s="68"/>
      <c r="Q516" s="16"/>
      <c r="R516" s="120"/>
      <c r="S516" s="35"/>
      <c r="T516" s="221" t="e">
        <f t="shared" si="179"/>
        <v>#REF!</v>
      </c>
      <c r="W516" s="221" t="e">
        <f t="shared" si="180"/>
        <v>#REF!</v>
      </c>
    </row>
    <row r="517" spans="1:23" s="26" customFormat="1" ht="21.95" customHeight="1" x14ac:dyDescent="0.2">
      <c r="A517" s="192" t="e">
        <f>'Anexo VI Estimativa de custo'!#REF!</f>
        <v>#REF!</v>
      </c>
      <c r="B517" s="172" t="e">
        <f>CONCATENATE($R$510,SUM($M$511:M517))</f>
        <v>#REF!</v>
      </c>
      <c r="C517" s="36" t="e">
        <f>'Anexo VI Estimativa de custo'!#REF!</f>
        <v>#REF!</v>
      </c>
      <c r="D517" s="6" t="e">
        <f>'Anexo VI Estimativa de custo'!#REF!</f>
        <v>#REF!</v>
      </c>
      <c r="E517" s="46" t="e">
        <f>'Anexo VI Estimativa de custo'!#REF!</f>
        <v>#REF!</v>
      </c>
      <c r="F517" s="46" t="e">
        <f t="shared" si="194"/>
        <v>#REF!</v>
      </c>
      <c r="G517" s="167" t="e">
        <f t="shared" si="195"/>
        <v>#REF!</v>
      </c>
      <c r="H517" s="167" t="e">
        <f t="shared" si="196"/>
        <v>#REF!</v>
      </c>
      <c r="I517" s="11" t="e">
        <f>'Anexo VI Estimativa de custo'!#REF!</f>
        <v>#REF!</v>
      </c>
      <c r="J517" s="269" t="e">
        <f t="shared" si="197"/>
        <v>#REF!</v>
      </c>
      <c r="K517" s="269" t="e">
        <f t="shared" si="198"/>
        <v>#REF!</v>
      </c>
      <c r="L517" s="269" t="e">
        <f t="shared" si="199"/>
        <v>#REF!</v>
      </c>
      <c r="M517" s="106" t="e">
        <f t="shared" si="200"/>
        <v>#REF!</v>
      </c>
      <c r="N517" s="20"/>
      <c r="O517" s="20"/>
      <c r="P517" s="68"/>
      <c r="Q517" s="16"/>
      <c r="R517" s="120"/>
      <c r="S517" s="35"/>
      <c r="T517" s="221" t="e">
        <f t="shared" si="179"/>
        <v>#REF!</v>
      </c>
      <c r="W517" s="221" t="e">
        <f t="shared" si="180"/>
        <v>#REF!</v>
      </c>
    </row>
    <row r="518" spans="1:23" s="26" customFormat="1" ht="21.95" customHeight="1" x14ac:dyDescent="0.2">
      <c r="A518" s="192" t="e">
        <f>'Anexo VI Estimativa de custo'!#REF!</f>
        <v>#REF!</v>
      </c>
      <c r="B518" s="172" t="e">
        <f>CONCATENATE($R$510,SUM($M$511:M518))</f>
        <v>#REF!</v>
      </c>
      <c r="C518" s="36" t="e">
        <f>'Anexo VI Estimativa de custo'!#REF!</f>
        <v>#REF!</v>
      </c>
      <c r="D518" s="6" t="e">
        <f>'Anexo VI Estimativa de custo'!#REF!</f>
        <v>#REF!</v>
      </c>
      <c r="E518" s="46" t="e">
        <f>'Anexo VI Estimativa de custo'!#REF!</f>
        <v>#REF!</v>
      </c>
      <c r="F518" s="46" t="e">
        <f t="shared" si="194"/>
        <v>#REF!</v>
      </c>
      <c r="G518" s="167" t="e">
        <f t="shared" si="195"/>
        <v>#REF!</v>
      </c>
      <c r="H518" s="167" t="e">
        <f t="shared" si="196"/>
        <v>#REF!</v>
      </c>
      <c r="I518" s="11" t="e">
        <f>'Anexo VI Estimativa de custo'!#REF!</f>
        <v>#REF!</v>
      </c>
      <c r="J518" s="269" t="e">
        <f t="shared" si="197"/>
        <v>#REF!</v>
      </c>
      <c r="K518" s="269" t="e">
        <f t="shared" si="198"/>
        <v>#REF!</v>
      </c>
      <c r="L518" s="269" t="e">
        <f t="shared" si="199"/>
        <v>#REF!</v>
      </c>
      <c r="M518" s="106" t="e">
        <f t="shared" si="200"/>
        <v>#REF!</v>
      </c>
      <c r="N518" s="20"/>
      <c r="O518" s="20"/>
      <c r="P518" s="68"/>
      <c r="Q518" s="16"/>
      <c r="R518" s="120"/>
      <c r="S518" s="35"/>
      <c r="T518" s="221" t="e">
        <f t="shared" si="179"/>
        <v>#REF!</v>
      </c>
      <c r="W518" s="221" t="e">
        <f t="shared" si="180"/>
        <v>#REF!</v>
      </c>
    </row>
    <row r="519" spans="1:23" s="26" customFormat="1" ht="21.95" customHeight="1" x14ac:dyDescent="0.2">
      <c r="A519" s="192" t="e">
        <f>'Anexo VI Estimativa de custo'!#REF!</f>
        <v>#REF!</v>
      </c>
      <c r="B519" s="172" t="e">
        <f>CONCATENATE($R$510,SUM($M$511:M519))</f>
        <v>#REF!</v>
      </c>
      <c r="C519" s="36" t="e">
        <f>'Anexo VI Estimativa de custo'!#REF!</f>
        <v>#REF!</v>
      </c>
      <c r="D519" s="6" t="e">
        <f>'Anexo VI Estimativa de custo'!#REF!</f>
        <v>#REF!</v>
      </c>
      <c r="E519" s="46" t="e">
        <f>'Anexo VI Estimativa de custo'!#REF!</f>
        <v>#REF!</v>
      </c>
      <c r="F519" s="46" t="e">
        <f t="shared" si="194"/>
        <v>#REF!</v>
      </c>
      <c r="G519" s="167" t="e">
        <f t="shared" si="195"/>
        <v>#REF!</v>
      </c>
      <c r="H519" s="167" t="e">
        <f t="shared" si="196"/>
        <v>#REF!</v>
      </c>
      <c r="I519" s="11" t="e">
        <f>'Anexo VI Estimativa de custo'!#REF!</f>
        <v>#REF!</v>
      </c>
      <c r="J519" s="269" t="e">
        <f t="shared" si="197"/>
        <v>#REF!</v>
      </c>
      <c r="K519" s="269" t="e">
        <f t="shared" si="198"/>
        <v>#REF!</v>
      </c>
      <c r="L519" s="269" t="e">
        <f t="shared" si="199"/>
        <v>#REF!</v>
      </c>
      <c r="M519" s="106" t="e">
        <f t="shared" si="200"/>
        <v>#REF!</v>
      </c>
      <c r="N519" s="20"/>
      <c r="O519" s="20"/>
      <c r="P519" s="68"/>
      <c r="Q519" s="16"/>
      <c r="R519" s="120"/>
      <c r="S519" s="35"/>
      <c r="T519" s="221" t="e">
        <f t="shared" si="179"/>
        <v>#REF!</v>
      </c>
      <c r="W519" s="221" t="e">
        <f t="shared" si="180"/>
        <v>#REF!</v>
      </c>
    </row>
    <row r="520" spans="1:23" s="26" customFormat="1" ht="21.95" customHeight="1" x14ac:dyDescent="0.2">
      <c r="A520" s="192" t="e">
        <f>'Anexo VI Estimativa de custo'!#REF!</f>
        <v>#REF!</v>
      </c>
      <c r="B520" s="172" t="e">
        <f>CONCATENATE($R$510,SUM($M$511:M520))</f>
        <v>#REF!</v>
      </c>
      <c r="C520" s="36" t="e">
        <f>'Anexo VI Estimativa de custo'!#REF!</f>
        <v>#REF!</v>
      </c>
      <c r="D520" s="6" t="e">
        <f>'Anexo VI Estimativa de custo'!#REF!</f>
        <v>#REF!</v>
      </c>
      <c r="E520" s="46" t="e">
        <f>'Anexo VI Estimativa de custo'!#REF!</f>
        <v>#REF!</v>
      </c>
      <c r="F520" s="46" t="e">
        <f t="shared" si="194"/>
        <v>#REF!</v>
      </c>
      <c r="G520" s="167" t="e">
        <f t="shared" si="195"/>
        <v>#REF!</v>
      </c>
      <c r="H520" s="167" t="e">
        <f t="shared" si="196"/>
        <v>#REF!</v>
      </c>
      <c r="I520" s="11" t="e">
        <f>'Anexo VI Estimativa de custo'!#REF!</f>
        <v>#REF!</v>
      </c>
      <c r="J520" s="269" t="e">
        <f t="shared" si="197"/>
        <v>#REF!</v>
      </c>
      <c r="K520" s="269" t="e">
        <f t="shared" si="198"/>
        <v>#REF!</v>
      </c>
      <c r="L520" s="269" t="e">
        <f t="shared" si="199"/>
        <v>#REF!</v>
      </c>
      <c r="M520" s="106" t="e">
        <f t="shared" si="200"/>
        <v>#REF!</v>
      </c>
      <c r="N520" s="20"/>
      <c r="O520" s="20"/>
      <c r="P520" s="68"/>
      <c r="Q520" s="16"/>
      <c r="R520" s="120"/>
      <c r="S520" s="35"/>
      <c r="T520" s="221" t="e">
        <f t="shared" si="179"/>
        <v>#REF!</v>
      </c>
      <c r="W520" s="221" t="e">
        <f t="shared" si="180"/>
        <v>#REF!</v>
      </c>
    </row>
    <row r="521" spans="1:23" s="26" customFormat="1" ht="21.95" customHeight="1" x14ac:dyDescent="0.2">
      <c r="A521" s="192" t="e">
        <f>'Anexo VI Estimativa de custo'!#REF!</f>
        <v>#REF!</v>
      </c>
      <c r="B521" s="172" t="e">
        <f>CONCATENATE($R$510,SUM($M$511:M521))</f>
        <v>#REF!</v>
      </c>
      <c r="C521" s="36" t="e">
        <f>'Anexo VI Estimativa de custo'!#REF!</f>
        <v>#REF!</v>
      </c>
      <c r="D521" s="6" t="e">
        <f>'Anexo VI Estimativa de custo'!#REF!</f>
        <v>#REF!</v>
      </c>
      <c r="E521" s="46" t="e">
        <f>'Anexo VI Estimativa de custo'!#REF!</f>
        <v>#REF!</v>
      </c>
      <c r="F521" s="46" t="e">
        <f t="shared" si="194"/>
        <v>#REF!</v>
      </c>
      <c r="G521" s="167" t="e">
        <f t="shared" si="195"/>
        <v>#REF!</v>
      </c>
      <c r="H521" s="167" t="e">
        <f t="shared" si="196"/>
        <v>#REF!</v>
      </c>
      <c r="I521" s="11" t="e">
        <f>'Anexo VI Estimativa de custo'!#REF!</f>
        <v>#REF!</v>
      </c>
      <c r="J521" s="269" t="e">
        <f t="shared" si="197"/>
        <v>#REF!</v>
      </c>
      <c r="K521" s="269" t="e">
        <f t="shared" si="198"/>
        <v>#REF!</v>
      </c>
      <c r="L521" s="269" t="e">
        <f t="shared" si="199"/>
        <v>#REF!</v>
      </c>
      <c r="M521" s="106" t="e">
        <f t="shared" si="200"/>
        <v>#REF!</v>
      </c>
      <c r="N521" s="20"/>
      <c r="O521" s="20"/>
      <c r="P521" s="68"/>
      <c r="Q521" s="16"/>
      <c r="R521" s="120"/>
      <c r="S521" s="35"/>
      <c r="T521" s="221" t="e">
        <f t="shared" si="179"/>
        <v>#REF!</v>
      </c>
      <c r="W521" s="221" t="e">
        <f t="shared" si="180"/>
        <v>#REF!</v>
      </c>
    </row>
    <row r="522" spans="1:23" s="26" customFormat="1" ht="21.95" customHeight="1" x14ac:dyDescent="0.2">
      <c r="A522" s="192" t="e">
        <f>'Anexo VI Estimativa de custo'!#REF!</f>
        <v>#REF!</v>
      </c>
      <c r="B522" s="172" t="e">
        <f>CONCATENATE($R$510,SUM($M$511:M522))</f>
        <v>#REF!</v>
      </c>
      <c r="C522" s="36" t="e">
        <f>'Anexo VI Estimativa de custo'!#REF!</f>
        <v>#REF!</v>
      </c>
      <c r="D522" s="6" t="e">
        <f>'Anexo VI Estimativa de custo'!#REF!</f>
        <v>#REF!</v>
      </c>
      <c r="E522" s="46" t="e">
        <f>'Anexo VI Estimativa de custo'!#REF!</f>
        <v>#REF!</v>
      </c>
      <c r="F522" s="46" t="e">
        <f t="shared" si="194"/>
        <v>#REF!</v>
      </c>
      <c r="G522" s="167" t="e">
        <f t="shared" si="195"/>
        <v>#REF!</v>
      </c>
      <c r="H522" s="167" t="e">
        <f t="shared" si="196"/>
        <v>#REF!</v>
      </c>
      <c r="I522" s="11" t="e">
        <f>'Anexo VI Estimativa de custo'!#REF!</f>
        <v>#REF!</v>
      </c>
      <c r="J522" s="269" t="e">
        <f t="shared" si="197"/>
        <v>#REF!</v>
      </c>
      <c r="K522" s="269" t="e">
        <f t="shared" si="198"/>
        <v>#REF!</v>
      </c>
      <c r="L522" s="269" t="e">
        <f t="shared" si="199"/>
        <v>#REF!</v>
      </c>
      <c r="M522" s="106" t="e">
        <f t="shared" si="200"/>
        <v>#REF!</v>
      </c>
      <c r="N522" s="20"/>
      <c r="O522" s="20"/>
      <c r="P522" s="68"/>
      <c r="Q522" s="16"/>
      <c r="R522" s="120"/>
      <c r="S522" s="35"/>
      <c r="T522" s="221" t="e">
        <f t="shared" si="179"/>
        <v>#REF!</v>
      </c>
      <c r="W522" s="221" t="e">
        <f t="shared" si="180"/>
        <v>#REF!</v>
      </c>
    </row>
    <row r="523" spans="1:23" s="26" customFormat="1" ht="21.95" customHeight="1" x14ac:dyDescent="0.2">
      <c r="A523" s="192" t="e">
        <f>'Anexo VI Estimativa de custo'!#REF!</f>
        <v>#REF!</v>
      </c>
      <c r="B523" s="172" t="e">
        <f>CONCATENATE($R$510,SUM($M$511:M523))</f>
        <v>#REF!</v>
      </c>
      <c r="C523" s="36" t="e">
        <f>'Anexo VI Estimativa de custo'!#REF!</f>
        <v>#REF!</v>
      </c>
      <c r="D523" s="6" t="e">
        <f>'Anexo VI Estimativa de custo'!#REF!</f>
        <v>#REF!</v>
      </c>
      <c r="E523" s="46" t="e">
        <f>'Anexo VI Estimativa de custo'!#REF!</f>
        <v>#REF!</v>
      </c>
      <c r="F523" s="46" t="e">
        <f t="shared" si="194"/>
        <v>#REF!</v>
      </c>
      <c r="G523" s="167" t="e">
        <f t="shared" si="195"/>
        <v>#REF!</v>
      </c>
      <c r="H523" s="167" t="e">
        <f t="shared" si="196"/>
        <v>#REF!</v>
      </c>
      <c r="I523" s="11" t="e">
        <f>'Anexo VI Estimativa de custo'!#REF!</f>
        <v>#REF!</v>
      </c>
      <c r="J523" s="269" t="e">
        <f t="shared" si="197"/>
        <v>#REF!</v>
      </c>
      <c r="K523" s="269" t="e">
        <f t="shared" si="198"/>
        <v>#REF!</v>
      </c>
      <c r="L523" s="269" t="e">
        <f t="shared" si="199"/>
        <v>#REF!</v>
      </c>
      <c r="M523" s="106" t="e">
        <f t="shared" si="200"/>
        <v>#REF!</v>
      </c>
      <c r="N523" s="20"/>
      <c r="O523" s="20"/>
      <c r="P523" s="68"/>
      <c r="Q523" s="16"/>
      <c r="R523" s="120"/>
      <c r="S523" s="35"/>
      <c r="T523" s="221" t="e">
        <f t="shared" si="179"/>
        <v>#REF!</v>
      </c>
      <c r="W523" s="221" t="e">
        <f t="shared" si="180"/>
        <v>#REF!</v>
      </c>
    </row>
    <row r="524" spans="1:23" s="26" customFormat="1" ht="21.95" customHeight="1" x14ac:dyDescent="0.2">
      <c r="A524" s="192" t="e">
        <f>'Anexo VI Estimativa de custo'!#REF!</f>
        <v>#REF!</v>
      </c>
      <c r="B524" s="172" t="e">
        <f>CONCATENATE($R$510,SUM($M$511:M524))</f>
        <v>#REF!</v>
      </c>
      <c r="C524" s="36" t="e">
        <f>'Anexo VI Estimativa de custo'!#REF!</f>
        <v>#REF!</v>
      </c>
      <c r="D524" s="6" t="e">
        <f>'Anexo VI Estimativa de custo'!#REF!</f>
        <v>#REF!</v>
      </c>
      <c r="E524" s="46" t="e">
        <f>'Anexo VI Estimativa de custo'!#REF!</f>
        <v>#REF!</v>
      </c>
      <c r="F524" s="46" t="e">
        <f t="shared" si="194"/>
        <v>#REF!</v>
      </c>
      <c r="G524" s="167" t="e">
        <f t="shared" si="195"/>
        <v>#REF!</v>
      </c>
      <c r="H524" s="167" t="e">
        <f t="shared" si="196"/>
        <v>#REF!</v>
      </c>
      <c r="I524" s="11" t="e">
        <f>'Anexo VI Estimativa de custo'!#REF!</f>
        <v>#REF!</v>
      </c>
      <c r="J524" s="269" t="e">
        <f t="shared" si="197"/>
        <v>#REF!</v>
      </c>
      <c r="K524" s="269" t="e">
        <f t="shared" si="198"/>
        <v>#REF!</v>
      </c>
      <c r="L524" s="269" t="e">
        <f t="shared" si="199"/>
        <v>#REF!</v>
      </c>
      <c r="M524" s="106" t="e">
        <f t="shared" si="200"/>
        <v>#REF!</v>
      </c>
      <c r="N524" s="20"/>
      <c r="O524" s="20"/>
      <c r="P524" s="68"/>
      <c r="Q524" s="16"/>
      <c r="R524" s="120"/>
      <c r="S524" s="35"/>
      <c r="T524" s="221" t="e">
        <f t="shared" si="179"/>
        <v>#REF!</v>
      </c>
      <c r="W524" s="221" t="e">
        <f t="shared" si="180"/>
        <v>#REF!</v>
      </c>
    </row>
    <row r="525" spans="1:23" s="26" customFormat="1" ht="21.95" customHeight="1" x14ac:dyDescent="0.2">
      <c r="A525" s="192"/>
      <c r="B525" s="172" t="e">
        <f>CONCATENATE($R$510,SUM($M$511:M525))</f>
        <v>#REF!</v>
      </c>
      <c r="C525" s="34"/>
      <c r="D525" s="10"/>
      <c r="E525" s="46" t="e">
        <f>'Anexo VI Estimativa de custo'!#REF!</f>
        <v>#REF!</v>
      </c>
      <c r="F525" s="46" t="e">
        <f t="shared" si="194"/>
        <v>#REF!</v>
      </c>
      <c r="G525" s="167" t="e">
        <f t="shared" si="195"/>
        <v>#REF!</v>
      </c>
      <c r="H525" s="167" t="e">
        <f t="shared" si="196"/>
        <v>#REF!</v>
      </c>
      <c r="I525" s="11" t="e">
        <f>'Anexo VI Estimativa de custo'!#REF!</f>
        <v>#REF!</v>
      </c>
      <c r="J525" s="269" t="e">
        <f t="shared" si="197"/>
        <v>#REF!</v>
      </c>
      <c r="K525" s="269" t="e">
        <f t="shared" si="198"/>
        <v>#REF!</v>
      </c>
      <c r="L525" s="269" t="e">
        <f t="shared" si="199"/>
        <v>#REF!</v>
      </c>
      <c r="M525" s="106" t="e">
        <f t="shared" si="200"/>
        <v>#REF!</v>
      </c>
      <c r="N525" s="20"/>
      <c r="O525" s="20"/>
      <c r="P525" s="258" t="e">
        <f>SUM(E511:E525)</f>
        <v>#REF!</v>
      </c>
      <c r="Q525" s="16"/>
      <c r="R525" s="120"/>
      <c r="S525" s="35"/>
      <c r="T525" s="221" t="e">
        <f t="shared" si="179"/>
        <v>#REF!</v>
      </c>
      <c r="W525" s="221" t="e">
        <f t="shared" si="180"/>
        <v>#REF!</v>
      </c>
    </row>
    <row r="526" spans="1:23" s="60" customFormat="1" ht="21.95" customHeight="1" x14ac:dyDescent="0.25">
      <c r="A526" s="175"/>
      <c r="B526" s="175" t="e">
        <f>CONCATENATE(B509,O526)</f>
        <v>#REF!</v>
      </c>
      <c r="C526" s="524" t="s">
        <v>23</v>
      </c>
      <c r="D526" s="525"/>
      <c r="E526" s="525"/>
      <c r="F526" s="525"/>
      <c r="G526" s="525"/>
      <c r="H526" s="525"/>
      <c r="I526" s="525"/>
      <c r="J526" s="525"/>
      <c r="K526" s="525"/>
      <c r="L526" s="525"/>
      <c r="M526" s="104" t="e">
        <f>IF(P533&gt;0.01,1,0)</f>
        <v>#REF!</v>
      </c>
      <c r="N526" s="59"/>
      <c r="O526" s="118" t="e">
        <f>CONCATENATE(".",SUM(M510,M526))</f>
        <v>#REF!</v>
      </c>
      <c r="P526" s="69"/>
      <c r="Q526" s="54"/>
      <c r="R526" s="128" t="e">
        <f>CONCATENATE(B526,".")</f>
        <v>#REF!</v>
      </c>
      <c r="S526" s="64"/>
      <c r="T526" s="221">
        <f t="shared" si="179"/>
        <v>0</v>
      </c>
      <c r="W526" s="221">
        <f t="shared" si="180"/>
        <v>0</v>
      </c>
    </row>
    <row r="527" spans="1:23" s="26" customFormat="1" ht="21.95" customHeight="1" x14ac:dyDescent="0.2">
      <c r="A527" s="192" t="e">
        <f>'Anexo VI Estimativa de custo'!#REF!</f>
        <v>#REF!</v>
      </c>
      <c r="B527" s="172" t="e">
        <f>CONCATENATE($R$526,SUM($M$527:M527))</f>
        <v>#REF!</v>
      </c>
      <c r="C527" s="36" t="e">
        <f>'Anexo VI Estimativa de custo'!#REF!</f>
        <v>#REF!</v>
      </c>
      <c r="D527" s="6" t="e">
        <f>'Anexo VI Estimativa de custo'!#REF!</f>
        <v>#REF!</v>
      </c>
      <c r="E527" s="46" t="e">
        <f>'Anexo VI Estimativa de custo'!#REF!</f>
        <v>#REF!</v>
      </c>
      <c r="F527" s="46" t="e">
        <f>E527</f>
        <v>#REF!</v>
      </c>
      <c r="G527" s="167" t="e">
        <f>IF(F527-E527&gt;0,F527-E527,0)</f>
        <v>#REF!</v>
      </c>
      <c r="H527" s="167" t="e">
        <f>IF(E527-F527&gt;0,E527-F527,0)</f>
        <v>#REF!</v>
      </c>
      <c r="I527" s="11" t="e">
        <f>'Anexo VI Estimativa de custo'!#REF!</f>
        <v>#REF!</v>
      </c>
      <c r="J527" s="269" t="e">
        <f>G527*I527</f>
        <v>#REF!</v>
      </c>
      <c r="K527" s="269" t="e">
        <f>H527*I527</f>
        <v>#REF!</v>
      </c>
      <c r="L527" s="269" t="e">
        <f>J527-K527</f>
        <v>#REF!</v>
      </c>
      <c r="M527" s="106" t="e">
        <f>IF(E527&gt;0.001,1,0)</f>
        <v>#REF!</v>
      </c>
      <c r="N527" s="20"/>
      <c r="O527" s="20"/>
      <c r="P527" s="68"/>
      <c r="Q527" s="16"/>
      <c r="R527" s="120"/>
      <c r="S527" s="35"/>
      <c r="T527" s="221" t="e">
        <f t="shared" si="179"/>
        <v>#REF!</v>
      </c>
      <c r="W527" s="221" t="e">
        <f t="shared" si="180"/>
        <v>#REF!</v>
      </c>
    </row>
    <row r="528" spans="1:23" s="26" customFormat="1" ht="21.95" customHeight="1" x14ac:dyDescent="0.2">
      <c r="A528" s="192" t="e">
        <f>'Anexo VI Estimativa de custo'!#REF!</f>
        <v>#REF!</v>
      </c>
      <c r="B528" s="172" t="e">
        <f>CONCATENATE($R$526,SUM($M$527:M528))</f>
        <v>#REF!</v>
      </c>
      <c r="C528" s="36" t="e">
        <f>'Anexo VI Estimativa de custo'!#REF!</f>
        <v>#REF!</v>
      </c>
      <c r="D528" s="6" t="e">
        <f>'Anexo VI Estimativa de custo'!#REF!</f>
        <v>#REF!</v>
      </c>
      <c r="E528" s="46" t="e">
        <f>'Anexo VI Estimativa de custo'!#REF!</f>
        <v>#REF!</v>
      </c>
      <c r="F528" s="46" t="e">
        <f t="shared" ref="F528:F533" si="201">E528</f>
        <v>#REF!</v>
      </c>
      <c r="G528" s="167" t="e">
        <f t="shared" ref="G528:G533" si="202">IF(F528-E528&gt;0,F528-E528,0)</f>
        <v>#REF!</v>
      </c>
      <c r="H528" s="167" t="e">
        <f t="shared" ref="H528:H533" si="203">IF(E528-F528&gt;0,E528-F528,0)</f>
        <v>#REF!</v>
      </c>
      <c r="I528" s="11" t="e">
        <f>'Anexo VI Estimativa de custo'!#REF!</f>
        <v>#REF!</v>
      </c>
      <c r="J528" s="269" t="e">
        <f t="shared" ref="J528:J533" si="204">G528*I528</f>
        <v>#REF!</v>
      </c>
      <c r="K528" s="269" t="e">
        <f t="shared" ref="K528:K533" si="205">H528*I528</f>
        <v>#REF!</v>
      </c>
      <c r="L528" s="269" t="e">
        <f t="shared" ref="L528:L533" si="206">J528-K528</f>
        <v>#REF!</v>
      </c>
      <c r="M528" s="106" t="e">
        <f t="shared" ref="M528:M533" si="207">IF(E528&gt;0.001,1,0)</f>
        <v>#REF!</v>
      </c>
      <c r="N528" s="20"/>
      <c r="O528" s="20"/>
      <c r="P528" s="68"/>
      <c r="Q528" s="16"/>
      <c r="R528" s="120"/>
      <c r="S528" s="35"/>
      <c r="T528" s="221" t="e">
        <f t="shared" si="179"/>
        <v>#REF!</v>
      </c>
      <c r="W528" s="221" t="e">
        <f t="shared" si="180"/>
        <v>#REF!</v>
      </c>
    </row>
    <row r="529" spans="1:23" s="26" customFormat="1" ht="21.95" customHeight="1" x14ac:dyDescent="0.2">
      <c r="A529" s="192" t="e">
        <f>'Anexo VI Estimativa de custo'!#REF!</f>
        <v>#REF!</v>
      </c>
      <c r="B529" s="172" t="e">
        <f>CONCATENATE($R$526,SUM($M$527:M529))</f>
        <v>#REF!</v>
      </c>
      <c r="C529" s="36" t="e">
        <f>'Anexo VI Estimativa de custo'!#REF!</f>
        <v>#REF!</v>
      </c>
      <c r="D529" s="6" t="e">
        <f>'Anexo VI Estimativa de custo'!#REF!</f>
        <v>#REF!</v>
      </c>
      <c r="E529" s="46" t="e">
        <f>'Anexo VI Estimativa de custo'!#REF!</f>
        <v>#REF!</v>
      </c>
      <c r="F529" s="46" t="e">
        <f t="shared" si="201"/>
        <v>#REF!</v>
      </c>
      <c r="G529" s="167" t="e">
        <f t="shared" si="202"/>
        <v>#REF!</v>
      </c>
      <c r="H529" s="167" t="e">
        <f t="shared" si="203"/>
        <v>#REF!</v>
      </c>
      <c r="I529" s="11" t="e">
        <f>'Anexo VI Estimativa de custo'!#REF!</f>
        <v>#REF!</v>
      </c>
      <c r="J529" s="269" t="e">
        <f t="shared" si="204"/>
        <v>#REF!</v>
      </c>
      <c r="K529" s="269" t="e">
        <f t="shared" si="205"/>
        <v>#REF!</v>
      </c>
      <c r="L529" s="269" t="e">
        <f t="shared" si="206"/>
        <v>#REF!</v>
      </c>
      <c r="M529" s="106" t="e">
        <f t="shared" si="207"/>
        <v>#REF!</v>
      </c>
      <c r="N529" s="20"/>
      <c r="O529" s="20"/>
      <c r="P529" s="68"/>
      <c r="Q529" s="16"/>
      <c r="R529" s="120"/>
      <c r="S529" s="35"/>
      <c r="T529" s="221" t="e">
        <f t="shared" si="179"/>
        <v>#REF!</v>
      </c>
      <c r="W529" s="221" t="e">
        <f t="shared" si="180"/>
        <v>#REF!</v>
      </c>
    </row>
    <row r="530" spans="1:23" s="26" customFormat="1" ht="21.95" customHeight="1" x14ac:dyDescent="0.2">
      <c r="A530" s="192" t="e">
        <f>'Anexo VI Estimativa de custo'!#REF!</f>
        <v>#REF!</v>
      </c>
      <c r="B530" s="172" t="e">
        <f>CONCATENATE($R$526,SUM($M$527:M530))</f>
        <v>#REF!</v>
      </c>
      <c r="C530" s="36" t="e">
        <f>'Anexo VI Estimativa de custo'!#REF!</f>
        <v>#REF!</v>
      </c>
      <c r="D530" s="6" t="e">
        <f>'Anexo VI Estimativa de custo'!#REF!</f>
        <v>#REF!</v>
      </c>
      <c r="E530" s="46" t="e">
        <f>'Anexo VI Estimativa de custo'!#REF!</f>
        <v>#REF!</v>
      </c>
      <c r="F530" s="46" t="e">
        <f t="shared" si="201"/>
        <v>#REF!</v>
      </c>
      <c r="G530" s="167" t="e">
        <f t="shared" si="202"/>
        <v>#REF!</v>
      </c>
      <c r="H530" s="167" t="e">
        <f t="shared" si="203"/>
        <v>#REF!</v>
      </c>
      <c r="I530" s="11" t="e">
        <f>'Anexo VI Estimativa de custo'!#REF!</f>
        <v>#REF!</v>
      </c>
      <c r="J530" s="269" t="e">
        <f t="shared" si="204"/>
        <v>#REF!</v>
      </c>
      <c r="K530" s="269" t="e">
        <f t="shared" si="205"/>
        <v>#REF!</v>
      </c>
      <c r="L530" s="269" t="e">
        <f t="shared" si="206"/>
        <v>#REF!</v>
      </c>
      <c r="M530" s="106" t="e">
        <f t="shared" si="207"/>
        <v>#REF!</v>
      </c>
      <c r="N530" s="20"/>
      <c r="O530" s="20"/>
      <c r="P530" s="68"/>
      <c r="Q530" s="16"/>
      <c r="R530" s="120"/>
      <c r="S530" s="35"/>
      <c r="T530" s="221" t="e">
        <f t="shared" ref="T530:T593" si="208">E530*I530</f>
        <v>#REF!</v>
      </c>
      <c r="W530" s="221" t="e">
        <f t="shared" ref="W530:W593" si="209">I530*E530</f>
        <v>#REF!</v>
      </c>
    </row>
    <row r="531" spans="1:23" s="26" customFormat="1" ht="21.95" customHeight="1" x14ac:dyDescent="0.2">
      <c r="A531" s="192" t="e">
        <f>'Anexo VI Estimativa de custo'!#REF!</f>
        <v>#REF!</v>
      </c>
      <c r="B531" s="172" t="e">
        <f>CONCATENATE($R$526,SUM($M$527:M531))</f>
        <v>#REF!</v>
      </c>
      <c r="C531" s="36" t="e">
        <f>'Anexo VI Estimativa de custo'!#REF!</f>
        <v>#REF!</v>
      </c>
      <c r="D531" s="6" t="e">
        <f>'Anexo VI Estimativa de custo'!#REF!</f>
        <v>#REF!</v>
      </c>
      <c r="E531" s="46" t="e">
        <f>'Anexo VI Estimativa de custo'!#REF!</f>
        <v>#REF!</v>
      </c>
      <c r="F531" s="46" t="e">
        <f t="shared" si="201"/>
        <v>#REF!</v>
      </c>
      <c r="G531" s="167" t="e">
        <f t="shared" si="202"/>
        <v>#REF!</v>
      </c>
      <c r="H531" s="167" t="e">
        <f t="shared" si="203"/>
        <v>#REF!</v>
      </c>
      <c r="I531" s="11" t="e">
        <f>'Anexo VI Estimativa de custo'!#REF!</f>
        <v>#REF!</v>
      </c>
      <c r="J531" s="269" t="e">
        <f t="shared" si="204"/>
        <v>#REF!</v>
      </c>
      <c r="K531" s="269" t="e">
        <f t="shared" si="205"/>
        <v>#REF!</v>
      </c>
      <c r="L531" s="269" t="e">
        <f t="shared" si="206"/>
        <v>#REF!</v>
      </c>
      <c r="M531" s="106" t="e">
        <f t="shared" si="207"/>
        <v>#REF!</v>
      </c>
      <c r="N531" s="20"/>
      <c r="O531" s="20"/>
      <c r="P531" s="68"/>
      <c r="Q531" s="16"/>
      <c r="R531" s="120"/>
      <c r="S531" s="35"/>
      <c r="T531" s="221" t="e">
        <f t="shared" si="208"/>
        <v>#REF!</v>
      </c>
      <c r="W531" s="221" t="e">
        <f t="shared" si="209"/>
        <v>#REF!</v>
      </c>
    </row>
    <row r="532" spans="1:23" s="26" customFormat="1" ht="21.95" customHeight="1" x14ac:dyDescent="0.2">
      <c r="A532" s="192" t="e">
        <f>'Anexo VI Estimativa de custo'!#REF!</f>
        <v>#REF!</v>
      </c>
      <c r="B532" s="172" t="e">
        <f>CONCATENATE($R$526,SUM($M$527:M532))</f>
        <v>#REF!</v>
      </c>
      <c r="C532" s="36" t="e">
        <f>'Anexo VI Estimativa de custo'!#REF!</f>
        <v>#REF!</v>
      </c>
      <c r="D532" s="6" t="e">
        <f>'Anexo VI Estimativa de custo'!#REF!</f>
        <v>#REF!</v>
      </c>
      <c r="E532" s="46" t="e">
        <f>'Anexo VI Estimativa de custo'!#REF!</f>
        <v>#REF!</v>
      </c>
      <c r="F532" s="46" t="e">
        <f t="shared" si="201"/>
        <v>#REF!</v>
      </c>
      <c r="G532" s="167" t="e">
        <f t="shared" si="202"/>
        <v>#REF!</v>
      </c>
      <c r="H532" s="167" t="e">
        <f t="shared" si="203"/>
        <v>#REF!</v>
      </c>
      <c r="I532" s="11" t="e">
        <f>'Anexo VI Estimativa de custo'!#REF!</f>
        <v>#REF!</v>
      </c>
      <c r="J532" s="269" t="e">
        <f t="shared" si="204"/>
        <v>#REF!</v>
      </c>
      <c r="K532" s="269" t="e">
        <f t="shared" si="205"/>
        <v>#REF!</v>
      </c>
      <c r="L532" s="269" t="e">
        <f t="shared" si="206"/>
        <v>#REF!</v>
      </c>
      <c r="M532" s="106" t="e">
        <f t="shared" si="207"/>
        <v>#REF!</v>
      </c>
      <c r="N532" s="20"/>
      <c r="O532" s="20"/>
      <c r="P532" s="68"/>
      <c r="Q532" s="16"/>
      <c r="R532" s="120"/>
      <c r="S532" s="35"/>
      <c r="T532" s="221" t="e">
        <f t="shared" si="208"/>
        <v>#REF!</v>
      </c>
      <c r="W532" s="221" t="e">
        <f t="shared" si="209"/>
        <v>#REF!</v>
      </c>
    </row>
    <row r="533" spans="1:23" s="26" customFormat="1" ht="21.95" customHeight="1" x14ac:dyDescent="0.2">
      <c r="A533" s="192" t="e">
        <f>'Anexo VI Estimativa de custo'!#REF!</f>
        <v>#REF!</v>
      </c>
      <c r="B533" s="172" t="e">
        <f>CONCATENATE($R$526,SUM($M$527:M533))</f>
        <v>#REF!</v>
      </c>
      <c r="C533" s="36" t="e">
        <f>'Anexo VI Estimativa de custo'!#REF!</f>
        <v>#REF!</v>
      </c>
      <c r="D533" s="6" t="e">
        <f>'Anexo VI Estimativa de custo'!#REF!</f>
        <v>#REF!</v>
      </c>
      <c r="E533" s="46" t="e">
        <f>'Anexo VI Estimativa de custo'!#REF!</f>
        <v>#REF!</v>
      </c>
      <c r="F533" s="46" t="e">
        <f t="shared" si="201"/>
        <v>#REF!</v>
      </c>
      <c r="G533" s="167" t="e">
        <f t="shared" si="202"/>
        <v>#REF!</v>
      </c>
      <c r="H533" s="167" t="e">
        <f t="shared" si="203"/>
        <v>#REF!</v>
      </c>
      <c r="I533" s="11" t="e">
        <f>'Anexo VI Estimativa de custo'!#REF!</f>
        <v>#REF!</v>
      </c>
      <c r="J533" s="269" t="e">
        <f t="shared" si="204"/>
        <v>#REF!</v>
      </c>
      <c r="K533" s="269" t="e">
        <f t="shared" si="205"/>
        <v>#REF!</v>
      </c>
      <c r="L533" s="269" t="e">
        <f t="shared" si="206"/>
        <v>#REF!</v>
      </c>
      <c r="M533" s="106" t="e">
        <f t="shared" si="207"/>
        <v>#REF!</v>
      </c>
      <c r="N533" s="20"/>
      <c r="O533" s="20"/>
      <c r="P533" s="258" t="e">
        <f>SUM(E527:E533)</f>
        <v>#REF!</v>
      </c>
      <c r="Q533" s="16"/>
      <c r="R533" s="120"/>
      <c r="S533" s="35"/>
      <c r="T533" s="221" t="e">
        <f t="shared" si="208"/>
        <v>#REF!</v>
      </c>
      <c r="W533" s="221" t="e">
        <f t="shared" si="209"/>
        <v>#REF!</v>
      </c>
    </row>
    <row r="534" spans="1:23" s="60" customFormat="1" ht="21.95" customHeight="1" x14ac:dyDescent="0.25">
      <c r="A534" s="184"/>
      <c r="B534" s="184" t="e">
        <f>CONCATENATE(B509,O534)</f>
        <v>#REF!</v>
      </c>
      <c r="C534" s="524" t="s">
        <v>24</v>
      </c>
      <c r="D534" s="525"/>
      <c r="E534" s="525"/>
      <c r="F534" s="525"/>
      <c r="G534" s="525"/>
      <c r="H534" s="525"/>
      <c r="I534" s="525"/>
      <c r="J534" s="525"/>
      <c r="K534" s="525"/>
      <c r="L534" s="525"/>
      <c r="M534" s="104" t="e">
        <f>IF(P542&gt;0.01,1,0)</f>
        <v>#REF!</v>
      </c>
      <c r="N534" s="59"/>
      <c r="O534" s="118" t="e">
        <f>CONCATENATE(".",SUM(M510,M526,M534))</f>
        <v>#REF!</v>
      </c>
      <c r="P534" s="69"/>
      <c r="Q534" s="54"/>
      <c r="R534" s="128" t="e">
        <f>CONCATENATE(B534,".")</f>
        <v>#REF!</v>
      </c>
      <c r="S534" s="64"/>
      <c r="T534" s="221">
        <f t="shared" si="208"/>
        <v>0</v>
      </c>
      <c r="W534" s="221">
        <f t="shared" si="209"/>
        <v>0</v>
      </c>
    </row>
    <row r="535" spans="1:23" s="26" customFormat="1" ht="21.95" customHeight="1" x14ac:dyDescent="0.2">
      <c r="A535" s="192" t="e">
        <f>'Anexo VI Estimativa de custo'!#REF!</f>
        <v>#REF!</v>
      </c>
      <c r="B535" s="172" t="e">
        <f>CONCATENATE($R$534,SUM($M$535:M535))</f>
        <v>#REF!</v>
      </c>
      <c r="C535" s="36" t="e">
        <f>'Anexo VI Estimativa de custo'!#REF!</f>
        <v>#REF!</v>
      </c>
      <c r="D535" s="6" t="e">
        <f>'Anexo VI Estimativa de custo'!#REF!</f>
        <v>#REF!</v>
      </c>
      <c r="E535" s="46" t="e">
        <f>'Anexo VI Estimativa de custo'!#REF!</f>
        <v>#REF!</v>
      </c>
      <c r="F535" s="46" t="e">
        <f>E535</f>
        <v>#REF!</v>
      </c>
      <c r="G535" s="167" t="e">
        <f>IF(F535-E535&gt;0,F535-E535,0)</f>
        <v>#REF!</v>
      </c>
      <c r="H535" s="167" t="e">
        <f>IF(E535-F535&gt;0,E535-F535,0)</f>
        <v>#REF!</v>
      </c>
      <c r="I535" s="11" t="e">
        <f>'Anexo VI Estimativa de custo'!#REF!</f>
        <v>#REF!</v>
      </c>
      <c r="J535" s="269" t="e">
        <f>G535*I535</f>
        <v>#REF!</v>
      </c>
      <c r="K535" s="269" t="e">
        <f>H535*I535</f>
        <v>#REF!</v>
      </c>
      <c r="L535" s="269" t="e">
        <f>J535-K535</f>
        <v>#REF!</v>
      </c>
      <c r="M535" s="106" t="e">
        <f>IF(E535&gt;0.001,1,0)</f>
        <v>#REF!</v>
      </c>
      <c r="N535" s="20"/>
      <c r="O535" s="20"/>
      <c r="P535" s="68"/>
      <c r="Q535" s="16"/>
      <c r="R535" s="120"/>
      <c r="S535" s="35"/>
      <c r="T535" s="221" t="e">
        <f t="shared" si="208"/>
        <v>#REF!</v>
      </c>
      <c r="W535" s="221" t="e">
        <f t="shared" si="209"/>
        <v>#REF!</v>
      </c>
    </row>
    <row r="536" spans="1:23" s="26" customFormat="1" ht="21.95" customHeight="1" x14ac:dyDescent="0.2">
      <c r="A536" s="192" t="e">
        <f>'Anexo VI Estimativa de custo'!#REF!</f>
        <v>#REF!</v>
      </c>
      <c r="B536" s="172" t="e">
        <f>CONCATENATE($R$534,SUM($M$535:M536))</f>
        <v>#REF!</v>
      </c>
      <c r="C536" s="36" t="e">
        <f>'Anexo VI Estimativa de custo'!#REF!</f>
        <v>#REF!</v>
      </c>
      <c r="D536" s="6" t="e">
        <f>'Anexo VI Estimativa de custo'!#REF!</f>
        <v>#REF!</v>
      </c>
      <c r="E536" s="46" t="e">
        <f>'Anexo VI Estimativa de custo'!#REF!</f>
        <v>#REF!</v>
      </c>
      <c r="F536" s="46" t="e">
        <f t="shared" ref="F536:F542" si="210">E536</f>
        <v>#REF!</v>
      </c>
      <c r="G536" s="167" t="e">
        <f t="shared" ref="G536:G542" si="211">IF(F536-E536&gt;0,F536-E536,0)</f>
        <v>#REF!</v>
      </c>
      <c r="H536" s="167" t="e">
        <f t="shared" ref="H536:H542" si="212">IF(E536-F536&gt;0,E536-F536,0)</f>
        <v>#REF!</v>
      </c>
      <c r="I536" s="11" t="e">
        <f>'Anexo VI Estimativa de custo'!#REF!</f>
        <v>#REF!</v>
      </c>
      <c r="J536" s="269" t="e">
        <f t="shared" ref="J536:J542" si="213">G536*I536</f>
        <v>#REF!</v>
      </c>
      <c r="K536" s="269" t="e">
        <f t="shared" ref="K536:K542" si="214">H536*I536</f>
        <v>#REF!</v>
      </c>
      <c r="L536" s="269" t="e">
        <f t="shared" ref="L536:L542" si="215">J536-K536</f>
        <v>#REF!</v>
      </c>
      <c r="M536" s="106" t="e">
        <f t="shared" ref="M536:M542" si="216">IF(E536&gt;0.001,1,0)</f>
        <v>#REF!</v>
      </c>
      <c r="N536" s="20"/>
      <c r="O536" s="20"/>
      <c r="P536" s="68"/>
      <c r="Q536" s="16"/>
      <c r="R536" s="120"/>
      <c r="S536" s="35"/>
      <c r="T536" s="221" t="e">
        <f t="shared" si="208"/>
        <v>#REF!</v>
      </c>
      <c r="W536" s="221" t="e">
        <f t="shared" si="209"/>
        <v>#REF!</v>
      </c>
    </row>
    <row r="537" spans="1:23" s="26" customFormat="1" ht="21.95" customHeight="1" x14ac:dyDescent="0.2">
      <c r="A537" s="192" t="e">
        <f>'Anexo VI Estimativa de custo'!#REF!</f>
        <v>#REF!</v>
      </c>
      <c r="B537" s="172" t="e">
        <f>CONCATENATE($R$534,SUM($M$535:M537))</f>
        <v>#REF!</v>
      </c>
      <c r="C537" s="36" t="e">
        <f>'Anexo VI Estimativa de custo'!#REF!</f>
        <v>#REF!</v>
      </c>
      <c r="D537" s="6" t="e">
        <f>'Anexo VI Estimativa de custo'!#REF!</f>
        <v>#REF!</v>
      </c>
      <c r="E537" s="46" t="e">
        <f>'Anexo VI Estimativa de custo'!#REF!</f>
        <v>#REF!</v>
      </c>
      <c r="F537" s="46" t="e">
        <f t="shared" si="210"/>
        <v>#REF!</v>
      </c>
      <c r="G537" s="167" t="e">
        <f t="shared" si="211"/>
        <v>#REF!</v>
      </c>
      <c r="H537" s="167" t="e">
        <f t="shared" si="212"/>
        <v>#REF!</v>
      </c>
      <c r="I537" s="11" t="e">
        <f>'Anexo VI Estimativa de custo'!#REF!</f>
        <v>#REF!</v>
      </c>
      <c r="J537" s="269" t="e">
        <f t="shared" si="213"/>
        <v>#REF!</v>
      </c>
      <c r="K537" s="269" t="e">
        <f t="shared" si="214"/>
        <v>#REF!</v>
      </c>
      <c r="L537" s="269" t="e">
        <f t="shared" si="215"/>
        <v>#REF!</v>
      </c>
      <c r="M537" s="106" t="e">
        <f t="shared" si="216"/>
        <v>#REF!</v>
      </c>
      <c r="N537" s="20"/>
      <c r="O537" s="20"/>
      <c r="P537" s="68"/>
      <c r="Q537" s="16"/>
      <c r="R537" s="120"/>
      <c r="S537" s="35"/>
      <c r="T537" s="221" t="e">
        <f t="shared" si="208"/>
        <v>#REF!</v>
      </c>
      <c r="W537" s="221" t="e">
        <f t="shared" si="209"/>
        <v>#REF!</v>
      </c>
    </row>
    <row r="538" spans="1:23" s="26" customFormat="1" ht="21.95" customHeight="1" x14ac:dyDescent="0.2">
      <c r="A538" s="192" t="e">
        <f>'Anexo VI Estimativa de custo'!#REF!</f>
        <v>#REF!</v>
      </c>
      <c r="B538" s="172" t="e">
        <f>CONCATENATE($R$534,SUM($M$535:M538))</f>
        <v>#REF!</v>
      </c>
      <c r="C538" s="36" t="e">
        <f>'Anexo VI Estimativa de custo'!#REF!</f>
        <v>#REF!</v>
      </c>
      <c r="D538" s="6" t="e">
        <f>'Anexo VI Estimativa de custo'!#REF!</f>
        <v>#REF!</v>
      </c>
      <c r="E538" s="46" t="e">
        <f>'Anexo VI Estimativa de custo'!#REF!</f>
        <v>#REF!</v>
      </c>
      <c r="F538" s="46" t="e">
        <f t="shared" si="210"/>
        <v>#REF!</v>
      </c>
      <c r="G538" s="167" t="e">
        <f t="shared" si="211"/>
        <v>#REF!</v>
      </c>
      <c r="H538" s="167" t="e">
        <f t="shared" si="212"/>
        <v>#REF!</v>
      </c>
      <c r="I538" s="11" t="e">
        <f>'Anexo VI Estimativa de custo'!#REF!</f>
        <v>#REF!</v>
      </c>
      <c r="J538" s="269" t="e">
        <f t="shared" si="213"/>
        <v>#REF!</v>
      </c>
      <c r="K538" s="269" t="e">
        <f t="shared" si="214"/>
        <v>#REF!</v>
      </c>
      <c r="L538" s="269" t="e">
        <f t="shared" si="215"/>
        <v>#REF!</v>
      </c>
      <c r="M538" s="106" t="e">
        <f t="shared" si="216"/>
        <v>#REF!</v>
      </c>
      <c r="N538" s="20"/>
      <c r="O538" s="20"/>
      <c r="P538" s="68"/>
      <c r="Q538" s="16"/>
      <c r="R538" s="120"/>
      <c r="S538" s="35"/>
      <c r="T538" s="221" t="e">
        <f t="shared" si="208"/>
        <v>#REF!</v>
      </c>
      <c r="W538" s="221" t="e">
        <f t="shared" si="209"/>
        <v>#REF!</v>
      </c>
    </row>
    <row r="539" spans="1:23" s="26" customFormat="1" ht="21.95" customHeight="1" x14ac:dyDescent="0.2">
      <c r="A539" s="192" t="e">
        <f>'Anexo VI Estimativa de custo'!#REF!</f>
        <v>#REF!</v>
      </c>
      <c r="B539" s="172" t="e">
        <f>CONCATENATE($R$534,SUM($M$535:M539))</f>
        <v>#REF!</v>
      </c>
      <c r="C539" s="36" t="e">
        <f>'Anexo VI Estimativa de custo'!#REF!</f>
        <v>#REF!</v>
      </c>
      <c r="D539" s="6" t="e">
        <f>'Anexo VI Estimativa de custo'!#REF!</f>
        <v>#REF!</v>
      </c>
      <c r="E539" s="46" t="e">
        <f>'Anexo VI Estimativa de custo'!#REF!</f>
        <v>#REF!</v>
      </c>
      <c r="F539" s="46" t="e">
        <f t="shared" si="210"/>
        <v>#REF!</v>
      </c>
      <c r="G539" s="167" t="e">
        <f t="shared" si="211"/>
        <v>#REF!</v>
      </c>
      <c r="H539" s="167" t="e">
        <f t="shared" si="212"/>
        <v>#REF!</v>
      </c>
      <c r="I539" s="11" t="e">
        <f>'Anexo VI Estimativa de custo'!#REF!</f>
        <v>#REF!</v>
      </c>
      <c r="J539" s="269" t="e">
        <f t="shared" si="213"/>
        <v>#REF!</v>
      </c>
      <c r="K539" s="269" t="e">
        <f t="shared" si="214"/>
        <v>#REF!</v>
      </c>
      <c r="L539" s="269" t="e">
        <f t="shared" si="215"/>
        <v>#REF!</v>
      </c>
      <c r="M539" s="106" t="e">
        <f t="shared" si="216"/>
        <v>#REF!</v>
      </c>
      <c r="N539" s="20"/>
      <c r="O539" s="20"/>
      <c r="P539" s="68"/>
      <c r="Q539" s="16"/>
      <c r="R539" s="120"/>
      <c r="S539" s="35"/>
      <c r="T539" s="221" t="e">
        <f t="shared" si="208"/>
        <v>#REF!</v>
      </c>
      <c r="W539" s="221" t="e">
        <f t="shared" si="209"/>
        <v>#REF!</v>
      </c>
    </row>
    <row r="540" spans="1:23" s="26" customFormat="1" ht="21.95" customHeight="1" x14ac:dyDescent="0.2">
      <c r="A540" s="192" t="e">
        <f>'Anexo VI Estimativa de custo'!#REF!</f>
        <v>#REF!</v>
      </c>
      <c r="B540" s="172" t="e">
        <f>CONCATENATE($R$534,SUM($M$535:M540))</f>
        <v>#REF!</v>
      </c>
      <c r="C540" s="36" t="e">
        <f>'Anexo VI Estimativa de custo'!#REF!</f>
        <v>#REF!</v>
      </c>
      <c r="D540" s="6" t="e">
        <f>'Anexo VI Estimativa de custo'!#REF!</f>
        <v>#REF!</v>
      </c>
      <c r="E540" s="46" t="e">
        <f>'Anexo VI Estimativa de custo'!#REF!</f>
        <v>#REF!</v>
      </c>
      <c r="F540" s="46" t="e">
        <f t="shared" si="210"/>
        <v>#REF!</v>
      </c>
      <c r="G540" s="167" t="e">
        <f t="shared" si="211"/>
        <v>#REF!</v>
      </c>
      <c r="H540" s="167" t="e">
        <f t="shared" si="212"/>
        <v>#REF!</v>
      </c>
      <c r="I540" s="11" t="e">
        <f>'Anexo VI Estimativa de custo'!#REF!</f>
        <v>#REF!</v>
      </c>
      <c r="J540" s="269" t="e">
        <f t="shared" si="213"/>
        <v>#REF!</v>
      </c>
      <c r="K540" s="269" t="e">
        <f t="shared" si="214"/>
        <v>#REF!</v>
      </c>
      <c r="L540" s="269" t="e">
        <f t="shared" si="215"/>
        <v>#REF!</v>
      </c>
      <c r="M540" s="106" t="e">
        <f t="shared" si="216"/>
        <v>#REF!</v>
      </c>
      <c r="N540" s="20"/>
      <c r="O540" s="20"/>
      <c r="P540" s="68"/>
      <c r="Q540" s="16"/>
      <c r="R540" s="120"/>
      <c r="S540" s="35"/>
      <c r="T540" s="221" t="e">
        <f t="shared" si="208"/>
        <v>#REF!</v>
      </c>
      <c r="W540" s="221" t="e">
        <f t="shared" si="209"/>
        <v>#REF!</v>
      </c>
    </row>
    <row r="541" spans="1:23" s="26" customFormat="1" ht="21.95" customHeight="1" x14ac:dyDescent="0.2">
      <c r="A541" s="192"/>
      <c r="B541" s="172" t="e">
        <f>CONCATENATE($R$534,SUM($M$535:M541))</f>
        <v>#REF!</v>
      </c>
      <c r="C541" s="31"/>
      <c r="D541" s="8"/>
      <c r="E541" s="46" t="e">
        <f>'Anexo VI Estimativa de custo'!#REF!</f>
        <v>#REF!</v>
      </c>
      <c r="F541" s="46" t="e">
        <f t="shared" si="210"/>
        <v>#REF!</v>
      </c>
      <c r="G541" s="167" t="e">
        <f t="shared" si="211"/>
        <v>#REF!</v>
      </c>
      <c r="H541" s="167" t="e">
        <f t="shared" si="212"/>
        <v>#REF!</v>
      </c>
      <c r="I541" s="11" t="e">
        <f>'Anexo VI Estimativa de custo'!#REF!</f>
        <v>#REF!</v>
      </c>
      <c r="J541" s="269" t="e">
        <f t="shared" si="213"/>
        <v>#REF!</v>
      </c>
      <c r="K541" s="269" t="e">
        <f t="shared" si="214"/>
        <v>#REF!</v>
      </c>
      <c r="L541" s="269" t="e">
        <f t="shared" si="215"/>
        <v>#REF!</v>
      </c>
      <c r="M541" s="106" t="e">
        <f t="shared" si="216"/>
        <v>#REF!</v>
      </c>
      <c r="N541" s="20"/>
      <c r="O541" s="20"/>
      <c r="P541" s="68"/>
      <c r="Q541" s="16"/>
      <c r="R541" s="120"/>
      <c r="S541" s="35"/>
      <c r="T541" s="221" t="e">
        <f t="shared" si="208"/>
        <v>#REF!</v>
      </c>
      <c r="W541" s="221" t="e">
        <f t="shared" si="209"/>
        <v>#REF!</v>
      </c>
    </row>
    <row r="542" spans="1:23" s="26" customFormat="1" ht="21.95" customHeight="1" x14ac:dyDescent="0.2">
      <c r="A542" s="192"/>
      <c r="B542" s="172" t="e">
        <f>CONCATENATE($R$534,SUM($M$535:M542))</f>
        <v>#REF!</v>
      </c>
      <c r="C542" s="34"/>
      <c r="D542" s="10"/>
      <c r="E542" s="46" t="e">
        <f>'Anexo VI Estimativa de custo'!#REF!</f>
        <v>#REF!</v>
      </c>
      <c r="F542" s="46" t="e">
        <f t="shared" si="210"/>
        <v>#REF!</v>
      </c>
      <c r="G542" s="167" t="e">
        <f t="shared" si="211"/>
        <v>#REF!</v>
      </c>
      <c r="H542" s="167" t="e">
        <f t="shared" si="212"/>
        <v>#REF!</v>
      </c>
      <c r="I542" s="11" t="e">
        <f>'Anexo VI Estimativa de custo'!#REF!</f>
        <v>#REF!</v>
      </c>
      <c r="J542" s="269" t="e">
        <f t="shared" si="213"/>
        <v>#REF!</v>
      </c>
      <c r="K542" s="269" t="e">
        <f t="shared" si="214"/>
        <v>#REF!</v>
      </c>
      <c r="L542" s="269" t="e">
        <f t="shared" si="215"/>
        <v>#REF!</v>
      </c>
      <c r="M542" s="106" t="e">
        <f t="shared" si="216"/>
        <v>#REF!</v>
      </c>
      <c r="N542" s="20"/>
      <c r="O542" s="20"/>
      <c r="P542" s="258" t="e">
        <f>SUM(E535:E542)</f>
        <v>#REF!</v>
      </c>
      <c r="Q542" s="16"/>
      <c r="R542" s="120"/>
      <c r="S542" s="35"/>
      <c r="T542" s="221" t="e">
        <f t="shared" si="208"/>
        <v>#REF!</v>
      </c>
      <c r="W542" s="221" t="e">
        <f t="shared" si="209"/>
        <v>#REF!</v>
      </c>
    </row>
    <row r="543" spans="1:23" s="60" customFormat="1" ht="21.95" customHeight="1" x14ac:dyDescent="0.25">
      <c r="A543" s="184"/>
      <c r="B543" s="184" t="e">
        <f>CONCATENATE(B509,O543)</f>
        <v>#REF!</v>
      </c>
      <c r="C543" s="72" t="s">
        <v>25</v>
      </c>
      <c r="D543" s="58"/>
      <c r="E543" s="627"/>
      <c r="F543" s="627"/>
      <c r="G543" s="627"/>
      <c r="H543" s="627"/>
      <c r="I543" s="627"/>
      <c r="J543" s="627"/>
      <c r="K543" s="627"/>
      <c r="L543" s="627"/>
      <c r="M543" s="104" t="e">
        <f>IF(P548&gt;0.01,1,0)</f>
        <v>#REF!</v>
      </c>
      <c r="N543" s="59"/>
      <c r="O543" s="118" t="e">
        <f>CONCATENATE(".",SUM(M510,M526,M534,M543))</f>
        <v>#REF!</v>
      </c>
      <c r="P543" s="69"/>
      <c r="Q543" s="54"/>
      <c r="R543" s="128" t="e">
        <f>CONCATENATE(B543,".")</f>
        <v>#REF!</v>
      </c>
      <c r="S543" s="64"/>
      <c r="T543" s="221">
        <f t="shared" si="208"/>
        <v>0</v>
      </c>
      <c r="W543" s="221">
        <f t="shared" si="209"/>
        <v>0</v>
      </c>
    </row>
    <row r="544" spans="1:23" s="26" customFormat="1" ht="21.95" customHeight="1" x14ac:dyDescent="0.2">
      <c r="A544" s="192" t="e">
        <f>'Anexo VI Estimativa de custo'!#REF!</f>
        <v>#REF!</v>
      </c>
      <c r="B544" s="172" t="e">
        <f>CONCATENATE($R$543,SUM($M$544:M544))</f>
        <v>#REF!</v>
      </c>
      <c r="C544" s="36" t="e">
        <f>'Anexo VI Estimativa de custo'!#REF!</f>
        <v>#REF!</v>
      </c>
      <c r="D544" s="6" t="e">
        <f>'Anexo VI Estimativa de custo'!#REF!</f>
        <v>#REF!</v>
      </c>
      <c r="E544" s="46" t="e">
        <f>'Anexo VI Estimativa de custo'!#REF!</f>
        <v>#REF!</v>
      </c>
      <c r="F544" s="46" t="e">
        <f>E544</f>
        <v>#REF!</v>
      </c>
      <c r="G544" s="167" t="e">
        <f>IF(F544-E544&gt;0,F544-E544,0)</f>
        <v>#REF!</v>
      </c>
      <c r="H544" s="167" t="e">
        <f>IF(E544-F544&gt;0,E544-F544,0)</f>
        <v>#REF!</v>
      </c>
      <c r="I544" s="11" t="e">
        <f>'Anexo VI Estimativa de custo'!#REF!</f>
        <v>#REF!</v>
      </c>
      <c r="J544" s="269" t="e">
        <f>G544*I544</f>
        <v>#REF!</v>
      </c>
      <c r="K544" s="269" t="e">
        <f>H544*I544</f>
        <v>#REF!</v>
      </c>
      <c r="L544" s="269" t="e">
        <f>J544-K544</f>
        <v>#REF!</v>
      </c>
      <c r="M544" s="106" t="e">
        <f>IF(E544&gt;0.001,1,0)</f>
        <v>#REF!</v>
      </c>
      <c r="N544" s="20"/>
      <c r="O544" s="20"/>
      <c r="P544" s="68"/>
      <c r="Q544" s="16"/>
      <c r="R544" s="120"/>
      <c r="S544" s="35"/>
      <c r="T544" s="221" t="e">
        <f t="shared" si="208"/>
        <v>#REF!</v>
      </c>
      <c r="W544" s="221" t="e">
        <f t="shared" si="209"/>
        <v>#REF!</v>
      </c>
    </row>
    <row r="545" spans="1:23" s="26" customFormat="1" ht="21.95" customHeight="1" x14ac:dyDescent="0.2">
      <c r="A545" s="192" t="e">
        <f>'Anexo VI Estimativa de custo'!#REF!</f>
        <v>#REF!</v>
      </c>
      <c r="B545" s="172" t="e">
        <f>CONCATENATE($R$543,SUM($M$544:M545))</f>
        <v>#REF!</v>
      </c>
      <c r="C545" s="36" t="e">
        <f>'Anexo VI Estimativa de custo'!#REF!</f>
        <v>#REF!</v>
      </c>
      <c r="D545" s="6" t="e">
        <f>'Anexo VI Estimativa de custo'!#REF!</f>
        <v>#REF!</v>
      </c>
      <c r="E545" s="46" t="e">
        <f>'Anexo VI Estimativa de custo'!#REF!</f>
        <v>#REF!</v>
      </c>
      <c r="F545" s="46" t="e">
        <f t="shared" ref="F545:F548" si="217">E545</f>
        <v>#REF!</v>
      </c>
      <c r="G545" s="167" t="e">
        <f>IF(F545-E545&gt;0,F545-E545,0)</f>
        <v>#REF!</v>
      </c>
      <c r="H545" s="167" t="e">
        <f>IF(E545-F545&gt;0,E545-F545,0)</f>
        <v>#REF!</v>
      </c>
      <c r="I545" s="11" t="e">
        <f>'Anexo VI Estimativa de custo'!#REF!</f>
        <v>#REF!</v>
      </c>
      <c r="J545" s="269" t="e">
        <f>G545*I545</f>
        <v>#REF!</v>
      </c>
      <c r="K545" s="269" t="e">
        <f>H545*I545</f>
        <v>#REF!</v>
      </c>
      <c r="L545" s="269" t="e">
        <f>J545-K545</f>
        <v>#REF!</v>
      </c>
      <c r="M545" s="106" t="e">
        <f>IF(E545&gt;0.001,1,0)</f>
        <v>#REF!</v>
      </c>
      <c r="N545" s="20"/>
      <c r="O545" s="20"/>
      <c r="P545" s="68"/>
      <c r="Q545" s="16"/>
      <c r="R545" s="120"/>
      <c r="S545" s="35"/>
      <c r="T545" s="221" t="e">
        <f t="shared" si="208"/>
        <v>#REF!</v>
      </c>
      <c r="W545" s="221" t="e">
        <f t="shared" si="209"/>
        <v>#REF!</v>
      </c>
    </row>
    <row r="546" spans="1:23" s="26" customFormat="1" ht="21.95" customHeight="1" x14ac:dyDescent="0.2">
      <c r="A546" s="192" t="e">
        <f>'Anexo VI Estimativa de custo'!#REF!</f>
        <v>#REF!</v>
      </c>
      <c r="B546" s="172" t="e">
        <f>CONCATENATE($R$543,SUM($M$544:M546))</f>
        <v>#REF!</v>
      </c>
      <c r="C546" s="36" t="e">
        <f>'Anexo VI Estimativa de custo'!#REF!</f>
        <v>#REF!</v>
      </c>
      <c r="D546" s="6" t="e">
        <f>'Anexo VI Estimativa de custo'!#REF!</f>
        <v>#REF!</v>
      </c>
      <c r="E546" s="46" t="e">
        <f>'Anexo VI Estimativa de custo'!#REF!</f>
        <v>#REF!</v>
      </c>
      <c r="F546" s="46" t="e">
        <f t="shared" si="217"/>
        <v>#REF!</v>
      </c>
      <c r="G546" s="167" t="e">
        <f>IF(F546-E546&gt;0,F546-E546,0)</f>
        <v>#REF!</v>
      </c>
      <c r="H546" s="167" t="e">
        <f>IF(E546-F546&gt;0,E546-F546,0)</f>
        <v>#REF!</v>
      </c>
      <c r="I546" s="11" t="e">
        <f>'Anexo VI Estimativa de custo'!#REF!</f>
        <v>#REF!</v>
      </c>
      <c r="J546" s="269" t="e">
        <f>G546*I546</f>
        <v>#REF!</v>
      </c>
      <c r="K546" s="269" t="e">
        <f>H546*I546</f>
        <v>#REF!</v>
      </c>
      <c r="L546" s="269" t="e">
        <f>J546-K546</f>
        <v>#REF!</v>
      </c>
      <c r="M546" s="106" t="e">
        <f>IF(E546&gt;0.001,1,0)</f>
        <v>#REF!</v>
      </c>
      <c r="N546" s="20"/>
      <c r="O546" s="20"/>
      <c r="P546" s="68"/>
      <c r="Q546" s="16"/>
      <c r="R546" s="120"/>
      <c r="S546" s="35"/>
      <c r="T546" s="221" t="e">
        <f t="shared" si="208"/>
        <v>#REF!</v>
      </c>
      <c r="W546" s="221" t="e">
        <f t="shared" si="209"/>
        <v>#REF!</v>
      </c>
    </row>
    <row r="547" spans="1:23" s="26" customFormat="1" ht="21.95" customHeight="1" x14ac:dyDescent="0.2">
      <c r="A547" s="192"/>
      <c r="B547" s="172" t="e">
        <f>CONCATENATE($R$543,SUM($M$544:M547))</f>
        <v>#REF!</v>
      </c>
      <c r="C547" s="31"/>
      <c r="D547" s="8"/>
      <c r="E547" s="46" t="e">
        <f>'Anexo VI Estimativa de custo'!#REF!</f>
        <v>#REF!</v>
      </c>
      <c r="F547" s="46" t="e">
        <f t="shared" si="217"/>
        <v>#REF!</v>
      </c>
      <c r="G547" s="167" t="e">
        <f>IF(F547-E547&gt;0,F547-E547,0)</f>
        <v>#REF!</v>
      </c>
      <c r="H547" s="167" t="e">
        <f>IF(E547-F547&gt;0,E547-F547,0)</f>
        <v>#REF!</v>
      </c>
      <c r="I547" s="11" t="e">
        <f>'Anexo VI Estimativa de custo'!#REF!</f>
        <v>#REF!</v>
      </c>
      <c r="J547" s="269" t="e">
        <f>G547*I547</f>
        <v>#REF!</v>
      </c>
      <c r="K547" s="269" t="e">
        <f>H547*I547</f>
        <v>#REF!</v>
      </c>
      <c r="L547" s="269" t="e">
        <f>J547-K547</f>
        <v>#REF!</v>
      </c>
      <c r="M547" s="106" t="e">
        <f>IF(E547&gt;0.001,1,0)</f>
        <v>#REF!</v>
      </c>
      <c r="N547" s="20"/>
      <c r="O547" s="20"/>
      <c r="P547" s="68"/>
      <c r="Q547" s="16"/>
      <c r="R547" s="120"/>
      <c r="S547" s="35"/>
      <c r="T547" s="221" t="e">
        <f t="shared" si="208"/>
        <v>#REF!</v>
      </c>
      <c r="W547" s="221" t="e">
        <f t="shared" si="209"/>
        <v>#REF!</v>
      </c>
    </row>
    <row r="548" spans="1:23" s="26" customFormat="1" ht="21.95" customHeight="1" x14ac:dyDescent="0.2">
      <c r="A548" s="192"/>
      <c r="B548" s="172" t="e">
        <f>CONCATENATE($R$543,SUM($M$544:M548))</f>
        <v>#REF!</v>
      </c>
      <c r="C548" s="34"/>
      <c r="D548" s="10"/>
      <c r="E548" s="46" t="e">
        <f>'Anexo VI Estimativa de custo'!#REF!</f>
        <v>#REF!</v>
      </c>
      <c r="F548" s="46" t="e">
        <f t="shared" si="217"/>
        <v>#REF!</v>
      </c>
      <c r="G548" s="167" t="e">
        <f>IF(F548-E548&gt;0,F548-E548,0)</f>
        <v>#REF!</v>
      </c>
      <c r="H548" s="167" t="e">
        <f>IF(E548-F548&gt;0,E548-F548,0)</f>
        <v>#REF!</v>
      </c>
      <c r="I548" s="11" t="e">
        <f>'Anexo VI Estimativa de custo'!#REF!</f>
        <v>#REF!</v>
      </c>
      <c r="J548" s="269" t="e">
        <f>G548*I548</f>
        <v>#REF!</v>
      </c>
      <c r="K548" s="269" t="e">
        <f>H548*I548</f>
        <v>#REF!</v>
      </c>
      <c r="L548" s="269" t="e">
        <f>J548-K548</f>
        <v>#REF!</v>
      </c>
      <c r="M548" s="106" t="e">
        <f>IF(E548&gt;0.001,1,0)</f>
        <v>#REF!</v>
      </c>
      <c r="N548" s="20"/>
      <c r="O548" s="20"/>
      <c r="P548" s="258" t="e">
        <f>SUM(E544:E548)</f>
        <v>#REF!</v>
      </c>
      <c r="Q548" s="16"/>
      <c r="R548" s="120"/>
      <c r="S548" s="35"/>
      <c r="T548" s="221" t="e">
        <f t="shared" si="208"/>
        <v>#REF!</v>
      </c>
      <c r="W548" s="221" t="e">
        <f t="shared" si="209"/>
        <v>#REF!</v>
      </c>
    </row>
    <row r="549" spans="1:23" s="60" customFormat="1" ht="21.95" customHeight="1" x14ac:dyDescent="0.25">
      <c r="A549" s="184"/>
      <c r="B549" s="184" t="e">
        <f>CONCATENATE(B509,O549)</f>
        <v>#REF!</v>
      </c>
      <c r="C549" s="524" t="s">
        <v>26</v>
      </c>
      <c r="D549" s="525"/>
      <c r="E549" s="525"/>
      <c r="F549" s="525"/>
      <c r="G549" s="525"/>
      <c r="H549" s="525"/>
      <c r="I549" s="525"/>
      <c r="J549" s="525"/>
      <c r="K549" s="525"/>
      <c r="L549" s="525"/>
      <c r="M549" s="104" t="e">
        <f>IF(P556&gt;0.01,1,0)</f>
        <v>#REF!</v>
      </c>
      <c r="N549" s="59"/>
      <c r="O549" s="118" t="e">
        <f>CONCATENATE(".",SUM(M510,M526,M534,M543,M549))</f>
        <v>#REF!</v>
      </c>
      <c r="P549" s="69"/>
      <c r="Q549" s="54"/>
      <c r="R549" s="128" t="e">
        <f>CONCATENATE(B549,".")</f>
        <v>#REF!</v>
      </c>
      <c r="S549" s="64"/>
      <c r="T549" s="221">
        <f t="shared" si="208"/>
        <v>0</v>
      </c>
      <c r="W549" s="221">
        <f t="shared" si="209"/>
        <v>0</v>
      </c>
    </row>
    <row r="550" spans="1:23" s="26" customFormat="1" ht="21.95" customHeight="1" x14ac:dyDescent="0.2">
      <c r="A550" s="192" t="e">
        <f>'Anexo VI Estimativa de custo'!#REF!</f>
        <v>#REF!</v>
      </c>
      <c r="B550" s="172" t="e">
        <f>CONCATENATE($R$549,SUM($M$550:M550))</f>
        <v>#REF!</v>
      </c>
      <c r="C550" s="36" t="e">
        <f>'Anexo VI Estimativa de custo'!#REF!</f>
        <v>#REF!</v>
      </c>
      <c r="D550" s="6" t="e">
        <f>'Anexo VI Estimativa de custo'!#REF!</f>
        <v>#REF!</v>
      </c>
      <c r="E550" s="46" t="e">
        <f>'Anexo VI Estimativa de custo'!#REF!</f>
        <v>#REF!</v>
      </c>
      <c r="F550" s="46" t="e">
        <f>E550</f>
        <v>#REF!</v>
      </c>
      <c r="G550" s="167" t="e">
        <f>IF(F550-E550&gt;0,F550-E550,0)</f>
        <v>#REF!</v>
      </c>
      <c r="H550" s="167" t="e">
        <f>IF(E550-F550&gt;0,E550-F550,0)</f>
        <v>#REF!</v>
      </c>
      <c r="I550" s="11" t="e">
        <f>'Anexo VI Estimativa de custo'!#REF!</f>
        <v>#REF!</v>
      </c>
      <c r="J550" s="269" t="e">
        <f>G550*I550</f>
        <v>#REF!</v>
      </c>
      <c r="K550" s="269" t="e">
        <f>H550*I550</f>
        <v>#REF!</v>
      </c>
      <c r="L550" s="269" t="e">
        <f>J550-K550</f>
        <v>#REF!</v>
      </c>
      <c r="M550" s="106" t="e">
        <f>IF(E550&gt;0.001,1,0)</f>
        <v>#REF!</v>
      </c>
      <c r="N550" s="20"/>
      <c r="O550" s="20"/>
      <c r="P550" s="68"/>
      <c r="Q550" s="16"/>
      <c r="R550" s="120"/>
      <c r="S550" s="35"/>
      <c r="T550" s="221" t="e">
        <f t="shared" si="208"/>
        <v>#REF!</v>
      </c>
      <c r="W550" s="221" t="e">
        <f t="shared" si="209"/>
        <v>#REF!</v>
      </c>
    </row>
    <row r="551" spans="1:23" s="26" customFormat="1" ht="21.95" customHeight="1" x14ac:dyDescent="0.2">
      <c r="A551" s="192" t="e">
        <f>'Anexo VI Estimativa de custo'!#REF!</f>
        <v>#REF!</v>
      </c>
      <c r="B551" s="172" t="e">
        <f>CONCATENATE($R$549,SUM($M$550:M551))</f>
        <v>#REF!</v>
      </c>
      <c r="C551" s="36" t="e">
        <f>'Anexo VI Estimativa de custo'!#REF!</f>
        <v>#REF!</v>
      </c>
      <c r="D551" s="6" t="e">
        <f>'Anexo VI Estimativa de custo'!#REF!</f>
        <v>#REF!</v>
      </c>
      <c r="E551" s="46" t="e">
        <f>'Anexo VI Estimativa de custo'!#REF!</f>
        <v>#REF!</v>
      </c>
      <c r="F551" s="46" t="e">
        <f t="shared" ref="F551:F556" si="218">E551</f>
        <v>#REF!</v>
      </c>
      <c r="G551" s="167" t="e">
        <f t="shared" ref="G551:G556" si="219">IF(F551-E551&gt;0,F551-E551,0)</f>
        <v>#REF!</v>
      </c>
      <c r="H551" s="167" t="e">
        <f t="shared" ref="H551:H556" si="220">IF(E551-F551&gt;0,E551-F551,0)</f>
        <v>#REF!</v>
      </c>
      <c r="I551" s="11" t="e">
        <f>'Anexo VI Estimativa de custo'!#REF!</f>
        <v>#REF!</v>
      </c>
      <c r="J551" s="269" t="e">
        <f t="shared" ref="J551:J556" si="221">G551*I551</f>
        <v>#REF!</v>
      </c>
      <c r="K551" s="269" t="e">
        <f t="shared" ref="K551:K556" si="222">H551*I551</f>
        <v>#REF!</v>
      </c>
      <c r="L551" s="269" t="e">
        <f t="shared" ref="L551:L556" si="223">J551-K551</f>
        <v>#REF!</v>
      </c>
      <c r="M551" s="106" t="e">
        <f t="shared" ref="M551:M556" si="224">IF(E551&gt;0.001,1,0)</f>
        <v>#REF!</v>
      </c>
      <c r="N551" s="20"/>
      <c r="O551" s="20"/>
      <c r="P551" s="68"/>
      <c r="Q551" s="16"/>
      <c r="R551" s="120"/>
      <c r="S551" s="35"/>
      <c r="T551" s="221" t="e">
        <f t="shared" si="208"/>
        <v>#REF!</v>
      </c>
      <c r="W551" s="221" t="e">
        <f t="shared" si="209"/>
        <v>#REF!</v>
      </c>
    </row>
    <row r="552" spans="1:23" s="26" customFormat="1" ht="21.95" customHeight="1" x14ac:dyDescent="0.2">
      <c r="A552" s="192" t="e">
        <f>'Anexo VI Estimativa de custo'!#REF!</f>
        <v>#REF!</v>
      </c>
      <c r="B552" s="172" t="e">
        <f>CONCATENATE($R$549,SUM($M$550:M552))</f>
        <v>#REF!</v>
      </c>
      <c r="C552" s="36" t="e">
        <f>'Anexo VI Estimativa de custo'!#REF!</f>
        <v>#REF!</v>
      </c>
      <c r="D552" s="6" t="e">
        <f>'Anexo VI Estimativa de custo'!#REF!</f>
        <v>#REF!</v>
      </c>
      <c r="E552" s="46" t="e">
        <f>'Anexo VI Estimativa de custo'!#REF!</f>
        <v>#REF!</v>
      </c>
      <c r="F552" s="46" t="e">
        <f t="shared" si="218"/>
        <v>#REF!</v>
      </c>
      <c r="G552" s="167" t="e">
        <f t="shared" si="219"/>
        <v>#REF!</v>
      </c>
      <c r="H552" s="167" t="e">
        <f t="shared" si="220"/>
        <v>#REF!</v>
      </c>
      <c r="I552" s="11" t="e">
        <f>'Anexo VI Estimativa de custo'!#REF!</f>
        <v>#REF!</v>
      </c>
      <c r="J552" s="269" t="e">
        <f t="shared" si="221"/>
        <v>#REF!</v>
      </c>
      <c r="K552" s="269" t="e">
        <f t="shared" si="222"/>
        <v>#REF!</v>
      </c>
      <c r="L552" s="269" t="e">
        <f t="shared" si="223"/>
        <v>#REF!</v>
      </c>
      <c r="M552" s="106" t="e">
        <f t="shared" si="224"/>
        <v>#REF!</v>
      </c>
      <c r="N552" s="20"/>
      <c r="O552" s="20"/>
      <c r="P552" s="68"/>
      <c r="Q552" s="16"/>
      <c r="R552" s="120"/>
      <c r="S552" s="35"/>
      <c r="T552" s="221" t="e">
        <f t="shared" si="208"/>
        <v>#REF!</v>
      </c>
      <c r="W552" s="221" t="e">
        <f t="shared" si="209"/>
        <v>#REF!</v>
      </c>
    </row>
    <row r="553" spans="1:23" s="26" customFormat="1" ht="21.95" customHeight="1" x14ac:dyDescent="0.2">
      <c r="A553" s="192" t="e">
        <f>'Anexo VI Estimativa de custo'!#REF!</f>
        <v>#REF!</v>
      </c>
      <c r="B553" s="172" t="e">
        <f>CONCATENATE($R$549,SUM($M$550:M553))</f>
        <v>#REF!</v>
      </c>
      <c r="C553" s="36" t="e">
        <f>'Anexo VI Estimativa de custo'!#REF!</f>
        <v>#REF!</v>
      </c>
      <c r="D553" s="6" t="e">
        <f>'Anexo VI Estimativa de custo'!#REF!</f>
        <v>#REF!</v>
      </c>
      <c r="E553" s="46" t="e">
        <f>'Anexo VI Estimativa de custo'!#REF!</f>
        <v>#REF!</v>
      </c>
      <c r="F553" s="46" t="e">
        <f t="shared" si="218"/>
        <v>#REF!</v>
      </c>
      <c r="G553" s="167" t="e">
        <f t="shared" si="219"/>
        <v>#REF!</v>
      </c>
      <c r="H553" s="167" t="e">
        <f t="shared" si="220"/>
        <v>#REF!</v>
      </c>
      <c r="I553" s="11" t="e">
        <f>'Anexo VI Estimativa de custo'!#REF!</f>
        <v>#REF!</v>
      </c>
      <c r="J553" s="269" t="e">
        <f t="shared" si="221"/>
        <v>#REF!</v>
      </c>
      <c r="K553" s="269" t="e">
        <f t="shared" si="222"/>
        <v>#REF!</v>
      </c>
      <c r="L553" s="269" t="e">
        <f t="shared" si="223"/>
        <v>#REF!</v>
      </c>
      <c r="M553" s="106" t="e">
        <f t="shared" si="224"/>
        <v>#REF!</v>
      </c>
      <c r="N553" s="20"/>
      <c r="O553" s="20"/>
      <c r="P553" s="68"/>
      <c r="Q553" s="16"/>
      <c r="R553" s="120"/>
      <c r="S553" s="35"/>
      <c r="T553" s="221" t="e">
        <f t="shared" si="208"/>
        <v>#REF!</v>
      </c>
      <c r="W553" s="221" t="e">
        <f t="shared" si="209"/>
        <v>#REF!</v>
      </c>
    </row>
    <row r="554" spans="1:23" s="26" customFormat="1" ht="21.95" customHeight="1" x14ac:dyDescent="0.2">
      <c r="A554" s="192">
        <f>'Anexo VI Estimativa de custo'!B50</f>
        <v>150253</v>
      </c>
      <c r="B554" s="172" t="e">
        <f>CONCATENATE($R$549,SUM($M$550:M554))</f>
        <v>#REF!</v>
      </c>
      <c r="C554" s="36" t="str">
        <f>'Anexo VI Estimativa de custo'!D50</f>
        <v>Acrilica fosca int./ext. c/massa e selador - 3 demaos</v>
      </c>
      <c r="D554" s="6" t="str">
        <f>'Anexo VI Estimativa de custo'!E50</f>
        <v>m²</v>
      </c>
      <c r="E554" s="46">
        <f>'Anexo VI Estimativa de custo'!F50</f>
        <v>714.73</v>
      </c>
      <c r="F554" s="46">
        <f t="shared" si="218"/>
        <v>714.73</v>
      </c>
      <c r="G554" s="167">
        <f t="shared" si="219"/>
        <v>0</v>
      </c>
      <c r="H554" s="167">
        <f t="shared" si="220"/>
        <v>0</v>
      </c>
      <c r="I554" s="11">
        <f>'Anexo VI Estimativa de custo'!L50</f>
        <v>9.33</v>
      </c>
      <c r="J554" s="269">
        <f t="shared" si="221"/>
        <v>0</v>
      </c>
      <c r="K554" s="269">
        <f t="shared" si="222"/>
        <v>0</v>
      </c>
      <c r="L554" s="269">
        <f t="shared" si="223"/>
        <v>0</v>
      </c>
      <c r="M554" s="106">
        <f t="shared" si="224"/>
        <v>1</v>
      </c>
      <c r="N554" s="20"/>
      <c r="O554" s="20"/>
      <c r="P554" s="68"/>
      <c r="Q554" s="16"/>
      <c r="R554" s="120"/>
      <c r="S554" s="35"/>
      <c r="T554" s="221">
        <f t="shared" si="208"/>
        <v>6668.4309000000003</v>
      </c>
      <c r="W554" s="221">
        <f t="shared" si="209"/>
        <v>6668.4309000000003</v>
      </c>
    </row>
    <row r="555" spans="1:23" s="26" customFormat="1" ht="21.95" customHeight="1" x14ac:dyDescent="0.2">
      <c r="A555" s="192" t="e">
        <f>'Anexo VI Estimativa de custo'!#REF!</f>
        <v>#REF!</v>
      </c>
      <c r="B555" s="172" t="e">
        <f>CONCATENATE($R$549,SUM($M$550:M555))</f>
        <v>#REF!</v>
      </c>
      <c r="C555" s="36" t="e">
        <f>'Anexo VI Estimativa de custo'!#REF!</f>
        <v>#REF!</v>
      </c>
      <c r="D555" s="6" t="e">
        <f>'Anexo VI Estimativa de custo'!#REF!</f>
        <v>#REF!</v>
      </c>
      <c r="E555" s="46" t="e">
        <f>'Anexo VI Estimativa de custo'!#REF!</f>
        <v>#REF!</v>
      </c>
      <c r="F555" s="46" t="e">
        <f t="shared" si="218"/>
        <v>#REF!</v>
      </c>
      <c r="G555" s="167" t="e">
        <f t="shared" si="219"/>
        <v>#REF!</v>
      </c>
      <c r="H555" s="167" t="e">
        <f t="shared" si="220"/>
        <v>#REF!</v>
      </c>
      <c r="I555" s="11" t="e">
        <f>'Anexo VI Estimativa de custo'!#REF!</f>
        <v>#REF!</v>
      </c>
      <c r="J555" s="269" t="e">
        <f t="shared" si="221"/>
        <v>#REF!</v>
      </c>
      <c r="K555" s="269" t="e">
        <f t="shared" si="222"/>
        <v>#REF!</v>
      </c>
      <c r="L555" s="269" t="e">
        <f t="shared" si="223"/>
        <v>#REF!</v>
      </c>
      <c r="M555" s="106" t="e">
        <f t="shared" si="224"/>
        <v>#REF!</v>
      </c>
      <c r="N555" s="20"/>
      <c r="O555" s="20"/>
      <c r="P555" s="68"/>
      <c r="Q555" s="16"/>
      <c r="R555" s="120"/>
      <c r="S555" s="35"/>
      <c r="T555" s="221" t="e">
        <f t="shared" si="208"/>
        <v>#REF!</v>
      </c>
      <c r="W555" s="221" t="e">
        <f t="shared" si="209"/>
        <v>#REF!</v>
      </c>
    </row>
    <row r="556" spans="1:23" s="26" customFormat="1" ht="21.95" customHeight="1" x14ac:dyDescent="0.2">
      <c r="A556" s="192" t="e">
        <f>'Anexo VI Estimativa de custo'!#REF!</f>
        <v>#REF!</v>
      </c>
      <c r="B556" s="172" t="e">
        <f>CONCATENATE($R$549,SUM($M$550:M556))</f>
        <v>#REF!</v>
      </c>
      <c r="C556" s="36" t="e">
        <f>'Anexo VI Estimativa de custo'!#REF!</f>
        <v>#REF!</v>
      </c>
      <c r="D556" s="6" t="e">
        <f>'Anexo VI Estimativa de custo'!#REF!</f>
        <v>#REF!</v>
      </c>
      <c r="E556" s="46" t="e">
        <f>'Anexo VI Estimativa de custo'!#REF!</f>
        <v>#REF!</v>
      </c>
      <c r="F556" s="46" t="e">
        <f t="shared" si="218"/>
        <v>#REF!</v>
      </c>
      <c r="G556" s="167" t="e">
        <f t="shared" si="219"/>
        <v>#REF!</v>
      </c>
      <c r="H556" s="167" t="e">
        <f t="shared" si="220"/>
        <v>#REF!</v>
      </c>
      <c r="I556" s="11" t="e">
        <f>'Anexo VI Estimativa de custo'!#REF!</f>
        <v>#REF!</v>
      </c>
      <c r="J556" s="269" t="e">
        <f t="shared" si="221"/>
        <v>#REF!</v>
      </c>
      <c r="K556" s="269" t="e">
        <f t="shared" si="222"/>
        <v>#REF!</v>
      </c>
      <c r="L556" s="269" t="e">
        <f t="shared" si="223"/>
        <v>#REF!</v>
      </c>
      <c r="M556" s="106" t="e">
        <f t="shared" si="224"/>
        <v>#REF!</v>
      </c>
      <c r="N556" s="20"/>
      <c r="O556" s="20"/>
      <c r="P556" s="258" t="e">
        <f>SUM(E550:E556)</f>
        <v>#REF!</v>
      </c>
      <c r="Q556" s="16"/>
      <c r="R556" s="120"/>
      <c r="S556" s="35"/>
      <c r="T556" s="221" t="e">
        <f t="shared" si="208"/>
        <v>#REF!</v>
      </c>
      <c r="W556" s="221" t="e">
        <f t="shared" si="209"/>
        <v>#REF!</v>
      </c>
    </row>
    <row r="557" spans="1:23" s="60" customFormat="1" ht="21.95" customHeight="1" x14ac:dyDescent="0.25">
      <c r="A557" s="185"/>
      <c r="B557" s="185" t="e">
        <f>CONCATENATE(B509,O557)</f>
        <v>#REF!</v>
      </c>
      <c r="C557" s="524" t="s">
        <v>27</v>
      </c>
      <c r="D557" s="525"/>
      <c r="E557" s="525"/>
      <c r="F557" s="525"/>
      <c r="G557" s="525"/>
      <c r="H557" s="525"/>
      <c r="I557" s="525"/>
      <c r="J557" s="525"/>
      <c r="K557" s="525"/>
      <c r="L557" s="525"/>
      <c r="M557" s="104" t="e">
        <f>IF(P561&gt;0.01,1,0)</f>
        <v>#REF!</v>
      </c>
      <c r="N557" s="59"/>
      <c r="O557" s="118" t="e">
        <f>CONCATENATE(".",SUM(M510,M526,M534,M543,M549,M557))</f>
        <v>#REF!</v>
      </c>
      <c r="P557" s="69"/>
      <c r="Q557" s="54"/>
      <c r="R557" s="128" t="e">
        <f>CONCATENATE(B557,".")</f>
        <v>#REF!</v>
      </c>
      <c r="S557" s="64"/>
      <c r="T557" s="221">
        <f t="shared" si="208"/>
        <v>0</v>
      </c>
      <c r="W557" s="221">
        <f t="shared" si="209"/>
        <v>0</v>
      </c>
    </row>
    <row r="558" spans="1:23" s="26" customFormat="1" ht="21.95" customHeight="1" x14ac:dyDescent="0.2">
      <c r="A558" s="192" t="e">
        <f>'Anexo VI Estimativa de custo'!#REF!</f>
        <v>#REF!</v>
      </c>
      <c r="B558" s="172" t="e">
        <f>CONCATENATE($R$557,SUM($M$558:M558))</f>
        <v>#REF!</v>
      </c>
      <c r="C558" s="31" t="e">
        <f>'Anexo VI Estimativa de custo'!#REF!</f>
        <v>#REF!</v>
      </c>
      <c r="D558" s="8" t="e">
        <f>'Anexo VI Estimativa de custo'!#REF!</f>
        <v>#REF!</v>
      </c>
      <c r="E558" s="43" t="e">
        <f>'Anexo VI Estimativa de custo'!#REF!</f>
        <v>#REF!</v>
      </c>
      <c r="F558" s="43" t="e">
        <f>E558</f>
        <v>#REF!</v>
      </c>
      <c r="G558" s="167" t="e">
        <f>IF(F558-E558&gt;0,F558-E558,0)</f>
        <v>#REF!</v>
      </c>
      <c r="H558" s="167" t="e">
        <f>IF(E558-F558&gt;0,E558-F558,0)</f>
        <v>#REF!</v>
      </c>
      <c r="I558" s="12" t="e">
        <f>'Anexo VI Estimativa de custo'!#REF!</f>
        <v>#REF!</v>
      </c>
      <c r="J558" s="269" t="e">
        <f>G558*I558</f>
        <v>#REF!</v>
      </c>
      <c r="K558" s="269" t="e">
        <f>H558*I558</f>
        <v>#REF!</v>
      </c>
      <c r="L558" s="269" t="e">
        <f>J558-K558</f>
        <v>#REF!</v>
      </c>
      <c r="M558" s="106" t="e">
        <f>IF(E558&gt;0.001,1,0)</f>
        <v>#REF!</v>
      </c>
      <c r="N558" s="20"/>
      <c r="O558" s="20"/>
      <c r="P558" s="68"/>
      <c r="Q558" s="16"/>
      <c r="R558" s="120"/>
      <c r="S558" s="35"/>
      <c r="T558" s="221" t="e">
        <f t="shared" si="208"/>
        <v>#REF!</v>
      </c>
      <c r="W558" s="221" t="e">
        <f t="shared" si="209"/>
        <v>#REF!</v>
      </c>
    </row>
    <row r="559" spans="1:23" s="26" customFormat="1" ht="21.95" customHeight="1" x14ac:dyDescent="0.2">
      <c r="A559" s="192" t="e">
        <f>'Anexo VI Estimativa de custo'!#REF!</f>
        <v>#REF!</v>
      </c>
      <c r="B559" s="172" t="e">
        <f>CONCATENATE($R$557,SUM($M$558:M559))</f>
        <v>#REF!</v>
      </c>
      <c r="C559" s="31" t="e">
        <f>'Anexo VI Estimativa de custo'!#REF!</f>
        <v>#REF!</v>
      </c>
      <c r="D559" s="8" t="e">
        <f>'Anexo VI Estimativa de custo'!#REF!</f>
        <v>#REF!</v>
      </c>
      <c r="E559" s="43" t="e">
        <f>'Anexo VI Estimativa de custo'!#REF!</f>
        <v>#REF!</v>
      </c>
      <c r="F559" s="43" t="e">
        <f t="shared" ref="F559:F561" si="225">E559</f>
        <v>#REF!</v>
      </c>
      <c r="G559" s="167" t="e">
        <f>IF(F559-E559&gt;0,F559-E559,0)</f>
        <v>#REF!</v>
      </c>
      <c r="H559" s="167" t="e">
        <f>IF(E559-F559&gt;0,E559-F559,0)</f>
        <v>#REF!</v>
      </c>
      <c r="I559" s="12" t="e">
        <f>'Anexo VI Estimativa de custo'!#REF!</f>
        <v>#REF!</v>
      </c>
      <c r="J559" s="269" t="e">
        <f>G559*I559</f>
        <v>#REF!</v>
      </c>
      <c r="K559" s="269" t="e">
        <f>H559*I559</f>
        <v>#REF!</v>
      </c>
      <c r="L559" s="269" t="e">
        <f>J559-K559</f>
        <v>#REF!</v>
      </c>
      <c r="M559" s="106" t="e">
        <f>IF(E559&gt;0.001,1,0)</f>
        <v>#REF!</v>
      </c>
      <c r="N559" s="20"/>
      <c r="O559" s="20"/>
      <c r="P559" s="68"/>
      <c r="Q559" s="16"/>
      <c r="R559" s="120"/>
      <c r="S559" s="35"/>
      <c r="T559" s="221" t="e">
        <f t="shared" si="208"/>
        <v>#REF!</v>
      </c>
      <c r="W559" s="221" t="e">
        <f t="shared" si="209"/>
        <v>#REF!</v>
      </c>
    </row>
    <row r="560" spans="1:23" s="26" customFormat="1" ht="21.95" customHeight="1" x14ac:dyDescent="0.2">
      <c r="A560" s="192"/>
      <c r="B560" s="172" t="e">
        <f>CONCATENATE($R$557,SUM($M$558:M560))</f>
        <v>#REF!</v>
      </c>
      <c r="C560" s="31"/>
      <c r="D560" s="8"/>
      <c r="E560" s="43" t="e">
        <f>'Anexo VI Estimativa de custo'!#REF!</f>
        <v>#REF!</v>
      </c>
      <c r="F560" s="43" t="e">
        <f t="shared" si="225"/>
        <v>#REF!</v>
      </c>
      <c r="G560" s="167" t="e">
        <f>IF(F560-E560&gt;0,F560-E560,0)</f>
        <v>#REF!</v>
      </c>
      <c r="H560" s="167" t="e">
        <f>IF(E560-F560&gt;0,E560-F560,0)</f>
        <v>#REF!</v>
      </c>
      <c r="I560" s="12" t="e">
        <f>'Anexo VI Estimativa de custo'!#REF!</f>
        <v>#REF!</v>
      </c>
      <c r="J560" s="269" t="e">
        <f>G560*I560</f>
        <v>#REF!</v>
      </c>
      <c r="K560" s="269" t="e">
        <f>H560*I560</f>
        <v>#REF!</v>
      </c>
      <c r="L560" s="269" t="e">
        <f>J560-K560</f>
        <v>#REF!</v>
      </c>
      <c r="M560" s="106" t="e">
        <f>IF(E560&gt;0.001,1,0)</f>
        <v>#REF!</v>
      </c>
      <c r="N560" s="20"/>
      <c r="O560" s="20"/>
      <c r="P560" s="68"/>
      <c r="Q560" s="16"/>
      <c r="R560" s="120"/>
      <c r="S560" s="35"/>
      <c r="T560" s="221" t="e">
        <f t="shared" si="208"/>
        <v>#REF!</v>
      </c>
      <c r="W560" s="221" t="e">
        <f t="shared" si="209"/>
        <v>#REF!</v>
      </c>
    </row>
    <row r="561" spans="1:23" s="26" customFormat="1" ht="21.95" customHeight="1" x14ac:dyDescent="0.2">
      <c r="A561" s="192"/>
      <c r="B561" s="172" t="e">
        <f>CONCATENATE($R$557,SUM($M$558:M561))</f>
        <v>#REF!</v>
      </c>
      <c r="C561" s="31"/>
      <c r="D561" s="8"/>
      <c r="E561" s="43" t="e">
        <f>'Anexo VI Estimativa de custo'!#REF!</f>
        <v>#REF!</v>
      </c>
      <c r="F561" s="43" t="e">
        <f t="shared" si="225"/>
        <v>#REF!</v>
      </c>
      <c r="G561" s="167" t="e">
        <f>IF(F561-E561&gt;0,F561-E561,0)</f>
        <v>#REF!</v>
      </c>
      <c r="H561" s="167" t="e">
        <f>IF(E561-F561&gt;0,E561-F561,0)</f>
        <v>#REF!</v>
      </c>
      <c r="I561" s="12" t="e">
        <f>'Anexo VI Estimativa de custo'!#REF!</f>
        <v>#REF!</v>
      </c>
      <c r="J561" s="269" t="e">
        <f>G561*I561</f>
        <v>#REF!</v>
      </c>
      <c r="K561" s="269" t="e">
        <f>H561*I561</f>
        <v>#REF!</v>
      </c>
      <c r="L561" s="269" t="e">
        <f>J561-K561</f>
        <v>#REF!</v>
      </c>
      <c r="M561" s="106" t="e">
        <f>IF(E561&gt;0.001,1,0)</f>
        <v>#REF!</v>
      </c>
      <c r="N561" s="20"/>
      <c r="O561" s="20"/>
      <c r="P561" s="258" t="e">
        <f>SUM(E558:E561)</f>
        <v>#REF!</v>
      </c>
      <c r="Q561" s="16"/>
      <c r="R561" s="120"/>
      <c r="S561" s="35"/>
      <c r="T561" s="221" t="e">
        <f t="shared" si="208"/>
        <v>#REF!</v>
      </c>
      <c r="W561" s="221" t="e">
        <f t="shared" si="209"/>
        <v>#REF!</v>
      </c>
    </row>
    <row r="562" spans="1:23" s="60" customFormat="1" ht="21.95" customHeight="1" x14ac:dyDescent="0.25">
      <c r="A562" s="185"/>
      <c r="B562" s="185" t="e">
        <f>CONCATENATE(B509,O562)</f>
        <v>#REF!</v>
      </c>
      <c r="C562" s="524" t="s">
        <v>28</v>
      </c>
      <c r="D562" s="525"/>
      <c r="E562" s="525"/>
      <c r="F562" s="525"/>
      <c r="G562" s="525"/>
      <c r="H562" s="525"/>
      <c r="I562" s="525"/>
      <c r="J562" s="525"/>
      <c r="K562" s="525"/>
      <c r="L562" s="525"/>
      <c r="M562" s="104" t="e">
        <f>IF(P578&gt;0.01,1,0)</f>
        <v>#REF!</v>
      </c>
      <c r="N562" s="59"/>
      <c r="O562" s="118" t="e">
        <f>CONCATENATE(".",SUM(M510,M526,M534,M543,M549,M557,M562))</f>
        <v>#REF!</v>
      </c>
      <c r="P562" s="69"/>
      <c r="Q562" s="54"/>
      <c r="R562" s="128" t="e">
        <f>CONCATENATE(B562,".")</f>
        <v>#REF!</v>
      </c>
      <c r="S562" s="64"/>
      <c r="T562" s="221">
        <f t="shared" si="208"/>
        <v>0</v>
      </c>
      <c r="W562" s="221">
        <f t="shared" si="209"/>
        <v>0</v>
      </c>
    </row>
    <row r="563" spans="1:23" s="26" customFormat="1" ht="21.95" customHeight="1" x14ac:dyDescent="0.2">
      <c r="A563" s="192">
        <f>'Anexo VI Estimativa de custo'!B53</f>
        <v>150207</v>
      </c>
      <c r="B563" s="172" t="e">
        <f>CONCATENATE($R$562,SUM($M$563:M563))</f>
        <v>#REF!</v>
      </c>
      <c r="C563" s="36" t="str">
        <f>'Anexo VI Estimativa de custo'!D53</f>
        <v>Acrílica para piso - Calçada frontal</v>
      </c>
      <c r="D563" s="6" t="str">
        <f>'Anexo VI Estimativa de custo'!E53</f>
        <v>m²</v>
      </c>
      <c r="E563" s="46">
        <f>'Anexo VI Estimativa de custo'!F53</f>
        <v>7</v>
      </c>
      <c r="F563" s="46">
        <f>E563</f>
        <v>7</v>
      </c>
      <c r="G563" s="167">
        <f>IF(F563-E563&gt;0,F563-E563,0)</f>
        <v>0</v>
      </c>
      <c r="H563" s="167">
        <f>IF(E563-F563&gt;0,E563-F563,0)</f>
        <v>0</v>
      </c>
      <c r="I563" s="11">
        <f>'Anexo VI Estimativa de custo'!L53</f>
        <v>4.21</v>
      </c>
      <c r="J563" s="269">
        <f>G563*I563</f>
        <v>0</v>
      </c>
      <c r="K563" s="269">
        <f>H563*I563</f>
        <v>0</v>
      </c>
      <c r="L563" s="269">
        <f>J563-K563</f>
        <v>0</v>
      </c>
      <c r="M563" s="106">
        <f>IF(E563&gt;0.001,1,0)</f>
        <v>1</v>
      </c>
      <c r="N563" s="20"/>
      <c r="O563" s="20"/>
      <c r="P563" s="68"/>
      <c r="Q563" s="16"/>
      <c r="R563" s="120"/>
      <c r="S563" s="35"/>
      <c r="T563" s="221">
        <f t="shared" si="208"/>
        <v>29.47</v>
      </c>
      <c r="W563" s="221">
        <f t="shared" si="209"/>
        <v>29.47</v>
      </c>
    </row>
    <row r="564" spans="1:23" s="26" customFormat="1" ht="21.95" customHeight="1" x14ac:dyDescent="0.2">
      <c r="A564" s="192" t="e">
        <f>'Anexo VI Estimativa de custo'!#REF!</f>
        <v>#REF!</v>
      </c>
      <c r="B564" s="172" t="e">
        <f>CONCATENATE($R$562,SUM($M$563:M564))</f>
        <v>#REF!</v>
      </c>
      <c r="C564" s="36" t="e">
        <f>'Anexo VI Estimativa de custo'!#REF!</f>
        <v>#REF!</v>
      </c>
      <c r="D564" s="6" t="e">
        <f>'Anexo VI Estimativa de custo'!#REF!</f>
        <v>#REF!</v>
      </c>
      <c r="E564" s="46" t="e">
        <f>'Anexo VI Estimativa de custo'!#REF!</f>
        <v>#REF!</v>
      </c>
      <c r="F564" s="46" t="e">
        <f t="shared" ref="F564:F578" si="226">E564</f>
        <v>#REF!</v>
      </c>
      <c r="G564" s="167" t="e">
        <f t="shared" ref="G564:G578" si="227">IF(F564-E564&gt;0,F564-E564,0)</f>
        <v>#REF!</v>
      </c>
      <c r="H564" s="167" t="e">
        <f t="shared" ref="H564:H578" si="228">IF(E564-F564&gt;0,E564-F564,0)</f>
        <v>#REF!</v>
      </c>
      <c r="I564" s="11" t="e">
        <f>'Anexo VI Estimativa de custo'!#REF!</f>
        <v>#REF!</v>
      </c>
      <c r="J564" s="269" t="e">
        <f t="shared" ref="J564:J578" si="229">G564*I564</f>
        <v>#REF!</v>
      </c>
      <c r="K564" s="269" t="e">
        <f t="shared" ref="K564:K578" si="230">H564*I564</f>
        <v>#REF!</v>
      </c>
      <c r="L564" s="269" t="e">
        <f t="shared" ref="L564:L578" si="231">J564-K564</f>
        <v>#REF!</v>
      </c>
      <c r="M564" s="106" t="e">
        <f t="shared" ref="M564:M578" si="232">IF(E564&gt;0.001,1,0)</f>
        <v>#REF!</v>
      </c>
      <c r="N564" s="20"/>
      <c r="O564" s="20"/>
      <c r="P564" s="68"/>
      <c r="Q564" s="16"/>
      <c r="R564" s="120"/>
      <c r="S564" s="35"/>
      <c r="T564" s="221" t="e">
        <f t="shared" si="208"/>
        <v>#REF!</v>
      </c>
      <c r="W564" s="221" t="e">
        <f t="shared" si="209"/>
        <v>#REF!</v>
      </c>
    </row>
    <row r="565" spans="1:23" s="26" customFormat="1" ht="21.95" customHeight="1" x14ac:dyDescent="0.2">
      <c r="A565" s="192" t="e">
        <f>'Anexo VI Estimativa de custo'!#REF!</f>
        <v>#REF!</v>
      </c>
      <c r="B565" s="172" t="e">
        <f>CONCATENATE($R$562,SUM($M$563:M565))</f>
        <v>#REF!</v>
      </c>
      <c r="C565" s="36" t="e">
        <f>'Anexo VI Estimativa de custo'!#REF!</f>
        <v>#REF!</v>
      </c>
      <c r="D565" s="6" t="e">
        <f>'Anexo VI Estimativa de custo'!#REF!</f>
        <v>#REF!</v>
      </c>
      <c r="E565" s="46" t="e">
        <f>'Anexo VI Estimativa de custo'!#REF!</f>
        <v>#REF!</v>
      </c>
      <c r="F565" s="46" t="e">
        <f t="shared" si="226"/>
        <v>#REF!</v>
      </c>
      <c r="G565" s="167" t="e">
        <f t="shared" si="227"/>
        <v>#REF!</v>
      </c>
      <c r="H565" s="167" t="e">
        <f t="shared" si="228"/>
        <v>#REF!</v>
      </c>
      <c r="I565" s="11" t="e">
        <f>'Anexo VI Estimativa de custo'!#REF!</f>
        <v>#REF!</v>
      </c>
      <c r="J565" s="269" t="e">
        <f t="shared" si="229"/>
        <v>#REF!</v>
      </c>
      <c r="K565" s="269" t="e">
        <f t="shared" si="230"/>
        <v>#REF!</v>
      </c>
      <c r="L565" s="269" t="e">
        <f t="shared" si="231"/>
        <v>#REF!</v>
      </c>
      <c r="M565" s="106" t="e">
        <f t="shared" si="232"/>
        <v>#REF!</v>
      </c>
      <c r="N565" s="20"/>
      <c r="O565" s="20"/>
      <c r="P565" s="68"/>
      <c r="Q565" s="16"/>
      <c r="R565" s="120"/>
      <c r="S565" s="35"/>
      <c r="T565" s="221" t="e">
        <f t="shared" si="208"/>
        <v>#REF!</v>
      </c>
      <c r="W565" s="221" t="e">
        <f t="shared" si="209"/>
        <v>#REF!</v>
      </c>
    </row>
    <row r="566" spans="1:23" s="26" customFormat="1" ht="21.95" customHeight="1" x14ac:dyDescent="0.2">
      <c r="A566" s="192" t="e">
        <f>'Anexo VI Estimativa de custo'!#REF!</f>
        <v>#REF!</v>
      </c>
      <c r="B566" s="172" t="e">
        <f>CONCATENATE($R$562,SUM($M$563:M566))</f>
        <v>#REF!</v>
      </c>
      <c r="C566" s="36" t="e">
        <f>'Anexo VI Estimativa de custo'!#REF!</f>
        <v>#REF!</v>
      </c>
      <c r="D566" s="6" t="e">
        <f>'Anexo VI Estimativa de custo'!#REF!</f>
        <v>#REF!</v>
      </c>
      <c r="E566" s="46" t="e">
        <f>'Anexo VI Estimativa de custo'!#REF!</f>
        <v>#REF!</v>
      </c>
      <c r="F566" s="46" t="e">
        <f t="shared" si="226"/>
        <v>#REF!</v>
      </c>
      <c r="G566" s="167" t="e">
        <f t="shared" si="227"/>
        <v>#REF!</v>
      </c>
      <c r="H566" s="167" t="e">
        <f t="shared" si="228"/>
        <v>#REF!</v>
      </c>
      <c r="I566" s="11" t="e">
        <f>'Anexo VI Estimativa de custo'!#REF!</f>
        <v>#REF!</v>
      </c>
      <c r="J566" s="269" t="e">
        <f t="shared" si="229"/>
        <v>#REF!</v>
      </c>
      <c r="K566" s="269" t="e">
        <f t="shared" si="230"/>
        <v>#REF!</v>
      </c>
      <c r="L566" s="269" t="e">
        <f t="shared" si="231"/>
        <v>#REF!</v>
      </c>
      <c r="M566" s="106" t="e">
        <f t="shared" si="232"/>
        <v>#REF!</v>
      </c>
      <c r="N566" s="20"/>
      <c r="O566" s="20"/>
      <c r="P566" s="68"/>
      <c r="Q566" s="16"/>
      <c r="R566" s="120"/>
      <c r="S566" s="35"/>
      <c r="T566" s="221" t="e">
        <f t="shared" si="208"/>
        <v>#REF!</v>
      </c>
      <c r="W566" s="221" t="e">
        <f t="shared" si="209"/>
        <v>#REF!</v>
      </c>
    </row>
    <row r="567" spans="1:23" s="26" customFormat="1" ht="21.95" customHeight="1" x14ac:dyDescent="0.2">
      <c r="A567" s="192" t="e">
        <f>'Anexo VI Estimativa de custo'!#REF!</f>
        <v>#REF!</v>
      </c>
      <c r="B567" s="172" t="e">
        <f>CONCATENATE($R$562,SUM($M$563:M567))</f>
        <v>#REF!</v>
      </c>
      <c r="C567" s="36" t="e">
        <f>'Anexo VI Estimativa de custo'!#REF!</f>
        <v>#REF!</v>
      </c>
      <c r="D567" s="6" t="e">
        <f>'Anexo VI Estimativa de custo'!#REF!</f>
        <v>#REF!</v>
      </c>
      <c r="E567" s="46" t="e">
        <f>'Anexo VI Estimativa de custo'!#REF!</f>
        <v>#REF!</v>
      </c>
      <c r="F567" s="46" t="e">
        <f t="shared" si="226"/>
        <v>#REF!</v>
      </c>
      <c r="G567" s="167" t="e">
        <f t="shared" si="227"/>
        <v>#REF!</v>
      </c>
      <c r="H567" s="167" t="e">
        <f t="shared" si="228"/>
        <v>#REF!</v>
      </c>
      <c r="I567" s="11" t="e">
        <f>'Anexo VI Estimativa de custo'!#REF!</f>
        <v>#REF!</v>
      </c>
      <c r="J567" s="269" t="e">
        <f t="shared" si="229"/>
        <v>#REF!</v>
      </c>
      <c r="K567" s="269" t="e">
        <f t="shared" si="230"/>
        <v>#REF!</v>
      </c>
      <c r="L567" s="269" t="e">
        <f t="shared" si="231"/>
        <v>#REF!</v>
      </c>
      <c r="M567" s="106" t="e">
        <f t="shared" si="232"/>
        <v>#REF!</v>
      </c>
      <c r="N567" s="20"/>
      <c r="O567" s="20"/>
      <c r="P567" s="68"/>
      <c r="Q567" s="16"/>
      <c r="R567" s="120"/>
      <c r="S567" s="35"/>
      <c r="T567" s="221" t="e">
        <f t="shared" si="208"/>
        <v>#REF!</v>
      </c>
      <c r="W567" s="221" t="e">
        <f t="shared" si="209"/>
        <v>#REF!</v>
      </c>
    </row>
    <row r="568" spans="1:23" s="26" customFormat="1" ht="21.95" customHeight="1" x14ac:dyDescent="0.2">
      <c r="A568" s="192" t="e">
        <f>'Anexo VI Estimativa de custo'!#REF!</f>
        <v>#REF!</v>
      </c>
      <c r="B568" s="172" t="e">
        <f>CONCATENATE($R$562,SUM($M$563:M568))</f>
        <v>#REF!</v>
      </c>
      <c r="C568" s="36" t="e">
        <f>'Anexo VI Estimativa de custo'!#REF!</f>
        <v>#REF!</v>
      </c>
      <c r="D568" s="6" t="e">
        <f>'Anexo VI Estimativa de custo'!#REF!</f>
        <v>#REF!</v>
      </c>
      <c r="E568" s="46" t="e">
        <f>'Anexo VI Estimativa de custo'!#REF!</f>
        <v>#REF!</v>
      </c>
      <c r="F568" s="46" t="e">
        <f t="shared" si="226"/>
        <v>#REF!</v>
      </c>
      <c r="G568" s="167" t="e">
        <f t="shared" si="227"/>
        <v>#REF!</v>
      </c>
      <c r="H568" s="167" t="e">
        <f t="shared" si="228"/>
        <v>#REF!</v>
      </c>
      <c r="I568" s="11" t="e">
        <f>'Anexo VI Estimativa de custo'!#REF!</f>
        <v>#REF!</v>
      </c>
      <c r="J568" s="269" t="e">
        <f t="shared" si="229"/>
        <v>#REF!</v>
      </c>
      <c r="K568" s="269" t="e">
        <f t="shared" si="230"/>
        <v>#REF!</v>
      </c>
      <c r="L568" s="269" t="e">
        <f t="shared" si="231"/>
        <v>#REF!</v>
      </c>
      <c r="M568" s="106" t="e">
        <f t="shared" si="232"/>
        <v>#REF!</v>
      </c>
      <c r="N568" s="20"/>
      <c r="O568" s="20"/>
      <c r="P568" s="68"/>
      <c r="Q568" s="16"/>
      <c r="R568" s="120"/>
      <c r="S568" s="35"/>
      <c r="T568" s="221" t="e">
        <f t="shared" si="208"/>
        <v>#REF!</v>
      </c>
      <c r="W568" s="221" t="e">
        <f t="shared" si="209"/>
        <v>#REF!</v>
      </c>
    </row>
    <row r="569" spans="1:23" s="26" customFormat="1" ht="21.95" customHeight="1" x14ac:dyDescent="0.2">
      <c r="A569" s="192" t="e">
        <f>'Anexo VI Estimativa de custo'!#REF!</f>
        <v>#REF!</v>
      </c>
      <c r="B569" s="172" t="e">
        <f>CONCATENATE($R$562,SUM($M$563:M569))</f>
        <v>#REF!</v>
      </c>
      <c r="C569" s="36" t="e">
        <f>'Anexo VI Estimativa de custo'!#REF!</f>
        <v>#REF!</v>
      </c>
      <c r="D569" s="6" t="e">
        <f>'Anexo VI Estimativa de custo'!#REF!</f>
        <v>#REF!</v>
      </c>
      <c r="E569" s="46" t="e">
        <f>'Anexo VI Estimativa de custo'!#REF!</f>
        <v>#REF!</v>
      </c>
      <c r="F569" s="46" t="e">
        <f t="shared" si="226"/>
        <v>#REF!</v>
      </c>
      <c r="G569" s="167" t="e">
        <f t="shared" si="227"/>
        <v>#REF!</v>
      </c>
      <c r="H569" s="167" t="e">
        <f t="shared" si="228"/>
        <v>#REF!</v>
      </c>
      <c r="I569" s="11" t="e">
        <f>'Anexo VI Estimativa de custo'!#REF!</f>
        <v>#REF!</v>
      </c>
      <c r="J569" s="269" t="e">
        <f t="shared" si="229"/>
        <v>#REF!</v>
      </c>
      <c r="K569" s="269" t="e">
        <f t="shared" si="230"/>
        <v>#REF!</v>
      </c>
      <c r="L569" s="269" t="e">
        <f t="shared" si="231"/>
        <v>#REF!</v>
      </c>
      <c r="M569" s="106" t="e">
        <f t="shared" si="232"/>
        <v>#REF!</v>
      </c>
      <c r="N569" s="20"/>
      <c r="O569" s="20"/>
      <c r="P569" s="68"/>
      <c r="Q569" s="16"/>
      <c r="R569" s="120"/>
      <c r="S569" s="35"/>
      <c r="T569" s="221" t="e">
        <f t="shared" si="208"/>
        <v>#REF!</v>
      </c>
      <c r="W569" s="221" t="e">
        <f t="shared" si="209"/>
        <v>#REF!</v>
      </c>
    </row>
    <row r="570" spans="1:23" s="26" customFormat="1" ht="21.95" customHeight="1" x14ac:dyDescent="0.2">
      <c r="A570" s="192" t="e">
        <f>'Anexo VI Estimativa de custo'!#REF!</f>
        <v>#REF!</v>
      </c>
      <c r="B570" s="172" t="e">
        <f>CONCATENATE($R$562,SUM($M$563:M570))</f>
        <v>#REF!</v>
      </c>
      <c r="C570" s="36" t="e">
        <f>'Anexo VI Estimativa de custo'!#REF!</f>
        <v>#REF!</v>
      </c>
      <c r="D570" s="6" t="e">
        <f>'Anexo VI Estimativa de custo'!#REF!</f>
        <v>#REF!</v>
      </c>
      <c r="E570" s="46" t="e">
        <f>'Anexo VI Estimativa de custo'!#REF!</f>
        <v>#REF!</v>
      </c>
      <c r="F570" s="46" t="e">
        <f t="shared" si="226"/>
        <v>#REF!</v>
      </c>
      <c r="G570" s="167" t="e">
        <f t="shared" si="227"/>
        <v>#REF!</v>
      </c>
      <c r="H570" s="167" t="e">
        <f t="shared" si="228"/>
        <v>#REF!</v>
      </c>
      <c r="I570" s="11" t="e">
        <f>'Anexo VI Estimativa de custo'!#REF!</f>
        <v>#REF!</v>
      </c>
      <c r="J570" s="269" t="e">
        <f t="shared" si="229"/>
        <v>#REF!</v>
      </c>
      <c r="K570" s="269" t="e">
        <f t="shared" si="230"/>
        <v>#REF!</v>
      </c>
      <c r="L570" s="269" t="e">
        <f t="shared" si="231"/>
        <v>#REF!</v>
      </c>
      <c r="M570" s="106" t="e">
        <f t="shared" si="232"/>
        <v>#REF!</v>
      </c>
      <c r="N570" s="20"/>
      <c r="O570" s="20"/>
      <c r="P570" s="68"/>
      <c r="Q570" s="16"/>
      <c r="R570" s="120"/>
      <c r="S570" s="35"/>
      <c r="T570" s="221" t="e">
        <f t="shared" si="208"/>
        <v>#REF!</v>
      </c>
      <c r="W570" s="221" t="e">
        <f t="shared" si="209"/>
        <v>#REF!</v>
      </c>
    </row>
    <row r="571" spans="1:23" s="26" customFormat="1" ht="21.95" customHeight="1" x14ac:dyDescent="0.2">
      <c r="A571" s="192" t="e">
        <f>'Anexo VI Estimativa de custo'!#REF!</f>
        <v>#REF!</v>
      </c>
      <c r="B571" s="172" t="e">
        <f>CONCATENATE($R$562,SUM($M$563:M571))</f>
        <v>#REF!</v>
      </c>
      <c r="C571" s="36" t="e">
        <f>'Anexo VI Estimativa de custo'!#REF!</f>
        <v>#REF!</v>
      </c>
      <c r="D571" s="6" t="e">
        <f>'Anexo VI Estimativa de custo'!#REF!</f>
        <v>#REF!</v>
      </c>
      <c r="E571" s="46" t="e">
        <f>'Anexo VI Estimativa de custo'!#REF!</f>
        <v>#REF!</v>
      </c>
      <c r="F571" s="46" t="e">
        <f t="shared" si="226"/>
        <v>#REF!</v>
      </c>
      <c r="G571" s="167" t="e">
        <f t="shared" si="227"/>
        <v>#REF!</v>
      </c>
      <c r="H571" s="167" t="e">
        <f t="shared" si="228"/>
        <v>#REF!</v>
      </c>
      <c r="I571" s="11" t="e">
        <f>'Anexo VI Estimativa de custo'!#REF!</f>
        <v>#REF!</v>
      </c>
      <c r="J571" s="269" t="e">
        <f t="shared" si="229"/>
        <v>#REF!</v>
      </c>
      <c r="K571" s="269" t="e">
        <f t="shared" si="230"/>
        <v>#REF!</v>
      </c>
      <c r="L571" s="269" t="e">
        <f t="shared" si="231"/>
        <v>#REF!</v>
      </c>
      <c r="M571" s="106" t="e">
        <f t="shared" si="232"/>
        <v>#REF!</v>
      </c>
      <c r="N571" s="20"/>
      <c r="O571" s="20"/>
      <c r="P571" s="68"/>
      <c r="Q571" s="16"/>
      <c r="R571" s="120"/>
      <c r="S571" s="35"/>
      <c r="T571" s="221" t="e">
        <f t="shared" si="208"/>
        <v>#REF!</v>
      </c>
      <c r="W571" s="221" t="e">
        <f t="shared" si="209"/>
        <v>#REF!</v>
      </c>
    </row>
    <row r="572" spans="1:23" s="26" customFormat="1" ht="21.95" customHeight="1" x14ac:dyDescent="0.2">
      <c r="A572" s="192" t="e">
        <f>'Anexo VI Estimativa de custo'!#REF!</f>
        <v>#REF!</v>
      </c>
      <c r="B572" s="172" t="e">
        <f>CONCATENATE($R$562,SUM($M$563:M572))</f>
        <v>#REF!</v>
      </c>
      <c r="C572" s="36" t="e">
        <f>'Anexo VI Estimativa de custo'!#REF!</f>
        <v>#REF!</v>
      </c>
      <c r="D572" s="6" t="e">
        <f>'Anexo VI Estimativa de custo'!#REF!</f>
        <v>#REF!</v>
      </c>
      <c r="E572" s="46" t="e">
        <f>'Anexo VI Estimativa de custo'!#REF!</f>
        <v>#REF!</v>
      </c>
      <c r="F572" s="46" t="e">
        <f t="shared" si="226"/>
        <v>#REF!</v>
      </c>
      <c r="G572" s="167" t="e">
        <f t="shared" si="227"/>
        <v>#REF!</v>
      </c>
      <c r="H572" s="167" t="e">
        <f t="shared" si="228"/>
        <v>#REF!</v>
      </c>
      <c r="I572" s="11" t="e">
        <f>'Anexo VI Estimativa de custo'!#REF!</f>
        <v>#REF!</v>
      </c>
      <c r="J572" s="269" t="e">
        <f t="shared" si="229"/>
        <v>#REF!</v>
      </c>
      <c r="K572" s="269" t="e">
        <f t="shared" si="230"/>
        <v>#REF!</v>
      </c>
      <c r="L572" s="269" t="e">
        <f t="shared" si="231"/>
        <v>#REF!</v>
      </c>
      <c r="M572" s="106" t="e">
        <f t="shared" si="232"/>
        <v>#REF!</v>
      </c>
      <c r="N572" s="20"/>
      <c r="O572" s="20"/>
      <c r="P572" s="68"/>
      <c r="Q572" s="16"/>
      <c r="R572" s="120"/>
      <c r="S572" s="35"/>
      <c r="T572" s="221" t="e">
        <f t="shared" si="208"/>
        <v>#REF!</v>
      </c>
      <c r="W572" s="221" t="e">
        <f t="shared" si="209"/>
        <v>#REF!</v>
      </c>
    </row>
    <row r="573" spans="1:23" s="26" customFormat="1" ht="21.95" customHeight="1" x14ac:dyDescent="0.2">
      <c r="A573" s="192"/>
      <c r="B573" s="172" t="e">
        <f>CONCATENATE($R$562,SUM($M$563:M573))</f>
        <v>#REF!</v>
      </c>
      <c r="C573" s="31"/>
      <c r="D573" s="8"/>
      <c r="E573" s="46" t="e">
        <f>'Anexo VI Estimativa de custo'!#REF!</f>
        <v>#REF!</v>
      </c>
      <c r="F573" s="46" t="e">
        <f t="shared" si="226"/>
        <v>#REF!</v>
      </c>
      <c r="G573" s="167" t="e">
        <f t="shared" si="227"/>
        <v>#REF!</v>
      </c>
      <c r="H573" s="167" t="e">
        <f t="shared" si="228"/>
        <v>#REF!</v>
      </c>
      <c r="I573" s="11" t="e">
        <f>'Anexo VI Estimativa de custo'!#REF!</f>
        <v>#REF!</v>
      </c>
      <c r="J573" s="269" t="e">
        <f t="shared" si="229"/>
        <v>#REF!</v>
      </c>
      <c r="K573" s="269" t="e">
        <f t="shared" si="230"/>
        <v>#REF!</v>
      </c>
      <c r="L573" s="269" t="e">
        <f t="shared" si="231"/>
        <v>#REF!</v>
      </c>
      <c r="M573" s="106" t="e">
        <f t="shared" si="232"/>
        <v>#REF!</v>
      </c>
      <c r="N573" s="20"/>
      <c r="O573" s="20"/>
      <c r="P573" s="68"/>
      <c r="Q573" s="16"/>
      <c r="R573" s="120"/>
      <c r="S573" s="35"/>
      <c r="T573" s="221" t="e">
        <f t="shared" si="208"/>
        <v>#REF!</v>
      </c>
      <c r="W573" s="221" t="e">
        <f t="shared" si="209"/>
        <v>#REF!</v>
      </c>
    </row>
    <row r="574" spans="1:23" s="26" customFormat="1" ht="21.95" customHeight="1" x14ac:dyDescent="0.2">
      <c r="A574" s="192"/>
      <c r="B574" s="172" t="e">
        <f>CONCATENATE($R$562,SUM($M$563:M574))</f>
        <v>#REF!</v>
      </c>
      <c r="C574" s="31"/>
      <c r="D574" s="8"/>
      <c r="E574" s="46" t="e">
        <f>'Anexo VI Estimativa de custo'!#REF!</f>
        <v>#REF!</v>
      </c>
      <c r="F574" s="46" t="e">
        <f t="shared" si="226"/>
        <v>#REF!</v>
      </c>
      <c r="G574" s="167" t="e">
        <f t="shared" si="227"/>
        <v>#REF!</v>
      </c>
      <c r="H574" s="167" t="e">
        <f t="shared" si="228"/>
        <v>#REF!</v>
      </c>
      <c r="I574" s="11" t="e">
        <f>'Anexo VI Estimativa de custo'!#REF!</f>
        <v>#REF!</v>
      </c>
      <c r="J574" s="269" t="e">
        <f t="shared" si="229"/>
        <v>#REF!</v>
      </c>
      <c r="K574" s="269" t="e">
        <f t="shared" si="230"/>
        <v>#REF!</v>
      </c>
      <c r="L574" s="269" t="e">
        <f t="shared" si="231"/>
        <v>#REF!</v>
      </c>
      <c r="M574" s="106" t="e">
        <f t="shared" si="232"/>
        <v>#REF!</v>
      </c>
      <c r="N574" s="20"/>
      <c r="O574" s="20"/>
      <c r="P574" s="68"/>
      <c r="Q574" s="16"/>
      <c r="R574" s="120"/>
      <c r="S574" s="35"/>
      <c r="T574" s="221" t="e">
        <f t="shared" si="208"/>
        <v>#REF!</v>
      </c>
      <c r="W574" s="221" t="e">
        <f t="shared" si="209"/>
        <v>#REF!</v>
      </c>
    </row>
    <row r="575" spans="1:23" s="26" customFormat="1" ht="21.95" customHeight="1" x14ac:dyDescent="0.2">
      <c r="A575" s="192"/>
      <c r="B575" s="172" t="e">
        <f>CONCATENATE($R$562,SUM($M$563:M575))</f>
        <v>#REF!</v>
      </c>
      <c r="C575" s="31"/>
      <c r="D575" s="8"/>
      <c r="E575" s="46" t="e">
        <f>'Anexo VI Estimativa de custo'!#REF!</f>
        <v>#REF!</v>
      </c>
      <c r="F575" s="46" t="e">
        <f t="shared" si="226"/>
        <v>#REF!</v>
      </c>
      <c r="G575" s="167" t="e">
        <f t="shared" si="227"/>
        <v>#REF!</v>
      </c>
      <c r="H575" s="167" t="e">
        <f t="shared" si="228"/>
        <v>#REF!</v>
      </c>
      <c r="I575" s="11" t="e">
        <f>'Anexo VI Estimativa de custo'!#REF!</f>
        <v>#REF!</v>
      </c>
      <c r="J575" s="269" t="e">
        <f t="shared" si="229"/>
        <v>#REF!</v>
      </c>
      <c r="K575" s="269" t="e">
        <f t="shared" si="230"/>
        <v>#REF!</v>
      </c>
      <c r="L575" s="269" t="e">
        <f t="shared" si="231"/>
        <v>#REF!</v>
      </c>
      <c r="M575" s="106" t="e">
        <f t="shared" si="232"/>
        <v>#REF!</v>
      </c>
      <c r="N575" s="20"/>
      <c r="O575" s="20"/>
      <c r="P575" s="68"/>
      <c r="Q575" s="16"/>
      <c r="R575" s="120"/>
      <c r="S575" s="35"/>
      <c r="T575" s="221" t="e">
        <f t="shared" si="208"/>
        <v>#REF!</v>
      </c>
      <c r="W575" s="221" t="e">
        <f t="shared" si="209"/>
        <v>#REF!</v>
      </c>
    </row>
    <row r="576" spans="1:23" s="26" customFormat="1" ht="21.95" customHeight="1" x14ac:dyDescent="0.2">
      <c r="A576" s="192"/>
      <c r="B576" s="172" t="e">
        <f>CONCATENATE($R$562,SUM($M$563:M576))</f>
        <v>#REF!</v>
      </c>
      <c r="C576" s="34"/>
      <c r="D576" s="10"/>
      <c r="E576" s="46" t="e">
        <f>'Anexo VI Estimativa de custo'!#REF!</f>
        <v>#REF!</v>
      </c>
      <c r="F576" s="46" t="e">
        <f t="shared" si="226"/>
        <v>#REF!</v>
      </c>
      <c r="G576" s="167" t="e">
        <f t="shared" si="227"/>
        <v>#REF!</v>
      </c>
      <c r="H576" s="167" t="e">
        <f t="shared" si="228"/>
        <v>#REF!</v>
      </c>
      <c r="I576" s="11" t="e">
        <f>'Anexo VI Estimativa de custo'!#REF!</f>
        <v>#REF!</v>
      </c>
      <c r="J576" s="269" t="e">
        <f t="shared" si="229"/>
        <v>#REF!</v>
      </c>
      <c r="K576" s="269" t="e">
        <f t="shared" si="230"/>
        <v>#REF!</v>
      </c>
      <c r="L576" s="269" t="e">
        <f t="shared" si="231"/>
        <v>#REF!</v>
      </c>
      <c r="M576" s="106" t="e">
        <f t="shared" si="232"/>
        <v>#REF!</v>
      </c>
      <c r="N576" s="20"/>
      <c r="O576" s="20"/>
      <c r="P576" s="68"/>
      <c r="Q576" s="16"/>
      <c r="R576" s="120"/>
      <c r="S576" s="35"/>
      <c r="T576" s="221" t="e">
        <f t="shared" si="208"/>
        <v>#REF!</v>
      </c>
      <c r="W576" s="221" t="e">
        <f t="shared" si="209"/>
        <v>#REF!</v>
      </c>
    </row>
    <row r="577" spans="1:23" s="26" customFormat="1" ht="21.95" customHeight="1" x14ac:dyDescent="0.2">
      <c r="A577" s="192"/>
      <c r="B577" s="172" t="e">
        <f>CONCATENATE($R$562,SUM($M$563:M577))</f>
        <v>#REF!</v>
      </c>
      <c r="C577" s="31"/>
      <c r="D577" s="8"/>
      <c r="E577" s="46" t="e">
        <f>'Anexo VI Estimativa de custo'!#REF!</f>
        <v>#REF!</v>
      </c>
      <c r="F577" s="46" t="e">
        <f t="shared" si="226"/>
        <v>#REF!</v>
      </c>
      <c r="G577" s="167" t="e">
        <f t="shared" si="227"/>
        <v>#REF!</v>
      </c>
      <c r="H577" s="167" t="e">
        <f t="shared" si="228"/>
        <v>#REF!</v>
      </c>
      <c r="I577" s="11" t="e">
        <f>'Anexo VI Estimativa de custo'!#REF!</f>
        <v>#REF!</v>
      </c>
      <c r="J577" s="269" t="e">
        <f t="shared" si="229"/>
        <v>#REF!</v>
      </c>
      <c r="K577" s="269" t="e">
        <f t="shared" si="230"/>
        <v>#REF!</v>
      </c>
      <c r="L577" s="269" t="e">
        <f t="shared" si="231"/>
        <v>#REF!</v>
      </c>
      <c r="M577" s="106" t="e">
        <f t="shared" si="232"/>
        <v>#REF!</v>
      </c>
      <c r="N577" s="20"/>
      <c r="O577" s="20"/>
      <c r="P577" s="68"/>
      <c r="Q577" s="16"/>
      <c r="R577" s="120"/>
      <c r="S577" s="35"/>
      <c r="T577" s="221" t="e">
        <f t="shared" si="208"/>
        <v>#REF!</v>
      </c>
      <c r="W577" s="221" t="e">
        <f t="shared" si="209"/>
        <v>#REF!</v>
      </c>
    </row>
    <row r="578" spans="1:23" s="26" customFormat="1" ht="21.95" customHeight="1" x14ac:dyDescent="0.2">
      <c r="A578" s="192"/>
      <c r="B578" s="172" t="e">
        <f>CONCATENATE($R$562,SUM($M$563:M578))</f>
        <v>#REF!</v>
      </c>
      <c r="C578" s="34"/>
      <c r="D578" s="10"/>
      <c r="E578" s="46" t="e">
        <f>'Anexo VI Estimativa de custo'!#REF!</f>
        <v>#REF!</v>
      </c>
      <c r="F578" s="46" t="e">
        <f t="shared" si="226"/>
        <v>#REF!</v>
      </c>
      <c r="G578" s="167" t="e">
        <f t="shared" si="227"/>
        <v>#REF!</v>
      </c>
      <c r="H578" s="167" t="e">
        <f t="shared" si="228"/>
        <v>#REF!</v>
      </c>
      <c r="I578" s="11" t="e">
        <f>'Anexo VI Estimativa de custo'!#REF!</f>
        <v>#REF!</v>
      </c>
      <c r="J578" s="269" t="e">
        <f t="shared" si="229"/>
        <v>#REF!</v>
      </c>
      <c r="K578" s="269" t="e">
        <f t="shared" si="230"/>
        <v>#REF!</v>
      </c>
      <c r="L578" s="269" t="e">
        <f t="shared" si="231"/>
        <v>#REF!</v>
      </c>
      <c r="M578" s="106" t="e">
        <f t="shared" si="232"/>
        <v>#REF!</v>
      </c>
      <c r="N578" s="20"/>
      <c r="O578" s="20"/>
      <c r="P578" s="258" t="e">
        <f>SUM(E563:E578)</f>
        <v>#REF!</v>
      </c>
      <c r="Q578" s="16"/>
      <c r="R578" s="120"/>
      <c r="S578" s="35"/>
      <c r="T578" s="221" t="e">
        <f t="shared" si="208"/>
        <v>#REF!</v>
      </c>
      <c r="W578" s="221" t="e">
        <f t="shared" si="209"/>
        <v>#REF!</v>
      </c>
    </row>
    <row r="579" spans="1:23" s="60" customFormat="1" ht="21.95" customHeight="1" x14ac:dyDescent="0.25">
      <c r="A579" s="171"/>
      <c r="B579" s="171" t="e">
        <f>SUM(M579:N579)</f>
        <v>#REF!</v>
      </c>
      <c r="C579" s="531" t="s">
        <v>29</v>
      </c>
      <c r="D579" s="532"/>
      <c r="E579" s="532"/>
      <c r="F579" s="532"/>
      <c r="G579" s="532"/>
      <c r="H579" s="532"/>
      <c r="I579" s="532"/>
      <c r="J579" s="532"/>
      <c r="K579" s="532"/>
      <c r="L579" s="532"/>
      <c r="M579" s="104" t="e">
        <f>IF(P594&gt;0.01,1,0)</f>
        <v>#REF!</v>
      </c>
      <c r="N579" s="52" t="e">
        <f>B509</f>
        <v>#REF!</v>
      </c>
      <c r="O579" s="52"/>
      <c r="P579" s="259" t="e">
        <f>SUM(E511:E578)</f>
        <v>#REF!</v>
      </c>
      <c r="Q579" s="54"/>
      <c r="R579" s="128" t="e">
        <f>CONCATENATE(B579,".")</f>
        <v>#REF!</v>
      </c>
      <c r="S579" s="64"/>
      <c r="T579" s="221">
        <f t="shared" si="208"/>
        <v>0</v>
      </c>
      <c r="W579" s="221">
        <f t="shared" si="209"/>
        <v>0</v>
      </c>
    </row>
    <row r="580" spans="1:23" s="26" customFormat="1" ht="21.95" customHeight="1" x14ac:dyDescent="0.2">
      <c r="A580" s="192" t="e">
        <f>'Anexo VI Estimativa de custo'!#REF!</f>
        <v>#REF!</v>
      </c>
      <c r="B580" s="172" t="e">
        <f>CONCATENATE($R$579,SUM($M$580:M580))</f>
        <v>#REF!</v>
      </c>
      <c r="C580" s="36" t="e">
        <f>'Anexo VI Estimativa de custo'!#REF!</f>
        <v>#REF!</v>
      </c>
      <c r="D580" s="6" t="e">
        <f>'Anexo VI Estimativa de custo'!#REF!</f>
        <v>#REF!</v>
      </c>
      <c r="E580" s="46" t="e">
        <f>'Anexo VI Estimativa de custo'!#REF!</f>
        <v>#REF!</v>
      </c>
      <c r="F580" s="46" t="e">
        <f>E580</f>
        <v>#REF!</v>
      </c>
      <c r="G580" s="167" t="e">
        <f>IF(F580-E580&gt;0,F580-E580,0)</f>
        <v>#REF!</v>
      </c>
      <c r="H580" s="167" t="e">
        <f>IF(E580-F580&gt;0,E580-F580,0)</f>
        <v>#REF!</v>
      </c>
      <c r="I580" s="11" t="e">
        <f>'Anexo VI Estimativa de custo'!#REF!</f>
        <v>#REF!</v>
      </c>
      <c r="J580" s="269" t="e">
        <f>G580*I580</f>
        <v>#REF!</v>
      </c>
      <c r="K580" s="269" t="e">
        <f>H580*I580</f>
        <v>#REF!</v>
      </c>
      <c r="L580" s="269" t="e">
        <f>J580-K580</f>
        <v>#REF!</v>
      </c>
      <c r="M580" s="106" t="e">
        <f>IF(E580&gt;0.001,1,0)</f>
        <v>#REF!</v>
      </c>
      <c r="N580" s="20"/>
      <c r="O580" s="20"/>
      <c r="P580" s="68"/>
      <c r="Q580" s="16"/>
      <c r="R580" s="120"/>
      <c r="S580" s="35"/>
      <c r="T580" s="221" t="e">
        <f t="shared" si="208"/>
        <v>#REF!</v>
      </c>
      <c r="W580" s="221" t="e">
        <f t="shared" si="209"/>
        <v>#REF!</v>
      </c>
    </row>
    <row r="581" spans="1:23" s="26" customFormat="1" ht="21.95" customHeight="1" x14ac:dyDescent="0.2">
      <c r="A581" s="192" t="e">
        <f>'Anexo VI Estimativa de custo'!#REF!</f>
        <v>#REF!</v>
      </c>
      <c r="B581" s="172" t="e">
        <f>CONCATENATE($R$579,SUM($M$580:M581))</f>
        <v>#REF!</v>
      </c>
      <c r="C581" s="36" t="e">
        <f>'Anexo VI Estimativa de custo'!#REF!</f>
        <v>#REF!</v>
      </c>
      <c r="D581" s="6" t="e">
        <f>'Anexo VI Estimativa de custo'!#REF!</f>
        <v>#REF!</v>
      </c>
      <c r="E581" s="46" t="e">
        <f>'Anexo VI Estimativa de custo'!#REF!</f>
        <v>#REF!</v>
      </c>
      <c r="F581" s="46" t="e">
        <f t="shared" ref="F581:F594" si="233">E581</f>
        <v>#REF!</v>
      </c>
      <c r="G581" s="167" t="e">
        <f t="shared" ref="G581:G594" si="234">IF(F581-E581&gt;0,F581-E581,0)</f>
        <v>#REF!</v>
      </c>
      <c r="H581" s="167" t="e">
        <f t="shared" ref="H581:H594" si="235">IF(E581-F581&gt;0,E581-F581,0)</f>
        <v>#REF!</v>
      </c>
      <c r="I581" s="11" t="e">
        <f>'Anexo VI Estimativa de custo'!#REF!</f>
        <v>#REF!</v>
      </c>
      <c r="J581" s="269" t="e">
        <f t="shared" ref="J581:J594" si="236">G581*I581</f>
        <v>#REF!</v>
      </c>
      <c r="K581" s="269" t="e">
        <f t="shared" ref="K581:K594" si="237">H581*I581</f>
        <v>#REF!</v>
      </c>
      <c r="L581" s="269" t="e">
        <f t="shared" ref="L581:L594" si="238">J581-K581</f>
        <v>#REF!</v>
      </c>
      <c r="M581" s="106" t="e">
        <f t="shared" ref="M581:M594" si="239">IF(E581&gt;0.001,1,0)</f>
        <v>#REF!</v>
      </c>
      <c r="N581" s="20"/>
      <c r="O581" s="20"/>
      <c r="P581" s="68"/>
      <c r="Q581" s="16"/>
      <c r="R581" s="120"/>
      <c r="S581" s="35"/>
      <c r="T581" s="221" t="e">
        <f t="shared" si="208"/>
        <v>#REF!</v>
      </c>
      <c r="W581" s="221" t="e">
        <f t="shared" si="209"/>
        <v>#REF!</v>
      </c>
    </row>
    <row r="582" spans="1:23" s="26" customFormat="1" ht="21.95" customHeight="1" x14ac:dyDescent="0.2">
      <c r="A582" s="192" t="e">
        <f>'Anexo VI Estimativa de custo'!#REF!</f>
        <v>#REF!</v>
      </c>
      <c r="B582" s="172" t="e">
        <f>CONCATENATE($R$579,SUM($M$580:M582))</f>
        <v>#REF!</v>
      </c>
      <c r="C582" s="36" t="e">
        <f>'Anexo VI Estimativa de custo'!#REF!</f>
        <v>#REF!</v>
      </c>
      <c r="D582" s="6" t="e">
        <f>'Anexo VI Estimativa de custo'!#REF!</f>
        <v>#REF!</v>
      </c>
      <c r="E582" s="46" t="e">
        <f>'Anexo VI Estimativa de custo'!#REF!</f>
        <v>#REF!</v>
      </c>
      <c r="F582" s="46" t="e">
        <f t="shared" si="233"/>
        <v>#REF!</v>
      </c>
      <c r="G582" s="167" t="e">
        <f t="shared" si="234"/>
        <v>#REF!</v>
      </c>
      <c r="H582" s="167" t="e">
        <f t="shared" si="235"/>
        <v>#REF!</v>
      </c>
      <c r="I582" s="11" t="e">
        <f>'Anexo VI Estimativa de custo'!#REF!</f>
        <v>#REF!</v>
      </c>
      <c r="J582" s="269" t="e">
        <f t="shared" si="236"/>
        <v>#REF!</v>
      </c>
      <c r="K582" s="269" t="e">
        <f t="shared" si="237"/>
        <v>#REF!</v>
      </c>
      <c r="L582" s="269" t="e">
        <f t="shared" si="238"/>
        <v>#REF!</v>
      </c>
      <c r="M582" s="106" t="e">
        <f t="shared" si="239"/>
        <v>#REF!</v>
      </c>
      <c r="N582" s="20"/>
      <c r="O582" s="20"/>
      <c r="P582" s="68"/>
      <c r="Q582" s="16"/>
      <c r="R582" s="120"/>
      <c r="S582" s="35"/>
      <c r="T582" s="221" t="e">
        <f t="shared" si="208"/>
        <v>#REF!</v>
      </c>
      <c r="W582" s="221" t="e">
        <f t="shared" si="209"/>
        <v>#REF!</v>
      </c>
    </row>
    <row r="583" spans="1:23" s="26" customFormat="1" ht="21.95" customHeight="1" x14ac:dyDescent="0.2">
      <c r="A583" s="192" t="e">
        <f>'Anexo VI Estimativa de custo'!#REF!</f>
        <v>#REF!</v>
      </c>
      <c r="B583" s="172" t="e">
        <f>CONCATENATE($R$579,SUM($M$580:M583))</f>
        <v>#REF!</v>
      </c>
      <c r="C583" s="36" t="e">
        <f>'Anexo VI Estimativa de custo'!#REF!</f>
        <v>#REF!</v>
      </c>
      <c r="D583" s="6" t="e">
        <f>'Anexo VI Estimativa de custo'!#REF!</f>
        <v>#REF!</v>
      </c>
      <c r="E583" s="46" t="e">
        <f>'Anexo VI Estimativa de custo'!#REF!</f>
        <v>#REF!</v>
      </c>
      <c r="F583" s="46" t="e">
        <f t="shared" si="233"/>
        <v>#REF!</v>
      </c>
      <c r="G583" s="167" t="e">
        <f t="shared" si="234"/>
        <v>#REF!</v>
      </c>
      <c r="H583" s="167" t="e">
        <f t="shared" si="235"/>
        <v>#REF!</v>
      </c>
      <c r="I583" s="11" t="e">
        <f>'Anexo VI Estimativa de custo'!#REF!</f>
        <v>#REF!</v>
      </c>
      <c r="J583" s="269" t="e">
        <f t="shared" si="236"/>
        <v>#REF!</v>
      </c>
      <c r="K583" s="269" t="e">
        <f t="shared" si="237"/>
        <v>#REF!</v>
      </c>
      <c r="L583" s="269" t="e">
        <f t="shared" si="238"/>
        <v>#REF!</v>
      </c>
      <c r="M583" s="106" t="e">
        <f t="shared" si="239"/>
        <v>#REF!</v>
      </c>
      <c r="N583" s="20"/>
      <c r="O583" s="20"/>
      <c r="P583" s="68"/>
      <c r="Q583" s="16"/>
      <c r="R583" s="120"/>
      <c r="S583" s="35"/>
      <c r="T583" s="221" t="e">
        <f t="shared" si="208"/>
        <v>#REF!</v>
      </c>
      <c r="W583" s="221" t="e">
        <f t="shared" si="209"/>
        <v>#REF!</v>
      </c>
    </row>
    <row r="584" spans="1:23" s="26" customFormat="1" ht="21.95" customHeight="1" x14ac:dyDescent="0.2">
      <c r="A584" s="192" t="e">
        <f>'Anexo VI Estimativa de custo'!#REF!</f>
        <v>#REF!</v>
      </c>
      <c r="B584" s="172" t="e">
        <f>CONCATENATE($R$579,SUM($M$580:M584))</f>
        <v>#REF!</v>
      </c>
      <c r="C584" s="36" t="e">
        <f>'Anexo VI Estimativa de custo'!#REF!</f>
        <v>#REF!</v>
      </c>
      <c r="D584" s="6" t="e">
        <f>'Anexo VI Estimativa de custo'!#REF!</f>
        <v>#REF!</v>
      </c>
      <c r="E584" s="46" t="e">
        <f>'Anexo VI Estimativa de custo'!#REF!</f>
        <v>#REF!</v>
      </c>
      <c r="F584" s="46" t="e">
        <f t="shared" si="233"/>
        <v>#REF!</v>
      </c>
      <c r="G584" s="167" t="e">
        <f t="shared" si="234"/>
        <v>#REF!</v>
      </c>
      <c r="H584" s="167" t="e">
        <f t="shared" si="235"/>
        <v>#REF!</v>
      </c>
      <c r="I584" s="11" t="e">
        <f>'Anexo VI Estimativa de custo'!#REF!</f>
        <v>#REF!</v>
      </c>
      <c r="J584" s="269" t="e">
        <f t="shared" si="236"/>
        <v>#REF!</v>
      </c>
      <c r="K584" s="269" t="e">
        <f t="shared" si="237"/>
        <v>#REF!</v>
      </c>
      <c r="L584" s="269" t="e">
        <f t="shared" si="238"/>
        <v>#REF!</v>
      </c>
      <c r="M584" s="106" t="e">
        <f t="shared" si="239"/>
        <v>#REF!</v>
      </c>
      <c r="N584" s="20"/>
      <c r="O584" s="20"/>
      <c r="P584" s="68"/>
      <c r="Q584" s="16"/>
      <c r="R584" s="120"/>
      <c r="S584" s="35"/>
      <c r="T584" s="221" t="e">
        <f t="shared" si="208"/>
        <v>#REF!</v>
      </c>
      <c r="W584" s="221" t="e">
        <f t="shared" si="209"/>
        <v>#REF!</v>
      </c>
    </row>
    <row r="585" spans="1:23" s="26" customFormat="1" ht="21.95" customHeight="1" x14ac:dyDescent="0.2">
      <c r="A585" s="192" t="e">
        <f>'Anexo VI Estimativa de custo'!#REF!</f>
        <v>#REF!</v>
      </c>
      <c r="B585" s="172" t="e">
        <f>CONCATENATE($R$579,SUM($M$580:M585))</f>
        <v>#REF!</v>
      </c>
      <c r="C585" s="36" t="e">
        <f>'Anexo VI Estimativa de custo'!#REF!</f>
        <v>#REF!</v>
      </c>
      <c r="D585" s="6" t="e">
        <f>'Anexo VI Estimativa de custo'!#REF!</f>
        <v>#REF!</v>
      </c>
      <c r="E585" s="46" t="e">
        <f>'Anexo VI Estimativa de custo'!#REF!</f>
        <v>#REF!</v>
      </c>
      <c r="F585" s="46" t="e">
        <f t="shared" si="233"/>
        <v>#REF!</v>
      </c>
      <c r="G585" s="167" t="e">
        <f t="shared" si="234"/>
        <v>#REF!</v>
      </c>
      <c r="H585" s="167" t="e">
        <f t="shared" si="235"/>
        <v>#REF!</v>
      </c>
      <c r="I585" s="11" t="e">
        <f>'Anexo VI Estimativa de custo'!#REF!</f>
        <v>#REF!</v>
      </c>
      <c r="J585" s="269" t="e">
        <f t="shared" si="236"/>
        <v>#REF!</v>
      </c>
      <c r="K585" s="269" t="e">
        <f t="shared" si="237"/>
        <v>#REF!</v>
      </c>
      <c r="L585" s="269" t="e">
        <f t="shared" si="238"/>
        <v>#REF!</v>
      </c>
      <c r="M585" s="106" t="e">
        <f t="shared" si="239"/>
        <v>#REF!</v>
      </c>
      <c r="N585" s="20"/>
      <c r="O585" s="20"/>
      <c r="P585" s="68"/>
      <c r="Q585" s="16"/>
      <c r="R585" s="120"/>
      <c r="S585" s="35"/>
      <c r="T585" s="221" t="e">
        <f t="shared" si="208"/>
        <v>#REF!</v>
      </c>
      <c r="W585" s="221" t="e">
        <f t="shared" si="209"/>
        <v>#REF!</v>
      </c>
    </row>
    <row r="586" spans="1:23" s="26" customFormat="1" ht="21.95" customHeight="1" x14ac:dyDescent="0.2">
      <c r="A586" s="192" t="e">
        <f>'Anexo VI Estimativa de custo'!#REF!</f>
        <v>#REF!</v>
      </c>
      <c r="B586" s="172" t="e">
        <f>CONCATENATE($R$579,SUM($M$580:M586))</f>
        <v>#REF!</v>
      </c>
      <c r="C586" s="36" t="e">
        <f>'Anexo VI Estimativa de custo'!#REF!</f>
        <v>#REF!</v>
      </c>
      <c r="D586" s="6" t="e">
        <f>'Anexo VI Estimativa de custo'!#REF!</f>
        <v>#REF!</v>
      </c>
      <c r="E586" s="46" t="e">
        <f>'Anexo VI Estimativa de custo'!#REF!</f>
        <v>#REF!</v>
      </c>
      <c r="F586" s="46" t="e">
        <f t="shared" si="233"/>
        <v>#REF!</v>
      </c>
      <c r="G586" s="167" t="e">
        <f t="shared" si="234"/>
        <v>#REF!</v>
      </c>
      <c r="H586" s="167" t="e">
        <f t="shared" si="235"/>
        <v>#REF!</v>
      </c>
      <c r="I586" s="11" t="e">
        <f>'Anexo VI Estimativa de custo'!#REF!</f>
        <v>#REF!</v>
      </c>
      <c r="J586" s="269" t="e">
        <f t="shared" si="236"/>
        <v>#REF!</v>
      </c>
      <c r="K586" s="269" t="e">
        <f t="shared" si="237"/>
        <v>#REF!</v>
      </c>
      <c r="L586" s="269" t="e">
        <f t="shared" si="238"/>
        <v>#REF!</v>
      </c>
      <c r="M586" s="106" t="e">
        <f t="shared" si="239"/>
        <v>#REF!</v>
      </c>
      <c r="N586" s="20"/>
      <c r="O586" s="20"/>
      <c r="P586" s="68"/>
      <c r="Q586" s="16"/>
      <c r="R586" s="120"/>
      <c r="S586" s="35"/>
      <c r="T586" s="221" t="e">
        <f t="shared" si="208"/>
        <v>#REF!</v>
      </c>
      <c r="W586" s="221" t="e">
        <f t="shared" si="209"/>
        <v>#REF!</v>
      </c>
    </row>
    <row r="587" spans="1:23" s="26" customFormat="1" ht="21.95" customHeight="1" x14ac:dyDescent="0.2">
      <c r="A587" s="192" t="e">
        <f>'Anexo VI Estimativa de custo'!#REF!</f>
        <v>#REF!</v>
      </c>
      <c r="B587" s="172" t="e">
        <f>CONCATENATE($R$579,SUM($M$580:M587))</f>
        <v>#REF!</v>
      </c>
      <c r="C587" s="36" t="e">
        <f>'Anexo VI Estimativa de custo'!#REF!</f>
        <v>#REF!</v>
      </c>
      <c r="D587" s="6" t="e">
        <f>'Anexo VI Estimativa de custo'!#REF!</f>
        <v>#REF!</v>
      </c>
      <c r="E587" s="46" t="e">
        <f>'Anexo VI Estimativa de custo'!#REF!</f>
        <v>#REF!</v>
      </c>
      <c r="F587" s="46" t="e">
        <f t="shared" si="233"/>
        <v>#REF!</v>
      </c>
      <c r="G587" s="167" t="e">
        <f t="shared" si="234"/>
        <v>#REF!</v>
      </c>
      <c r="H587" s="167" t="e">
        <f t="shared" si="235"/>
        <v>#REF!</v>
      </c>
      <c r="I587" s="11" t="e">
        <f>'Anexo VI Estimativa de custo'!#REF!</f>
        <v>#REF!</v>
      </c>
      <c r="J587" s="269" t="e">
        <f t="shared" si="236"/>
        <v>#REF!</v>
      </c>
      <c r="K587" s="269" t="e">
        <f t="shared" si="237"/>
        <v>#REF!</v>
      </c>
      <c r="L587" s="269" t="e">
        <f t="shared" si="238"/>
        <v>#REF!</v>
      </c>
      <c r="M587" s="106" t="e">
        <f t="shared" si="239"/>
        <v>#REF!</v>
      </c>
      <c r="N587" s="20"/>
      <c r="O587" s="20"/>
      <c r="P587" s="68"/>
      <c r="Q587" s="16"/>
      <c r="R587" s="120"/>
      <c r="S587" s="35"/>
      <c r="T587" s="221" t="e">
        <f t="shared" si="208"/>
        <v>#REF!</v>
      </c>
      <c r="W587" s="221" t="e">
        <f t="shared" si="209"/>
        <v>#REF!</v>
      </c>
    </row>
    <row r="588" spans="1:23" s="26" customFormat="1" ht="21.95" customHeight="1" x14ac:dyDescent="0.2">
      <c r="A588" s="192" t="e">
        <f>'Anexo VI Estimativa de custo'!#REF!</f>
        <v>#REF!</v>
      </c>
      <c r="B588" s="172" t="e">
        <f>CONCATENATE($R$579,SUM($M$580:M588))</f>
        <v>#REF!</v>
      </c>
      <c r="C588" s="36" t="e">
        <f>'Anexo VI Estimativa de custo'!#REF!</f>
        <v>#REF!</v>
      </c>
      <c r="D588" s="6" t="e">
        <f>'Anexo VI Estimativa de custo'!#REF!</f>
        <v>#REF!</v>
      </c>
      <c r="E588" s="46" t="e">
        <f>'Anexo VI Estimativa de custo'!#REF!</f>
        <v>#REF!</v>
      </c>
      <c r="F588" s="46" t="e">
        <f t="shared" si="233"/>
        <v>#REF!</v>
      </c>
      <c r="G588" s="167" t="e">
        <f t="shared" si="234"/>
        <v>#REF!</v>
      </c>
      <c r="H588" s="167" t="e">
        <f t="shared" si="235"/>
        <v>#REF!</v>
      </c>
      <c r="I588" s="11" t="e">
        <f>'Anexo VI Estimativa de custo'!#REF!</f>
        <v>#REF!</v>
      </c>
      <c r="J588" s="269" t="e">
        <f t="shared" si="236"/>
        <v>#REF!</v>
      </c>
      <c r="K588" s="269" t="e">
        <f t="shared" si="237"/>
        <v>#REF!</v>
      </c>
      <c r="L588" s="269" t="e">
        <f t="shared" si="238"/>
        <v>#REF!</v>
      </c>
      <c r="M588" s="106" t="e">
        <f t="shared" si="239"/>
        <v>#REF!</v>
      </c>
      <c r="N588" s="20"/>
      <c r="O588" s="20"/>
      <c r="P588" s="68"/>
      <c r="Q588" s="16"/>
      <c r="R588" s="120"/>
      <c r="S588" s="35"/>
      <c r="T588" s="221" t="e">
        <f t="shared" si="208"/>
        <v>#REF!</v>
      </c>
      <c r="W588" s="221" t="e">
        <f t="shared" si="209"/>
        <v>#REF!</v>
      </c>
    </row>
    <row r="589" spans="1:23" s="26" customFormat="1" ht="21.95" customHeight="1" x14ac:dyDescent="0.2">
      <c r="A589" s="192" t="e">
        <f>'Anexo VI Estimativa de custo'!#REF!</f>
        <v>#REF!</v>
      </c>
      <c r="B589" s="172" t="e">
        <f>CONCATENATE($R$579,SUM($M$580:M589))</f>
        <v>#REF!</v>
      </c>
      <c r="C589" s="36" t="e">
        <f>'Anexo VI Estimativa de custo'!#REF!</f>
        <v>#REF!</v>
      </c>
      <c r="D589" s="6" t="e">
        <f>'Anexo VI Estimativa de custo'!#REF!</f>
        <v>#REF!</v>
      </c>
      <c r="E589" s="46" t="e">
        <f>'Anexo VI Estimativa de custo'!#REF!</f>
        <v>#REF!</v>
      </c>
      <c r="F589" s="46" t="e">
        <f t="shared" si="233"/>
        <v>#REF!</v>
      </c>
      <c r="G589" s="167" t="e">
        <f t="shared" si="234"/>
        <v>#REF!</v>
      </c>
      <c r="H589" s="167" t="e">
        <f t="shared" si="235"/>
        <v>#REF!</v>
      </c>
      <c r="I589" s="11" t="e">
        <f>'Anexo VI Estimativa de custo'!#REF!</f>
        <v>#REF!</v>
      </c>
      <c r="J589" s="269" t="e">
        <f t="shared" si="236"/>
        <v>#REF!</v>
      </c>
      <c r="K589" s="269" t="e">
        <f t="shared" si="237"/>
        <v>#REF!</v>
      </c>
      <c r="L589" s="269" t="e">
        <f t="shared" si="238"/>
        <v>#REF!</v>
      </c>
      <c r="M589" s="106" t="e">
        <f t="shared" si="239"/>
        <v>#REF!</v>
      </c>
      <c r="N589" s="20"/>
      <c r="O589" s="20"/>
      <c r="P589" s="68"/>
      <c r="Q589" s="16"/>
      <c r="R589" s="120"/>
      <c r="S589" s="35"/>
      <c r="T589" s="221" t="e">
        <f t="shared" si="208"/>
        <v>#REF!</v>
      </c>
      <c r="W589" s="221" t="e">
        <f t="shared" si="209"/>
        <v>#REF!</v>
      </c>
    </row>
    <row r="590" spans="1:23" s="26" customFormat="1" ht="21.95" customHeight="1" x14ac:dyDescent="0.2">
      <c r="A590" s="192" t="e">
        <f>'Anexo VI Estimativa de custo'!#REF!</f>
        <v>#REF!</v>
      </c>
      <c r="B590" s="172" t="e">
        <f>CONCATENATE($R$579,SUM($M$580:M590))</f>
        <v>#REF!</v>
      </c>
      <c r="C590" s="36" t="e">
        <f>'Anexo VI Estimativa de custo'!#REF!</f>
        <v>#REF!</v>
      </c>
      <c r="D590" s="6" t="e">
        <f>'Anexo VI Estimativa de custo'!#REF!</f>
        <v>#REF!</v>
      </c>
      <c r="E590" s="46" t="e">
        <f>'Anexo VI Estimativa de custo'!#REF!</f>
        <v>#REF!</v>
      </c>
      <c r="F590" s="46" t="e">
        <f t="shared" si="233"/>
        <v>#REF!</v>
      </c>
      <c r="G590" s="167" t="e">
        <f t="shared" si="234"/>
        <v>#REF!</v>
      </c>
      <c r="H590" s="167" t="e">
        <f t="shared" si="235"/>
        <v>#REF!</v>
      </c>
      <c r="I590" s="11" t="e">
        <f>'Anexo VI Estimativa de custo'!#REF!</f>
        <v>#REF!</v>
      </c>
      <c r="J590" s="269" t="e">
        <f t="shared" si="236"/>
        <v>#REF!</v>
      </c>
      <c r="K590" s="269" t="e">
        <f t="shared" si="237"/>
        <v>#REF!</v>
      </c>
      <c r="L590" s="269" t="e">
        <f t="shared" si="238"/>
        <v>#REF!</v>
      </c>
      <c r="M590" s="106" t="e">
        <f t="shared" si="239"/>
        <v>#REF!</v>
      </c>
      <c r="N590" s="20"/>
      <c r="O590" s="20"/>
      <c r="P590" s="68"/>
      <c r="Q590" s="16"/>
      <c r="R590" s="120"/>
      <c r="S590" s="35"/>
      <c r="T590" s="221" t="e">
        <f t="shared" si="208"/>
        <v>#REF!</v>
      </c>
      <c r="W590" s="221" t="e">
        <f t="shared" si="209"/>
        <v>#REF!</v>
      </c>
    </row>
    <row r="591" spans="1:23" s="26" customFormat="1" ht="21.95" customHeight="1" x14ac:dyDescent="0.2">
      <c r="A591" s="192" t="e">
        <f>'Anexo VI Estimativa de custo'!#REF!</f>
        <v>#REF!</v>
      </c>
      <c r="B591" s="172" t="e">
        <f>CONCATENATE($R$579,SUM($M$580:M591))</f>
        <v>#REF!</v>
      </c>
      <c r="C591" s="36" t="e">
        <f>'Anexo VI Estimativa de custo'!#REF!</f>
        <v>#REF!</v>
      </c>
      <c r="D591" s="6" t="e">
        <f>'Anexo VI Estimativa de custo'!#REF!</f>
        <v>#REF!</v>
      </c>
      <c r="E591" s="46" t="e">
        <f>'Anexo VI Estimativa de custo'!#REF!</f>
        <v>#REF!</v>
      </c>
      <c r="F591" s="46" t="e">
        <f t="shared" si="233"/>
        <v>#REF!</v>
      </c>
      <c r="G591" s="167" t="e">
        <f t="shared" si="234"/>
        <v>#REF!</v>
      </c>
      <c r="H591" s="167" t="e">
        <f t="shared" si="235"/>
        <v>#REF!</v>
      </c>
      <c r="I591" s="11" t="e">
        <f>'Anexo VI Estimativa de custo'!#REF!</f>
        <v>#REF!</v>
      </c>
      <c r="J591" s="269" t="e">
        <f t="shared" si="236"/>
        <v>#REF!</v>
      </c>
      <c r="K591" s="269" t="e">
        <f t="shared" si="237"/>
        <v>#REF!</v>
      </c>
      <c r="L591" s="269" t="e">
        <f t="shared" si="238"/>
        <v>#REF!</v>
      </c>
      <c r="M591" s="106" t="e">
        <f t="shared" si="239"/>
        <v>#REF!</v>
      </c>
      <c r="N591" s="20"/>
      <c r="O591" s="20"/>
      <c r="P591" s="68"/>
      <c r="Q591" s="16"/>
      <c r="R591" s="120"/>
      <c r="S591" s="35"/>
      <c r="T591" s="221" t="e">
        <f t="shared" si="208"/>
        <v>#REF!</v>
      </c>
      <c r="W591" s="221" t="e">
        <f t="shared" si="209"/>
        <v>#REF!</v>
      </c>
    </row>
    <row r="592" spans="1:23" s="26" customFormat="1" ht="21.95" customHeight="1" x14ac:dyDescent="0.2">
      <c r="A592" s="192" t="e">
        <f>'Anexo VI Estimativa de custo'!#REF!</f>
        <v>#REF!</v>
      </c>
      <c r="B592" s="172" t="e">
        <f>CONCATENATE($R$579,SUM($M$580:M592))</f>
        <v>#REF!</v>
      </c>
      <c r="C592" s="36" t="e">
        <f>'Anexo VI Estimativa de custo'!#REF!</f>
        <v>#REF!</v>
      </c>
      <c r="D592" s="6" t="e">
        <f>'Anexo VI Estimativa de custo'!#REF!</f>
        <v>#REF!</v>
      </c>
      <c r="E592" s="46" t="e">
        <f>'Anexo VI Estimativa de custo'!#REF!</f>
        <v>#REF!</v>
      </c>
      <c r="F592" s="46" t="e">
        <f t="shared" si="233"/>
        <v>#REF!</v>
      </c>
      <c r="G592" s="167" t="e">
        <f t="shared" si="234"/>
        <v>#REF!</v>
      </c>
      <c r="H592" s="167" t="e">
        <f t="shared" si="235"/>
        <v>#REF!</v>
      </c>
      <c r="I592" s="11" t="e">
        <f>'Anexo VI Estimativa de custo'!#REF!</f>
        <v>#REF!</v>
      </c>
      <c r="J592" s="269" t="e">
        <f t="shared" si="236"/>
        <v>#REF!</v>
      </c>
      <c r="K592" s="269" t="e">
        <f t="shared" si="237"/>
        <v>#REF!</v>
      </c>
      <c r="L592" s="269" t="e">
        <f t="shared" si="238"/>
        <v>#REF!</v>
      </c>
      <c r="M592" s="106" t="e">
        <f t="shared" si="239"/>
        <v>#REF!</v>
      </c>
      <c r="N592" s="20"/>
      <c r="O592" s="20"/>
      <c r="P592" s="68"/>
      <c r="Q592" s="16"/>
      <c r="R592" s="120"/>
      <c r="S592" s="35"/>
      <c r="T592" s="221" t="e">
        <f t="shared" si="208"/>
        <v>#REF!</v>
      </c>
      <c r="W592" s="221" t="e">
        <f t="shared" si="209"/>
        <v>#REF!</v>
      </c>
    </row>
    <row r="593" spans="1:23" s="26" customFormat="1" ht="21.95" customHeight="1" x14ac:dyDescent="0.2">
      <c r="A593" s="192" t="e">
        <f>'Anexo VI Estimativa de custo'!#REF!</f>
        <v>#REF!</v>
      </c>
      <c r="B593" s="172" t="e">
        <f>CONCATENATE($R$579,SUM($M$580:M593))</f>
        <v>#REF!</v>
      </c>
      <c r="C593" s="36" t="e">
        <f>'Anexo VI Estimativa de custo'!#REF!</f>
        <v>#REF!</v>
      </c>
      <c r="D593" s="6" t="e">
        <f>'Anexo VI Estimativa de custo'!#REF!</f>
        <v>#REF!</v>
      </c>
      <c r="E593" s="46" t="e">
        <f>'Anexo VI Estimativa de custo'!#REF!</f>
        <v>#REF!</v>
      </c>
      <c r="F593" s="46" t="e">
        <f t="shared" si="233"/>
        <v>#REF!</v>
      </c>
      <c r="G593" s="167" t="e">
        <f t="shared" si="234"/>
        <v>#REF!</v>
      </c>
      <c r="H593" s="167" t="e">
        <f t="shared" si="235"/>
        <v>#REF!</v>
      </c>
      <c r="I593" s="11" t="e">
        <f>'Anexo VI Estimativa de custo'!#REF!</f>
        <v>#REF!</v>
      </c>
      <c r="J593" s="269" t="e">
        <f t="shared" si="236"/>
        <v>#REF!</v>
      </c>
      <c r="K593" s="269" t="e">
        <f t="shared" si="237"/>
        <v>#REF!</v>
      </c>
      <c r="L593" s="269" t="e">
        <f t="shared" si="238"/>
        <v>#REF!</v>
      </c>
      <c r="M593" s="106" t="e">
        <f t="shared" si="239"/>
        <v>#REF!</v>
      </c>
      <c r="N593" s="20"/>
      <c r="O593" s="20"/>
      <c r="P593" s="68"/>
      <c r="Q593" s="16"/>
      <c r="R593" s="120"/>
      <c r="S593" s="35"/>
      <c r="T593" s="221" t="e">
        <f t="shared" si="208"/>
        <v>#REF!</v>
      </c>
      <c r="W593" s="221" t="e">
        <f t="shared" si="209"/>
        <v>#REF!</v>
      </c>
    </row>
    <row r="594" spans="1:23" s="26" customFormat="1" ht="21.95" customHeight="1" x14ac:dyDescent="0.2">
      <c r="A594" s="192" t="e">
        <f>'Anexo VI Estimativa de custo'!#REF!</f>
        <v>#REF!</v>
      </c>
      <c r="B594" s="172" t="e">
        <f>CONCATENATE($R$579,SUM($M$580:M594))</f>
        <v>#REF!</v>
      </c>
      <c r="C594" s="36" t="e">
        <f>'Anexo VI Estimativa de custo'!#REF!</f>
        <v>#REF!</v>
      </c>
      <c r="D594" s="6" t="e">
        <f>'Anexo VI Estimativa de custo'!#REF!</f>
        <v>#REF!</v>
      </c>
      <c r="E594" s="46" t="e">
        <f>'Anexo VI Estimativa de custo'!#REF!</f>
        <v>#REF!</v>
      </c>
      <c r="F594" s="46" t="e">
        <f t="shared" si="233"/>
        <v>#REF!</v>
      </c>
      <c r="G594" s="167" t="e">
        <f t="shared" si="234"/>
        <v>#REF!</v>
      </c>
      <c r="H594" s="167" t="e">
        <f t="shared" si="235"/>
        <v>#REF!</v>
      </c>
      <c r="I594" s="11" t="e">
        <f>'Anexo VI Estimativa de custo'!#REF!</f>
        <v>#REF!</v>
      </c>
      <c r="J594" s="269" t="e">
        <f t="shared" si="236"/>
        <v>#REF!</v>
      </c>
      <c r="K594" s="269" t="e">
        <f t="shared" si="237"/>
        <v>#REF!</v>
      </c>
      <c r="L594" s="269" t="e">
        <f t="shared" si="238"/>
        <v>#REF!</v>
      </c>
      <c r="M594" s="106" t="e">
        <f t="shared" si="239"/>
        <v>#REF!</v>
      </c>
      <c r="N594" s="20"/>
      <c r="O594" s="20"/>
      <c r="P594" s="258" t="e">
        <f>SUM(E580:E594)</f>
        <v>#REF!</v>
      </c>
      <c r="Q594" s="16"/>
      <c r="R594" s="120"/>
      <c r="S594" s="35"/>
      <c r="T594" s="221" t="e">
        <f t="shared" ref="T594:T657" si="240">E594*I594</f>
        <v>#REF!</v>
      </c>
      <c r="W594" s="221" t="e">
        <f t="shared" ref="W594:W657" si="241">I594*E594</f>
        <v>#REF!</v>
      </c>
    </row>
    <row r="595" spans="1:23" s="63" customFormat="1" ht="21.95" customHeight="1" x14ac:dyDescent="0.25">
      <c r="A595" s="174"/>
      <c r="B595" s="174" t="e">
        <f>SUM(M595:N595)</f>
        <v>#REF!</v>
      </c>
      <c r="C595" s="531" t="s">
        <v>160</v>
      </c>
      <c r="D595" s="532"/>
      <c r="E595" s="532"/>
      <c r="F595" s="532"/>
      <c r="G595" s="532"/>
      <c r="H595" s="532"/>
      <c r="I595" s="532"/>
      <c r="J595" s="532"/>
      <c r="K595" s="532"/>
      <c r="L595" s="532"/>
      <c r="M595" s="104" t="e">
        <f>IF(P1061&gt;0.01,1,0)</f>
        <v>#REF!</v>
      </c>
      <c r="N595" s="52" t="e">
        <f>B579</f>
        <v>#REF!</v>
      </c>
      <c r="O595" s="53"/>
      <c r="P595" s="54"/>
      <c r="Q595" s="55"/>
      <c r="R595" s="131" t="e">
        <f>CONCATENATE(B595,".")</f>
        <v>#REF!</v>
      </c>
      <c r="T595" s="221">
        <f t="shared" si="240"/>
        <v>0</v>
      </c>
      <c r="W595" s="221">
        <f t="shared" si="241"/>
        <v>0</v>
      </c>
    </row>
    <row r="596" spans="1:23" s="29" customFormat="1" ht="21.95" customHeight="1" x14ac:dyDescent="0.25">
      <c r="A596" s="183"/>
      <c r="B596" s="183" t="e">
        <f>CONCATENATE(B595,".1")</f>
        <v>#REF!</v>
      </c>
      <c r="C596" s="524" t="s">
        <v>153</v>
      </c>
      <c r="D596" s="525"/>
      <c r="E596" s="525"/>
      <c r="F596" s="525"/>
      <c r="G596" s="525"/>
      <c r="H596" s="525"/>
      <c r="I596" s="525"/>
      <c r="J596" s="525"/>
      <c r="K596" s="525"/>
      <c r="L596" s="525"/>
      <c r="M596" s="104" t="e">
        <f>IF(P636&gt;0.01,1,0)</f>
        <v>#REF!</v>
      </c>
      <c r="N596" s="23"/>
      <c r="O596" s="23"/>
      <c r="P596" s="68"/>
      <c r="Q596" s="16"/>
      <c r="R596" s="127" t="e">
        <f>CONCATENATE(B596,".")</f>
        <v>#REF!</v>
      </c>
      <c r="S596" s="37"/>
      <c r="T596" s="221">
        <f t="shared" si="240"/>
        <v>0</v>
      </c>
      <c r="W596" s="221">
        <f t="shared" si="241"/>
        <v>0</v>
      </c>
    </row>
    <row r="597" spans="1:23" s="29" customFormat="1" ht="21.95" customHeight="1" x14ac:dyDescent="0.2">
      <c r="A597" s="192" t="e">
        <f>'Anexo VI Estimativa de custo'!#REF!</f>
        <v>#REF!</v>
      </c>
      <c r="B597" s="172" t="e">
        <f>CONCATENATE($R$596,SUM($M$597:M597))</f>
        <v>#REF!</v>
      </c>
      <c r="C597" s="36" t="e">
        <f>'Anexo VI Estimativa de custo'!#REF!</f>
        <v>#REF!</v>
      </c>
      <c r="D597" s="6" t="e">
        <f>'Anexo VI Estimativa de custo'!#REF!</f>
        <v>#REF!</v>
      </c>
      <c r="E597" s="80" t="e">
        <f>'Anexo VI Estimativa de custo'!#REF!</f>
        <v>#REF!</v>
      </c>
      <c r="F597" s="253" t="e">
        <f>E597</f>
        <v>#REF!</v>
      </c>
      <c r="G597" s="167" t="e">
        <f>IF(F597-E597&gt;0,F597-E597,0)</f>
        <v>#REF!</v>
      </c>
      <c r="H597" s="167" t="e">
        <f>IF(E597-F597&gt;0,E597-F597,0)</f>
        <v>#REF!</v>
      </c>
      <c r="I597" s="73" t="e">
        <f>'Anexo VI Estimativa de custo'!#REF!</f>
        <v>#REF!</v>
      </c>
      <c r="J597" s="269" t="e">
        <f>G597*I597</f>
        <v>#REF!</v>
      </c>
      <c r="K597" s="269" t="e">
        <f>H597*I597</f>
        <v>#REF!</v>
      </c>
      <c r="L597" s="269" t="e">
        <f>J597-K597</f>
        <v>#REF!</v>
      </c>
      <c r="M597" s="106" t="e">
        <f>IF(E597&gt;0.001,1,0)</f>
        <v>#REF!</v>
      </c>
      <c r="N597" s="74"/>
      <c r="O597" s="74"/>
      <c r="P597" s="75"/>
      <c r="R597" s="124"/>
      <c r="T597" s="221" t="e">
        <f t="shared" si="240"/>
        <v>#REF!</v>
      </c>
      <c r="W597" s="221" t="e">
        <f t="shared" si="241"/>
        <v>#REF!</v>
      </c>
    </row>
    <row r="598" spans="1:23" s="26" customFormat="1" ht="21.95" customHeight="1" x14ac:dyDescent="0.2">
      <c r="A598" s="192" t="e">
        <f>'Anexo VI Estimativa de custo'!#REF!</f>
        <v>#REF!</v>
      </c>
      <c r="B598" s="172" t="e">
        <f>CONCATENATE($R$596,SUM($M$597:M598))</f>
        <v>#REF!</v>
      </c>
      <c r="C598" s="36" t="e">
        <f>'Anexo VI Estimativa de custo'!#REF!</f>
        <v>#REF!</v>
      </c>
      <c r="D598" s="6" t="e">
        <f>'Anexo VI Estimativa de custo'!#REF!</f>
        <v>#REF!</v>
      </c>
      <c r="E598" s="80" t="e">
        <f>'Anexo VI Estimativa de custo'!#REF!</f>
        <v>#REF!</v>
      </c>
      <c r="F598" s="253" t="e">
        <f t="shared" ref="F598:F636" si="242">E598</f>
        <v>#REF!</v>
      </c>
      <c r="G598" s="167" t="e">
        <f t="shared" ref="G598:G636" si="243">IF(F598-E598&gt;0,F598-E598,0)</f>
        <v>#REF!</v>
      </c>
      <c r="H598" s="167" t="e">
        <f t="shared" ref="H598:H636" si="244">IF(E598-F598&gt;0,E598-F598,0)</f>
        <v>#REF!</v>
      </c>
      <c r="I598" s="73" t="e">
        <f>'Anexo VI Estimativa de custo'!#REF!</f>
        <v>#REF!</v>
      </c>
      <c r="J598" s="269" t="e">
        <f t="shared" ref="J598:J636" si="245">G598*I598</f>
        <v>#REF!</v>
      </c>
      <c r="K598" s="269" t="e">
        <f t="shared" ref="K598:K636" si="246">H598*I598</f>
        <v>#REF!</v>
      </c>
      <c r="L598" s="269" t="e">
        <f t="shared" ref="L598:L636" si="247">J598-K598</f>
        <v>#REF!</v>
      </c>
      <c r="M598" s="106" t="e">
        <f t="shared" ref="M598:M636" si="248">IF(E598&gt;0.001,1,0)</f>
        <v>#REF!</v>
      </c>
      <c r="N598" s="76"/>
      <c r="O598" s="76"/>
      <c r="P598" s="30"/>
      <c r="R598" s="124"/>
      <c r="T598" s="221" t="e">
        <f t="shared" si="240"/>
        <v>#REF!</v>
      </c>
      <c r="W598" s="221" t="e">
        <f t="shared" si="241"/>
        <v>#REF!</v>
      </c>
    </row>
    <row r="599" spans="1:23" s="26" customFormat="1" ht="21.95" customHeight="1" x14ac:dyDescent="0.2">
      <c r="A599" s="192" t="e">
        <f>'Anexo VI Estimativa de custo'!#REF!</f>
        <v>#REF!</v>
      </c>
      <c r="B599" s="172" t="e">
        <f>CONCATENATE($R$596,SUM($M$597:M599))</f>
        <v>#REF!</v>
      </c>
      <c r="C599" s="36" t="e">
        <f>'Anexo VI Estimativa de custo'!#REF!</f>
        <v>#REF!</v>
      </c>
      <c r="D599" s="6" t="e">
        <f>'Anexo VI Estimativa de custo'!#REF!</f>
        <v>#REF!</v>
      </c>
      <c r="E599" s="80" t="e">
        <f>'Anexo VI Estimativa de custo'!#REF!</f>
        <v>#REF!</v>
      </c>
      <c r="F599" s="253" t="e">
        <f t="shared" si="242"/>
        <v>#REF!</v>
      </c>
      <c r="G599" s="167" t="e">
        <f t="shared" si="243"/>
        <v>#REF!</v>
      </c>
      <c r="H599" s="167" t="e">
        <f t="shared" si="244"/>
        <v>#REF!</v>
      </c>
      <c r="I599" s="73" t="e">
        <f>'Anexo VI Estimativa de custo'!#REF!</f>
        <v>#REF!</v>
      </c>
      <c r="J599" s="269" t="e">
        <f t="shared" si="245"/>
        <v>#REF!</v>
      </c>
      <c r="K599" s="269" t="e">
        <f t="shared" si="246"/>
        <v>#REF!</v>
      </c>
      <c r="L599" s="269" t="e">
        <f t="shared" si="247"/>
        <v>#REF!</v>
      </c>
      <c r="M599" s="106" t="e">
        <f t="shared" si="248"/>
        <v>#REF!</v>
      </c>
      <c r="N599" s="76"/>
      <c r="O599" s="76"/>
      <c r="P599" s="30"/>
      <c r="R599" s="124"/>
      <c r="T599" s="221" t="e">
        <f t="shared" si="240"/>
        <v>#REF!</v>
      </c>
      <c r="W599" s="221" t="e">
        <f t="shared" si="241"/>
        <v>#REF!</v>
      </c>
    </row>
    <row r="600" spans="1:23" s="26" customFormat="1" ht="21.95" customHeight="1" x14ac:dyDescent="0.2">
      <c r="A600" s="192" t="e">
        <f>'Anexo VI Estimativa de custo'!#REF!</f>
        <v>#REF!</v>
      </c>
      <c r="B600" s="172" t="e">
        <f>CONCATENATE($R$596,SUM($M$597:M600))</f>
        <v>#REF!</v>
      </c>
      <c r="C600" s="36" t="e">
        <f>'Anexo VI Estimativa de custo'!#REF!</f>
        <v>#REF!</v>
      </c>
      <c r="D600" s="6" t="e">
        <f>'Anexo VI Estimativa de custo'!#REF!</f>
        <v>#REF!</v>
      </c>
      <c r="E600" s="80" t="e">
        <f>'Anexo VI Estimativa de custo'!#REF!</f>
        <v>#REF!</v>
      </c>
      <c r="F600" s="253" t="e">
        <f t="shared" si="242"/>
        <v>#REF!</v>
      </c>
      <c r="G600" s="167" t="e">
        <f t="shared" si="243"/>
        <v>#REF!</v>
      </c>
      <c r="H600" s="167" t="e">
        <f t="shared" si="244"/>
        <v>#REF!</v>
      </c>
      <c r="I600" s="73" t="e">
        <f>'Anexo VI Estimativa de custo'!#REF!</f>
        <v>#REF!</v>
      </c>
      <c r="J600" s="269" t="e">
        <f t="shared" si="245"/>
        <v>#REF!</v>
      </c>
      <c r="K600" s="269" t="e">
        <f t="shared" si="246"/>
        <v>#REF!</v>
      </c>
      <c r="L600" s="269" t="e">
        <f t="shared" si="247"/>
        <v>#REF!</v>
      </c>
      <c r="M600" s="106" t="e">
        <f t="shared" si="248"/>
        <v>#REF!</v>
      </c>
      <c r="N600" s="76"/>
      <c r="O600" s="76"/>
      <c r="P600" s="30"/>
      <c r="R600" s="124"/>
      <c r="T600" s="221" t="e">
        <f t="shared" si="240"/>
        <v>#REF!</v>
      </c>
      <c r="W600" s="221" t="e">
        <f t="shared" si="241"/>
        <v>#REF!</v>
      </c>
    </row>
    <row r="601" spans="1:23" s="26" customFormat="1" ht="21.95" customHeight="1" x14ac:dyDescent="0.2">
      <c r="A601" s="192" t="e">
        <f>'Anexo VI Estimativa de custo'!#REF!</f>
        <v>#REF!</v>
      </c>
      <c r="B601" s="172" t="e">
        <f>CONCATENATE($R$596,SUM($M$597:M601))</f>
        <v>#REF!</v>
      </c>
      <c r="C601" s="36" t="e">
        <f>'Anexo VI Estimativa de custo'!#REF!</f>
        <v>#REF!</v>
      </c>
      <c r="D601" s="6" t="e">
        <f>'Anexo VI Estimativa de custo'!#REF!</f>
        <v>#REF!</v>
      </c>
      <c r="E601" s="80" t="e">
        <f>'Anexo VI Estimativa de custo'!#REF!</f>
        <v>#REF!</v>
      </c>
      <c r="F601" s="253" t="e">
        <f t="shared" si="242"/>
        <v>#REF!</v>
      </c>
      <c r="G601" s="167" t="e">
        <f t="shared" si="243"/>
        <v>#REF!</v>
      </c>
      <c r="H601" s="167" t="e">
        <f t="shared" si="244"/>
        <v>#REF!</v>
      </c>
      <c r="I601" s="73" t="e">
        <f>'Anexo VI Estimativa de custo'!#REF!</f>
        <v>#REF!</v>
      </c>
      <c r="J601" s="269" t="e">
        <f t="shared" si="245"/>
        <v>#REF!</v>
      </c>
      <c r="K601" s="269" t="e">
        <f t="shared" si="246"/>
        <v>#REF!</v>
      </c>
      <c r="L601" s="269" t="e">
        <f t="shared" si="247"/>
        <v>#REF!</v>
      </c>
      <c r="M601" s="106" t="e">
        <f t="shared" si="248"/>
        <v>#REF!</v>
      </c>
      <c r="N601" s="76"/>
      <c r="O601" s="76"/>
      <c r="P601" s="30"/>
      <c r="R601" s="124"/>
      <c r="T601" s="221" t="e">
        <f t="shared" si="240"/>
        <v>#REF!</v>
      </c>
      <c r="W601" s="221" t="e">
        <f t="shared" si="241"/>
        <v>#REF!</v>
      </c>
    </row>
    <row r="602" spans="1:23" s="26" customFormat="1" ht="21.95" customHeight="1" x14ac:dyDescent="0.2">
      <c r="A602" s="192" t="e">
        <f>'Anexo VI Estimativa de custo'!#REF!</f>
        <v>#REF!</v>
      </c>
      <c r="B602" s="172" t="e">
        <f>CONCATENATE($R$596,SUM($M$597:M602))</f>
        <v>#REF!</v>
      </c>
      <c r="C602" s="36" t="e">
        <f>'Anexo VI Estimativa de custo'!#REF!</f>
        <v>#REF!</v>
      </c>
      <c r="D602" s="6" t="e">
        <f>'Anexo VI Estimativa de custo'!#REF!</f>
        <v>#REF!</v>
      </c>
      <c r="E602" s="80" t="e">
        <f>'Anexo VI Estimativa de custo'!#REF!</f>
        <v>#REF!</v>
      </c>
      <c r="F602" s="253" t="e">
        <f t="shared" si="242"/>
        <v>#REF!</v>
      </c>
      <c r="G602" s="167" t="e">
        <f t="shared" si="243"/>
        <v>#REF!</v>
      </c>
      <c r="H602" s="167" t="e">
        <f t="shared" si="244"/>
        <v>#REF!</v>
      </c>
      <c r="I602" s="73" t="e">
        <f>'Anexo VI Estimativa de custo'!#REF!</f>
        <v>#REF!</v>
      </c>
      <c r="J602" s="269" t="e">
        <f t="shared" si="245"/>
        <v>#REF!</v>
      </c>
      <c r="K602" s="269" t="e">
        <f t="shared" si="246"/>
        <v>#REF!</v>
      </c>
      <c r="L602" s="269" t="e">
        <f t="shared" si="247"/>
        <v>#REF!</v>
      </c>
      <c r="M602" s="106" t="e">
        <f t="shared" si="248"/>
        <v>#REF!</v>
      </c>
      <c r="N602" s="76"/>
      <c r="O602" s="76"/>
      <c r="P602" s="30"/>
      <c r="R602" s="124"/>
      <c r="T602" s="221" t="e">
        <f t="shared" si="240"/>
        <v>#REF!</v>
      </c>
      <c r="W602" s="221" t="e">
        <f t="shared" si="241"/>
        <v>#REF!</v>
      </c>
    </row>
    <row r="603" spans="1:23" s="26" customFormat="1" ht="21.95" customHeight="1" x14ac:dyDescent="0.2">
      <c r="A603" s="192" t="e">
        <f>'Anexo VI Estimativa de custo'!#REF!</f>
        <v>#REF!</v>
      </c>
      <c r="B603" s="172" t="e">
        <f>CONCATENATE($R$596,SUM($M$597:M603))</f>
        <v>#REF!</v>
      </c>
      <c r="C603" s="36" t="e">
        <f>'Anexo VI Estimativa de custo'!#REF!</f>
        <v>#REF!</v>
      </c>
      <c r="D603" s="6" t="e">
        <f>'Anexo VI Estimativa de custo'!#REF!</f>
        <v>#REF!</v>
      </c>
      <c r="E603" s="80" t="e">
        <f>'Anexo VI Estimativa de custo'!#REF!</f>
        <v>#REF!</v>
      </c>
      <c r="F603" s="253" t="e">
        <f t="shared" si="242"/>
        <v>#REF!</v>
      </c>
      <c r="G603" s="167" t="e">
        <f t="shared" si="243"/>
        <v>#REF!</v>
      </c>
      <c r="H603" s="167" t="e">
        <f t="shared" si="244"/>
        <v>#REF!</v>
      </c>
      <c r="I603" s="73" t="e">
        <f>'Anexo VI Estimativa de custo'!#REF!</f>
        <v>#REF!</v>
      </c>
      <c r="J603" s="269" t="e">
        <f t="shared" si="245"/>
        <v>#REF!</v>
      </c>
      <c r="K603" s="269" t="e">
        <f t="shared" si="246"/>
        <v>#REF!</v>
      </c>
      <c r="L603" s="269" t="e">
        <f t="shared" si="247"/>
        <v>#REF!</v>
      </c>
      <c r="M603" s="106" t="e">
        <f t="shared" si="248"/>
        <v>#REF!</v>
      </c>
      <c r="N603" s="76"/>
      <c r="O603" s="76"/>
      <c r="P603" s="30"/>
      <c r="R603" s="124"/>
      <c r="T603" s="221" t="e">
        <f t="shared" si="240"/>
        <v>#REF!</v>
      </c>
      <c r="W603" s="221" t="e">
        <f t="shared" si="241"/>
        <v>#REF!</v>
      </c>
    </row>
    <row r="604" spans="1:23" s="26" customFormat="1" ht="21.95" customHeight="1" x14ac:dyDescent="0.2">
      <c r="A604" s="192" t="e">
        <f>'Anexo VI Estimativa de custo'!#REF!</f>
        <v>#REF!</v>
      </c>
      <c r="B604" s="172" t="e">
        <f>CONCATENATE($R$596,SUM($M$597:M604))</f>
        <v>#REF!</v>
      </c>
      <c r="C604" s="36" t="e">
        <f>'Anexo VI Estimativa de custo'!#REF!</f>
        <v>#REF!</v>
      </c>
      <c r="D604" s="6" t="e">
        <f>'Anexo VI Estimativa de custo'!#REF!</f>
        <v>#REF!</v>
      </c>
      <c r="E604" s="80" t="e">
        <f>'Anexo VI Estimativa de custo'!#REF!</f>
        <v>#REF!</v>
      </c>
      <c r="F604" s="253" t="e">
        <f t="shared" si="242"/>
        <v>#REF!</v>
      </c>
      <c r="G604" s="167" t="e">
        <f t="shared" si="243"/>
        <v>#REF!</v>
      </c>
      <c r="H604" s="167" t="e">
        <f t="shared" si="244"/>
        <v>#REF!</v>
      </c>
      <c r="I604" s="73" t="e">
        <f>'Anexo VI Estimativa de custo'!#REF!</f>
        <v>#REF!</v>
      </c>
      <c r="J604" s="269" t="e">
        <f t="shared" si="245"/>
        <v>#REF!</v>
      </c>
      <c r="K604" s="269" t="e">
        <f t="shared" si="246"/>
        <v>#REF!</v>
      </c>
      <c r="L604" s="269" t="e">
        <f t="shared" si="247"/>
        <v>#REF!</v>
      </c>
      <c r="M604" s="106" t="e">
        <f t="shared" si="248"/>
        <v>#REF!</v>
      </c>
      <c r="N604" s="76"/>
      <c r="O604" s="76"/>
      <c r="P604" s="30"/>
      <c r="R604" s="124"/>
      <c r="T604" s="221" t="e">
        <f t="shared" si="240"/>
        <v>#REF!</v>
      </c>
      <c r="W604" s="221" t="e">
        <f t="shared" si="241"/>
        <v>#REF!</v>
      </c>
    </row>
    <row r="605" spans="1:23" s="26" customFormat="1" ht="21.95" customHeight="1" x14ac:dyDescent="0.2">
      <c r="A605" s="192" t="e">
        <f>'Anexo VI Estimativa de custo'!#REF!</f>
        <v>#REF!</v>
      </c>
      <c r="B605" s="172" t="e">
        <f>CONCATENATE($R$596,SUM($M$597:M605))</f>
        <v>#REF!</v>
      </c>
      <c r="C605" s="36" t="e">
        <f>'Anexo VI Estimativa de custo'!#REF!</f>
        <v>#REF!</v>
      </c>
      <c r="D605" s="6" t="e">
        <f>'Anexo VI Estimativa de custo'!#REF!</f>
        <v>#REF!</v>
      </c>
      <c r="E605" s="80" t="e">
        <f>'Anexo VI Estimativa de custo'!#REF!</f>
        <v>#REF!</v>
      </c>
      <c r="F605" s="253" t="e">
        <f t="shared" si="242"/>
        <v>#REF!</v>
      </c>
      <c r="G605" s="167" t="e">
        <f t="shared" si="243"/>
        <v>#REF!</v>
      </c>
      <c r="H605" s="167" t="e">
        <f t="shared" si="244"/>
        <v>#REF!</v>
      </c>
      <c r="I605" s="73" t="e">
        <f>'Anexo VI Estimativa de custo'!#REF!</f>
        <v>#REF!</v>
      </c>
      <c r="J605" s="269" t="e">
        <f t="shared" si="245"/>
        <v>#REF!</v>
      </c>
      <c r="K605" s="269" t="e">
        <f t="shared" si="246"/>
        <v>#REF!</v>
      </c>
      <c r="L605" s="269" t="e">
        <f t="shared" si="247"/>
        <v>#REF!</v>
      </c>
      <c r="M605" s="106" t="e">
        <f t="shared" si="248"/>
        <v>#REF!</v>
      </c>
      <c r="N605" s="76"/>
      <c r="O605" s="76"/>
      <c r="P605" s="30"/>
      <c r="R605" s="124"/>
      <c r="T605" s="221" t="e">
        <f t="shared" si="240"/>
        <v>#REF!</v>
      </c>
      <c r="W605" s="221" t="e">
        <f t="shared" si="241"/>
        <v>#REF!</v>
      </c>
    </row>
    <row r="606" spans="1:23" s="26" customFormat="1" ht="21.95" customHeight="1" x14ac:dyDescent="0.2">
      <c r="A606" s="192" t="e">
        <f>'Anexo VI Estimativa de custo'!#REF!</f>
        <v>#REF!</v>
      </c>
      <c r="B606" s="172" t="e">
        <f>CONCATENATE($R$596,SUM($M$597:M606))</f>
        <v>#REF!</v>
      </c>
      <c r="C606" s="36" t="e">
        <f>'Anexo VI Estimativa de custo'!#REF!</f>
        <v>#REF!</v>
      </c>
      <c r="D606" s="6" t="e">
        <f>'Anexo VI Estimativa de custo'!#REF!</f>
        <v>#REF!</v>
      </c>
      <c r="E606" s="80" t="e">
        <f>'Anexo VI Estimativa de custo'!#REF!</f>
        <v>#REF!</v>
      </c>
      <c r="F606" s="253" t="e">
        <f t="shared" si="242"/>
        <v>#REF!</v>
      </c>
      <c r="G606" s="167" t="e">
        <f t="shared" si="243"/>
        <v>#REF!</v>
      </c>
      <c r="H606" s="167" t="e">
        <f t="shared" si="244"/>
        <v>#REF!</v>
      </c>
      <c r="I606" s="73" t="e">
        <f>'Anexo VI Estimativa de custo'!#REF!</f>
        <v>#REF!</v>
      </c>
      <c r="J606" s="269" t="e">
        <f t="shared" si="245"/>
        <v>#REF!</v>
      </c>
      <c r="K606" s="269" t="e">
        <f t="shared" si="246"/>
        <v>#REF!</v>
      </c>
      <c r="L606" s="269" t="e">
        <f t="shared" si="247"/>
        <v>#REF!</v>
      </c>
      <c r="M606" s="106" t="e">
        <f t="shared" si="248"/>
        <v>#REF!</v>
      </c>
      <c r="N606" s="76"/>
      <c r="O606" s="76"/>
      <c r="P606" s="30"/>
      <c r="R606" s="124"/>
      <c r="T606" s="221" t="e">
        <f t="shared" si="240"/>
        <v>#REF!</v>
      </c>
      <c r="W606" s="221" t="e">
        <f t="shared" si="241"/>
        <v>#REF!</v>
      </c>
    </row>
    <row r="607" spans="1:23" s="26" customFormat="1" ht="21.95" customHeight="1" x14ac:dyDescent="0.2">
      <c r="A607" s="192">
        <f>'Anexo VI Estimativa de custo'!B58</f>
        <v>170325</v>
      </c>
      <c r="B607" s="172" t="e">
        <f>CONCATENATE($R$596,SUM($M$597:M607))</f>
        <v>#REF!</v>
      </c>
      <c r="C607" s="36" t="str">
        <f>'Anexo VI Estimativa de custo'!D58</f>
        <v>Caixa de passagem ch. aço 200x200x100mm</v>
      </c>
      <c r="D607" s="6" t="str">
        <f>'Anexo VI Estimativa de custo'!E58</f>
        <v>un</v>
      </c>
      <c r="E607" s="80">
        <f>'Anexo VI Estimativa de custo'!F58</f>
        <v>9</v>
      </c>
      <c r="F607" s="253">
        <f t="shared" si="242"/>
        <v>9</v>
      </c>
      <c r="G607" s="167">
        <f t="shared" si="243"/>
        <v>0</v>
      </c>
      <c r="H607" s="167">
        <f t="shared" si="244"/>
        <v>0</v>
      </c>
      <c r="I607" s="73">
        <f>'Anexo VI Estimativa de custo'!L58</f>
        <v>21.96</v>
      </c>
      <c r="J607" s="269">
        <f t="shared" si="245"/>
        <v>0</v>
      </c>
      <c r="K607" s="269">
        <f t="shared" si="246"/>
        <v>0</v>
      </c>
      <c r="L607" s="269">
        <f t="shared" si="247"/>
        <v>0</v>
      </c>
      <c r="M607" s="106">
        <f t="shared" si="248"/>
        <v>1</v>
      </c>
      <c r="N607" s="76"/>
      <c r="O607" s="76"/>
      <c r="P607" s="30"/>
      <c r="R607" s="124"/>
      <c r="T607" s="221">
        <f t="shared" si="240"/>
        <v>197.64000000000001</v>
      </c>
      <c r="W607" s="221">
        <f t="shared" si="241"/>
        <v>197.64000000000001</v>
      </c>
    </row>
    <row r="608" spans="1:23" s="26" customFormat="1" ht="21.95" customHeight="1" x14ac:dyDescent="0.2">
      <c r="A608" s="192" t="e">
        <f>'Anexo VI Estimativa de custo'!#REF!</f>
        <v>#REF!</v>
      </c>
      <c r="B608" s="172" t="e">
        <f>CONCATENATE($R$596,SUM($M$597:M608))</f>
        <v>#REF!</v>
      </c>
      <c r="C608" s="36" t="e">
        <f>'Anexo VI Estimativa de custo'!#REF!</f>
        <v>#REF!</v>
      </c>
      <c r="D608" s="6" t="e">
        <f>'Anexo VI Estimativa de custo'!#REF!</f>
        <v>#REF!</v>
      </c>
      <c r="E608" s="80" t="e">
        <f>'Anexo VI Estimativa de custo'!#REF!</f>
        <v>#REF!</v>
      </c>
      <c r="F608" s="253" t="e">
        <f t="shared" si="242"/>
        <v>#REF!</v>
      </c>
      <c r="G608" s="167" t="e">
        <f t="shared" si="243"/>
        <v>#REF!</v>
      </c>
      <c r="H608" s="167" t="e">
        <f t="shared" si="244"/>
        <v>#REF!</v>
      </c>
      <c r="I608" s="73" t="e">
        <f>'Anexo VI Estimativa de custo'!#REF!</f>
        <v>#REF!</v>
      </c>
      <c r="J608" s="269" t="e">
        <f t="shared" si="245"/>
        <v>#REF!</v>
      </c>
      <c r="K608" s="269" t="e">
        <f t="shared" si="246"/>
        <v>#REF!</v>
      </c>
      <c r="L608" s="269" t="e">
        <f t="shared" si="247"/>
        <v>#REF!</v>
      </c>
      <c r="M608" s="106" t="e">
        <f t="shared" si="248"/>
        <v>#REF!</v>
      </c>
      <c r="N608" s="76"/>
      <c r="O608" s="76"/>
      <c r="P608" s="30"/>
      <c r="R608" s="124"/>
      <c r="T608" s="221" t="e">
        <f t="shared" si="240"/>
        <v>#REF!</v>
      </c>
      <c r="W608" s="221" t="e">
        <f t="shared" si="241"/>
        <v>#REF!</v>
      </c>
    </row>
    <row r="609" spans="1:23" s="26" customFormat="1" ht="21.95" customHeight="1" x14ac:dyDescent="0.2">
      <c r="A609" s="192" t="e">
        <f>'Anexo VI Estimativa de custo'!#REF!</f>
        <v>#REF!</v>
      </c>
      <c r="B609" s="172" t="e">
        <f>CONCATENATE($R$596,SUM($M$597:M609))</f>
        <v>#REF!</v>
      </c>
      <c r="C609" s="36" t="e">
        <f>'Anexo VI Estimativa de custo'!#REF!</f>
        <v>#REF!</v>
      </c>
      <c r="D609" s="6" t="e">
        <f>'Anexo VI Estimativa de custo'!#REF!</f>
        <v>#REF!</v>
      </c>
      <c r="E609" s="80" t="e">
        <f>'Anexo VI Estimativa de custo'!#REF!</f>
        <v>#REF!</v>
      </c>
      <c r="F609" s="253" t="e">
        <f t="shared" si="242"/>
        <v>#REF!</v>
      </c>
      <c r="G609" s="167" t="e">
        <f t="shared" si="243"/>
        <v>#REF!</v>
      </c>
      <c r="H609" s="167" t="e">
        <f t="shared" si="244"/>
        <v>#REF!</v>
      </c>
      <c r="I609" s="73" t="e">
        <f>'Anexo VI Estimativa de custo'!#REF!</f>
        <v>#REF!</v>
      </c>
      <c r="J609" s="269" t="e">
        <f t="shared" si="245"/>
        <v>#REF!</v>
      </c>
      <c r="K609" s="269" t="e">
        <f t="shared" si="246"/>
        <v>#REF!</v>
      </c>
      <c r="L609" s="269" t="e">
        <f t="shared" si="247"/>
        <v>#REF!</v>
      </c>
      <c r="M609" s="106" t="e">
        <f t="shared" si="248"/>
        <v>#REF!</v>
      </c>
      <c r="N609" s="76"/>
      <c r="O609" s="76"/>
      <c r="P609" s="30"/>
      <c r="R609" s="124"/>
      <c r="T609" s="221" t="e">
        <f t="shared" si="240"/>
        <v>#REF!</v>
      </c>
      <c r="W609" s="221" t="e">
        <f t="shared" si="241"/>
        <v>#REF!</v>
      </c>
    </row>
    <row r="610" spans="1:23" s="26" customFormat="1" ht="21.95" customHeight="1" x14ac:dyDescent="0.2">
      <c r="A610" s="192" t="e">
        <f>'Anexo VI Estimativa de custo'!#REF!</f>
        <v>#REF!</v>
      </c>
      <c r="B610" s="172" t="e">
        <f>CONCATENATE($R$596,SUM($M$597:M610))</f>
        <v>#REF!</v>
      </c>
      <c r="C610" s="36" t="e">
        <f>'Anexo VI Estimativa de custo'!#REF!</f>
        <v>#REF!</v>
      </c>
      <c r="D610" s="6" t="e">
        <f>'Anexo VI Estimativa de custo'!#REF!</f>
        <v>#REF!</v>
      </c>
      <c r="E610" s="80" t="e">
        <f>'Anexo VI Estimativa de custo'!#REF!</f>
        <v>#REF!</v>
      </c>
      <c r="F610" s="253" t="e">
        <f t="shared" si="242"/>
        <v>#REF!</v>
      </c>
      <c r="G610" s="167" t="e">
        <f t="shared" si="243"/>
        <v>#REF!</v>
      </c>
      <c r="H610" s="167" t="e">
        <f t="shared" si="244"/>
        <v>#REF!</v>
      </c>
      <c r="I610" s="73" t="e">
        <f>'Anexo VI Estimativa de custo'!#REF!</f>
        <v>#REF!</v>
      </c>
      <c r="J610" s="269" t="e">
        <f t="shared" si="245"/>
        <v>#REF!</v>
      </c>
      <c r="K610" s="269" t="e">
        <f t="shared" si="246"/>
        <v>#REF!</v>
      </c>
      <c r="L610" s="269" t="e">
        <f t="shared" si="247"/>
        <v>#REF!</v>
      </c>
      <c r="M610" s="106" t="e">
        <f t="shared" si="248"/>
        <v>#REF!</v>
      </c>
      <c r="N610" s="76"/>
      <c r="O610" s="76"/>
      <c r="P610" s="30"/>
      <c r="R610" s="124"/>
      <c r="T610" s="221" t="e">
        <f t="shared" si="240"/>
        <v>#REF!</v>
      </c>
      <c r="W610" s="221" t="e">
        <f t="shared" si="241"/>
        <v>#REF!</v>
      </c>
    </row>
    <row r="611" spans="1:23" s="26" customFormat="1" ht="21.95" customHeight="1" x14ac:dyDescent="0.2">
      <c r="A611" s="192" t="e">
        <f>'Anexo VI Estimativa de custo'!#REF!</f>
        <v>#REF!</v>
      </c>
      <c r="B611" s="172" t="e">
        <f>CONCATENATE($R$596,SUM($M$597:M611))</f>
        <v>#REF!</v>
      </c>
      <c r="C611" s="36" t="e">
        <f>'Anexo VI Estimativa de custo'!#REF!</f>
        <v>#REF!</v>
      </c>
      <c r="D611" s="6" t="e">
        <f>'Anexo VI Estimativa de custo'!#REF!</f>
        <v>#REF!</v>
      </c>
      <c r="E611" s="80" t="e">
        <f>'Anexo VI Estimativa de custo'!#REF!</f>
        <v>#REF!</v>
      </c>
      <c r="F611" s="253" t="e">
        <f t="shared" si="242"/>
        <v>#REF!</v>
      </c>
      <c r="G611" s="167" t="e">
        <f t="shared" si="243"/>
        <v>#REF!</v>
      </c>
      <c r="H611" s="167" t="e">
        <f t="shared" si="244"/>
        <v>#REF!</v>
      </c>
      <c r="I611" s="73" t="e">
        <f>'Anexo VI Estimativa de custo'!#REF!</f>
        <v>#REF!</v>
      </c>
      <c r="J611" s="269" t="e">
        <f t="shared" si="245"/>
        <v>#REF!</v>
      </c>
      <c r="K611" s="269" t="e">
        <f t="shared" si="246"/>
        <v>#REF!</v>
      </c>
      <c r="L611" s="269" t="e">
        <f t="shared" si="247"/>
        <v>#REF!</v>
      </c>
      <c r="M611" s="106" t="e">
        <f t="shared" si="248"/>
        <v>#REF!</v>
      </c>
      <c r="N611" s="76"/>
      <c r="O611" s="76"/>
      <c r="P611" s="30"/>
      <c r="R611" s="124"/>
      <c r="T611" s="221" t="e">
        <f t="shared" si="240"/>
        <v>#REF!</v>
      </c>
      <c r="W611" s="221" t="e">
        <f t="shared" si="241"/>
        <v>#REF!</v>
      </c>
    </row>
    <row r="612" spans="1:23" s="26" customFormat="1" ht="21.95" customHeight="1" x14ac:dyDescent="0.2">
      <c r="A612" s="192" t="e">
        <f>'Anexo VI Estimativa de custo'!#REF!</f>
        <v>#REF!</v>
      </c>
      <c r="B612" s="172" t="e">
        <f>CONCATENATE($R$596,SUM($M$597:M612))</f>
        <v>#REF!</v>
      </c>
      <c r="C612" s="36" t="e">
        <f>'Anexo VI Estimativa de custo'!#REF!</f>
        <v>#REF!</v>
      </c>
      <c r="D612" s="6" t="e">
        <f>'Anexo VI Estimativa de custo'!#REF!</f>
        <v>#REF!</v>
      </c>
      <c r="E612" s="80" t="e">
        <f>'Anexo VI Estimativa de custo'!#REF!</f>
        <v>#REF!</v>
      </c>
      <c r="F612" s="253" t="e">
        <f t="shared" si="242"/>
        <v>#REF!</v>
      </c>
      <c r="G612" s="167" t="e">
        <f t="shared" si="243"/>
        <v>#REF!</v>
      </c>
      <c r="H612" s="167" t="e">
        <f t="shared" si="244"/>
        <v>#REF!</v>
      </c>
      <c r="I612" s="73" t="e">
        <f>'Anexo VI Estimativa de custo'!#REF!</f>
        <v>#REF!</v>
      </c>
      <c r="J612" s="269" t="e">
        <f t="shared" si="245"/>
        <v>#REF!</v>
      </c>
      <c r="K612" s="269" t="e">
        <f t="shared" si="246"/>
        <v>#REF!</v>
      </c>
      <c r="L612" s="269" t="e">
        <f t="shared" si="247"/>
        <v>#REF!</v>
      </c>
      <c r="M612" s="106" t="e">
        <f t="shared" si="248"/>
        <v>#REF!</v>
      </c>
      <c r="N612" s="76"/>
      <c r="O612" s="76"/>
      <c r="P612" s="30"/>
      <c r="R612" s="124"/>
      <c r="T612" s="221" t="e">
        <f t="shared" si="240"/>
        <v>#REF!</v>
      </c>
      <c r="W612" s="221" t="e">
        <f t="shared" si="241"/>
        <v>#REF!</v>
      </c>
    </row>
    <row r="613" spans="1:23" s="26" customFormat="1" ht="21.95" customHeight="1" x14ac:dyDescent="0.2">
      <c r="A613" s="192" t="e">
        <f>'Anexo VI Estimativa de custo'!#REF!</f>
        <v>#REF!</v>
      </c>
      <c r="B613" s="172" t="e">
        <f>CONCATENATE($R$596,SUM($M$597:M613))</f>
        <v>#REF!</v>
      </c>
      <c r="C613" s="36" t="e">
        <f>'Anexo VI Estimativa de custo'!#REF!</f>
        <v>#REF!</v>
      </c>
      <c r="D613" s="6" t="e">
        <f>'Anexo VI Estimativa de custo'!#REF!</f>
        <v>#REF!</v>
      </c>
      <c r="E613" s="80" t="e">
        <f>'Anexo VI Estimativa de custo'!#REF!</f>
        <v>#REF!</v>
      </c>
      <c r="F613" s="253" t="e">
        <f t="shared" si="242"/>
        <v>#REF!</v>
      </c>
      <c r="G613" s="167" t="e">
        <f t="shared" si="243"/>
        <v>#REF!</v>
      </c>
      <c r="H613" s="167" t="e">
        <f t="shared" si="244"/>
        <v>#REF!</v>
      </c>
      <c r="I613" s="73" t="e">
        <f>'Anexo VI Estimativa de custo'!#REF!</f>
        <v>#REF!</v>
      </c>
      <c r="J613" s="269" t="e">
        <f t="shared" si="245"/>
        <v>#REF!</v>
      </c>
      <c r="K613" s="269" t="e">
        <f t="shared" si="246"/>
        <v>#REF!</v>
      </c>
      <c r="L613" s="269" t="e">
        <f t="shared" si="247"/>
        <v>#REF!</v>
      </c>
      <c r="M613" s="106" t="e">
        <f t="shared" si="248"/>
        <v>#REF!</v>
      </c>
      <c r="N613" s="76"/>
      <c r="O613" s="76"/>
      <c r="P613" s="30"/>
      <c r="R613" s="124"/>
      <c r="T613" s="221" t="e">
        <f t="shared" si="240"/>
        <v>#REF!</v>
      </c>
      <c r="W613" s="221" t="e">
        <f t="shared" si="241"/>
        <v>#REF!</v>
      </c>
    </row>
    <row r="614" spans="1:23" s="26" customFormat="1" ht="21.95" customHeight="1" x14ac:dyDescent="0.2">
      <c r="A614" s="192">
        <f>'Anexo VI Estimativa de custo'!B59</f>
        <v>171416</v>
      </c>
      <c r="B614" s="172" t="e">
        <f>CONCATENATE($R$596,SUM($M$597:M614))</f>
        <v>#REF!</v>
      </c>
      <c r="C614" s="36" t="str">
        <f>'Anexo VI Estimativa de custo'!D59</f>
        <v>Caixa plástica 4"x4"</v>
      </c>
      <c r="D614" s="6" t="str">
        <f>'Anexo VI Estimativa de custo'!E59</f>
        <v>un</v>
      </c>
      <c r="E614" s="80">
        <f>'Anexo VI Estimativa de custo'!F59</f>
        <v>10</v>
      </c>
      <c r="F614" s="253">
        <f t="shared" si="242"/>
        <v>10</v>
      </c>
      <c r="G614" s="167">
        <f t="shared" si="243"/>
        <v>0</v>
      </c>
      <c r="H614" s="167">
        <f t="shared" si="244"/>
        <v>0</v>
      </c>
      <c r="I614" s="73">
        <f>'Anexo VI Estimativa de custo'!L59</f>
        <v>1</v>
      </c>
      <c r="J614" s="269">
        <f t="shared" si="245"/>
        <v>0</v>
      </c>
      <c r="K614" s="269">
        <f t="shared" si="246"/>
        <v>0</v>
      </c>
      <c r="L614" s="269">
        <f t="shared" si="247"/>
        <v>0</v>
      </c>
      <c r="M614" s="106">
        <f t="shared" si="248"/>
        <v>1</v>
      </c>
      <c r="N614" s="76"/>
      <c r="O614" s="76"/>
      <c r="P614" s="30"/>
      <c r="R614" s="124"/>
      <c r="T614" s="221">
        <f t="shared" si="240"/>
        <v>10</v>
      </c>
      <c r="W614" s="221">
        <f t="shared" si="241"/>
        <v>10</v>
      </c>
    </row>
    <row r="615" spans="1:23" s="26" customFormat="1" ht="21.95" customHeight="1" x14ac:dyDescent="0.2">
      <c r="A615" s="192" t="e">
        <f>'Anexo VI Estimativa de custo'!#REF!</f>
        <v>#REF!</v>
      </c>
      <c r="B615" s="172" t="e">
        <f>CONCATENATE($R$596,SUM($M$597:M615))</f>
        <v>#REF!</v>
      </c>
      <c r="C615" s="36" t="e">
        <f>'Anexo VI Estimativa de custo'!#REF!</f>
        <v>#REF!</v>
      </c>
      <c r="D615" s="6" t="e">
        <f>'Anexo VI Estimativa de custo'!#REF!</f>
        <v>#REF!</v>
      </c>
      <c r="E615" s="80" t="e">
        <f>'Anexo VI Estimativa de custo'!#REF!</f>
        <v>#REF!</v>
      </c>
      <c r="F615" s="253" t="e">
        <f t="shared" si="242"/>
        <v>#REF!</v>
      </c>
      <c r="G615" s="167" t="e">
        <f t="shared" si="243"/>
        <v>#REF!</v>
      </c>
      <c r="H615" s="167" t="e">
        <f t="shared" si="244"/>
        <v>#REF!</v>
      </c>
      <c r="I615" s="73" t="e">
        <f>'Anexo VI Estimativa de custo'!#REF!</f>
        <v>#REF!</v>
      </c>
      <c r="J615" s="269" t="e">
        <f t="shared" si="245"/>
        <v>#REF!</v>
      </c>
      <c r="K615" s="269" t="e">
        <f t="shared" si="246"/>
        <v>#REF!</v>
      </c>
      <c r="L615" s="269" t="e">
        <f t="shared" si="247"/>
        <v>#REF!</v>
      </c>
      <c r="M615" s="106" t="e">
        <f t="shared" si="248"/>
        <v>#REF!</v>
      </c>
      <c r="N615" s="76"/>
      <c r="O615" s="76"/>
      <c r="P615" s="30"/>
      <c r="R615" s="124"/>
      <c r="T615" s="221" t="e">
        <f t="shared" si="240"/>
        <v>#REF!</v>
      </c>
      <c r="W615" s="221" t="e">
        <f t="shared" si="241"/>
        <v>#REF!</v>
      </c>
    </row>
    <row r="616" spans="1:23" s="26" customFormat="1" ht="21.95" customHeight="1" x14ac:dyDescent="0.2">
      <c r="A616" s="192">
        <f>'Anexo VI Estimativa de custo'!B60</f>
        <v>170882</v>
      </c>
      <c r="B616" s="172" t="e">
        <f>CONCATENATE($R$596,SUM($M$597:M616))</f>
        <v>#REF!</v>
      </c>
      <c r="C616" s="36" t="str">
        <f>'Anexo VI Estimativa de custo'!D60</f>
        <v>Caixa polifásica padrão Celpa</v>
      </c>
      <c r="D616" s="6" t="str">
        <f>'Anexo VI Estimativa de custo'!E60</f>
        <v>un</v>
      </c>
      <c r="E616" s="80">
        <f>'Anexo VI Estimativa de custo'!F60</f>
        <v>1</v>
      </c>
      <c r="F616" s="253">
        <f t="shared" si="242"/>
        <v>1</v>
      </c>
      <c r="G616" s="167">
        <f t="shared" si="243"/>
        <v>0</v>
      </c>
      <c r="H616" s="167">
        <f t="shared" si="244"/>
        <v>0</v>
      </c>
      <c r="I616" s="73">
        <f>'Anexo VI Estimativa de custo'!L60</f>
        <v>50.25</v>
      </c>
      <c r="J616" s="269">
        <f t="shared" si="245"/>
        <v>0</v>
      </c>
      <c r="K616" s="269">
        <f t="shared" si="246"/>
        <v>0</v>
      </c>
      <c r="L616" s="269">
        <f t="shared" si="247"/>
        <v>0</v>
      </c>
      <c r="M616" s="106">
        <f t="shared" si="248"/>
        <v>1</v>
      </c>
      <c r="N616" s="76"/>
      <c r="O616" s="76"/>
      <c r="P616" s="30"/>
      <c r="R616" s="124"/>
      <c r="T616" s="221">
        <f t="shared" si="240"/>
        <v>50.25</v>
      </c>
      <c r="W616" s="221">
        <f t="shared" si="241"/>
        <v>50.25</v>
      </c>
    </row>
    <row r="617" spans="1:23" s="26" customFormat="1" ht="21.95" customHeight="1" x14ac:dyDescent="0.2">
      <c r="A617" s="192">
        <f>'Anexo VI Estimativa de custo'!B61</f>
        <v>171470</v>
      </c>
      <c r="B617" s="172" t="e">
        <f>CONCATENATE($R$596,SUM($M$597:M617))</f>
        <v>#REF!</v>
      </c>
      <c r="C617" s="36" t="str">
        <f>'Anexo VI Estimativa de custo'!D61</f>
        <v>Caixa ZB - inspeção c/ tampa de aço</v>
      </c>
      <c r="D617" s="6" t="str">
        <f>'Anexo VI Estimativa de custo'!E61</f>
        <v>un</v>
      </c>
      <c r="E617" s="80">
        <f>'Anexo VI Estimativa de custo'!F61</f>
        <v>1</v>
      </c>
      <c r="F617" s="253">
        <f t="shared" si="242"/>
        <v>1</v>
      </c>
      <c r="G617" s="167">
        <f t="shared" si="243"/>
        <v>0</v>
      </c>
      <c r="H617" s="167">
        <f t="shared" si="244"/>
        <v>0</v>
      </c>
      <c r="I617" s="73">
        <f>'Anexo VI Estimativa de custo'!L61</f>
        <v>25.45</v>
      </c>
      <c r="J617" s="269">
        <f t="shared" si="245"/>
        <v>0</v>
      </c>
      <c r="K617" s="269">
        <f t="shared" si="246"/>
        <v>0</v>
      </c>
      <c r="L617" s="269">
        <f t="shared" si="247"/>
        <v>0</v>
      </c>
      <c r="M617" s="106">
        <f t="shared" si="248"/>
        <v>1</v>
      </c>
      <c r="N617" s="76"/>
      <c r="O617" s="76"/>
      <c r="P617" s="30"/>
      <c r="R617" s="124"/>
      <c r="T617" s="221">
        <f t="shared" si="240"/>
        <v>25.45</v>
      </c>
      <c r="W617" s="221">
        <f t="shared" si="241"/>
        <v>25.45</v>
      </c>
    </row>
    <row r="618" spans="1:23" s="26" customFormat="1" ht="21.95" customHeight="1" x14ac:dyDescent="0.2">
      <c r="A618" s="192" t="e">
        <f>'Anexo VI Estimativa de custo'!#REF!</f>
        <v>#REF!</v>
      </c>
      <c r="B618" s="172" t="e">
        <f>CONCATENATE($R$596,SUM($M$597:M618))</f>
        <v>#REF!</v>
      </c>
      <c r="C618" s="36" t="e">
        <f>'Anexo VI Estimativa de custo'!#REF!</f>
        <v>#REF!</v>
      </c>
      <c r="D618" s="6" t="e">
        <f>'Anexo VI Estimativa de custo'!#REF!</f>
        <v>#REF!</v>
      </c>
      <c r="E618" s="80" t="e">
        <f>'Anexo VI Estimativa de custo'!#REF!</f>
        <v>#REF!</v>
      </c>
      <c r="F618" s="253" t="e">
        <f t="shared" si="242"/>
        <v>#REF!</v>
      </c>
      <c r="G618" s="167" t="e">
        <f t="shared" si="243"/>
        <v>#REF!</v>
      </c>
      <c r="H618" s="167" t="e">
        <f t="shared" si="244"/>
        <v>#REF!</v>
      </c>
      <c r="I618" s="73" t="e">
        <f>'Anexo VI Estimativa de custo'!#REF!</f>
        <v>#REF!</v>
      </c>
      <c r="J618" s="269" t="e">
        <f t="shared" si="245"/>
        <v>#REF!</v>
      </c>
      <c r="K618" s="269" t="e">
        <f t="shared" si="246"/>
        <v>#REF!</v>
      </c>
      <c r="L618" s="269" t="e">
        <f t="shared" si="247"/>
        <v>#REF!</v>
      </c>
      <c r="M618" s="106" t="e">
        <f t="shared" si="248"/>
        <v>#REF!</v>
      </c>
      <c r="N618" s="76"/>
      <c r="O618" s="76"/>
      <c r="P618" s="30"/>
      <c r="R618" s="124"/>
      <c r="T618" s="221" t="e">
        <f t="shared" si="240"/>
        <v>#REF!</v>
      </c>
      <c r="W618" s="221" t="e">
        <f t="shared" si="241"/>
        <v>#REF!</v>
      </c>
    </row>
    <row r="619" spans="1:23" s="26" customFormat="1" ht="21.95" customHeight="1" x14ac:dyDescent="0.2">
      <c r="A619" s="192" t="e">
        <f>'Anexo VI Estimativa de custo'!#REF!</f>
        <v>#REF!</v>
      </c>
      <c r="B619" s="172" t="e">
        <f>CONCATENATE($R$596,SUM($M$597:M619))</f>
        <v>#REF!</v>
      </c>
      <c r="C619" s="36" t="e">
        <f>'Anexo VI Estimativa de custo'!#REF!</f>
        <v>#REF!</v>
      </c>
      <c r="D619" s="6" t="e">
        <f>'Anexo VI Estimativa de custo'!#REF!</f>
        <v>#REF!</v>
      </c>
      <c r="E619" s="80" t="e">
        <f>'Anexo VI Estimativa de custo'!#REF!</f>
        <v>#REF!</v>
      </c>
      <c r="F619" s="253" t="e">
        <f t="shared" si="242"/>
        <v>#REF!</v>
      </c>
      <c r="G619" s="167" t="e">
        <f t="shared" si="243"/>
        <v>#REF!</v>
      </c>
      <c r="H619" s="167" t="e">
        <f t="shared" si="244"/>
        <v>#REF!</v>
      </c>
      <c r="I619" s="73" t="e">
        <f>'Anexo VI Estimativa de custo'!#REF!</f>
        <v>#REF!</v>
      </c>
      <c r="J619" s="269" t="e">
        <f t="shared" si="245"/>
        <v>#REF!</v>
      </c>
      <c r="K619" s="269" t="e">
        <f t="shared" si="246"/>
        <v>#REF!</v>
      </c>
      <c r="L619" s="269" t="e">
        <f t="shared" si="247"/>
        <v>#REF!</v>
      </c>
      <c r="M619" s="106" t="e">
        <f t="shared" si="248"/>
        <v>#REF!</v>
      </c>
      <c r="N619" s="76"/>
      <c r="O619" s="76"/>
      <c r="P619" s="30"/>
      <c r="R619" s="124"/>
      <c r="T619" s="221" t="e">
        <f t="shared" si="240"/>
        <v>#REF!</v>
      </c>
      <c r="W619" s="221" t="e">
        <f t="shared" si="241"/>
        <v>#REF!</v>
      </c>
    </row>
    <row r="620" spans="1:23" s="26" customFormat="1" ht="21.95" customHeight="1" x14ac:dyDescent="0.2">
      <c r="A620" s="192" t="e">
        <f>'Anexo VI Estimativa de custo'!#REF!</f>
        <v>#REF!</v>
      </c>
      <c r="B620" s="172" t="e">
        <f>CONCATENATE($R$596,SUM($M$597:M620))</f>
        <v>#REF!</v>
      </c>
      <c r="C620" s="36" t="e">
        <f>'Anexo VI Estimativa de custo'!#REF!</f>
        <v>#REF!</v>
      </c>
      <c r="D620" s="6" t="e">
        <f>'Anexo VI Estimativa de custo'!#REF!</f>
        <v>#REF!</v>
      </c>
      <c r="E620" s="80" t="e">
        <f>'Anexo VI Estimativa de custo'!#REF!</f>
        <v>#REF!</v>
      </c>
      <c r="F620" s="253" t="e">
        <f t="shared" si="242"/>
        <v>#REF!</v>
      </c>
      <c r="G620" s="167" t="e">
        <f t="shared" si="243"/>
        <v>#REF!</v>
      </c>
      <c r="H620" s="167" t="e">
        <f t="shared" si="244"/>
        <v>#REF!</v>
      </c>
      <c r="I620" s="73" t="e">
        <f>'Anexo VI Estimativa de custo'!#REF!</f>
        <v>#REF!</v>
      </c>
      <c r="J620" s="269" t="e">
        <f t="shared" si="245"/>
        <v>#REF!</v>
      </c>
      <c r="K620" s="269" t="e">
        <f t="shared" si="246"/>
        <v>#REF!</v>
      </c>
      <c r="L620" s="269" t="e">
        <f t="shared" si="247"/>
        <v>#REF!</v>
      </c>
      <c r="M620" s="106" t="e">
        <f t="shared" si="248"/>
        <v>#REF!</v>
      </c>
      <c r="N620" s="76"/>
      <c r="O620" s="76"/>
      <c r="P620" s="30"/>
      <c r="R620" s="124"/>
      <c r="T620" s="221" t="e">
        <f t="shared" si="240"/>
        <v>#REF!</v>
      </c>
      <c r="W620" s="221" t="e">
        <f t="shared" si="241"/>
        <v>#REF!</v>
      </c>
    </row>
    <row r="621" spans="1:23" s="26" customFormat="1" ht="21.95" customHeight="1" x14ac:dyDescent="0.2">
      <c r="A621" s="192" t="e">
        <f>'Anexo VI Estimativa de custo'!#REF!</f>
        <v>#REF!</v>
      </c>
      <c r="B621" s="172" t="e">
        <f>CONCATENATE($R$596,SUM($M$597:M621))</f>
        <v>#REF!</v>
      </c>
      <c r="C621" s="36" t="e">
        <f>'Anexo VI Estimativa de custo'!#REF!</f>
        <v>#REF!</v>
      </c>
      <c r="D621" s="6" t="e">
        <f>'Anexo VI Estimativa de custo'!#REF!</f>
        <v>#REF!</v>
      </c>
      <c r="E621" s="80" t="e">
        <f>'Anexo VI Estimativa de custo'!#REF!</f>
        <v>#REF!</v>
      </c>
      <c r="F621" s="253" t="e">
        <f t="shared" si="242"/>
        <v>#REF!</v>
      </c>
      <c r="G621" s="167" t="e">
        <f t="shared" si="243"/>
        <v>#REF!</v>
      </c>
      <c r="H621" s="167" t="e">
        <f t="shared" si="244"/>
        <v>#REF!</v>
      </c>
      <c r="I621" s="73" t="e">
        <f>'Anexo VI Estimativa de custo'!#REF!</f>
        <v>#REF!</v>
      </c>
      <c r="J621" s="269" t="e">
        <f t="shared" si="245"/>
        <v>#REF!</v>
      </c>
      <c r="K621" s="269" t="e">
        <f t="shared" si="246"/>
        <v>#REF!</v>
      </c>
      <c r="L621" s="269" t="e">
        <f t="shared" si="247"/>
        <v>#REF!</v>
      </c>
      <c r="M621" s="106" t="e">
        <f t="shared" si="248"/>
        <v>#REF!</v>
      </c>
      <c r="N621" s="76"/>
      <c r="O621" s="76"/>
      <c r="P621" s="30"/>
      <c r="R621" s="124"/>
      <c r="T621" s="221" t="e">
        <f t="shared" si="240"/>
        <v>#REF!</v>
      </c>
      <c r="W621" s="221" t="e">
        <f t="shared" si="241"/>
        <v>#REF!</v>
      </c>
    </row>
    <row r="622" spans="1:23" s="26" customFormat="1" ht="21.95" customHeight="1" x14ac:dyDescent="0.2">
      <c r="A622" s="192">
        <f>'Anexo VI Estimativa de custo'!B62</f>
        <v>170321</v>
      </c>
      <c r="B622" s="172" t="e">
        <f>CONCATENATE($R$596,SUM($M$597:M622))</f>
        <v>#REF!</v>
      </c>
      <c r="C622" s="36" t="str">
        <f>'Anexo VI Estimativa de custo'!D62</f>
        <v>Centro de distribuiçao p/ 12 disjuntores (c/ barramento)</v>
      </c>
      <c r="D622" s="6" t="str">
        <f>'Anexo VI Estimativa de custo'!E62</f>
        <v>un</v>
      </c>
      <c r="E622" s="80">
        <f>'Anexo VI Estimativa de custo'!F62</f>
        <v>1</v>
      </c>
      <c r="F622" s="253">
        <f t="shared" si="242"/>
        <v>1</v>
      </c>
      <c r="G622" s="167">
        <f t="shared" si="243"/>
        <v>0</v>
      </c>
      <c r="H622" s="167">
        <f t="shared" si="244"/>
        <v>0</v>
      </c>
      <c r="I622" s="73">
        <f>'Anexo VI Estimativa de custo'!L62</f>
        <v>115.62</v>
      </c>
      <c r="J622" s="269">
        <f t="shared" si="245"/>
        <v>0</v>
      </c>
      <c r="K622" s="269">
        <f t="shared" si="246"/>
        <v>0</v>
      </c>
      <c r="L622" s="269">
        <f t="shared" si="247"/>
        <v>0</v>
      </c>
      <c r="M622" s="106">
        <f t="shared" si="248"/>
        <v>1</v>
      </c>
      <c r="N622" s="76"/>
      <c r="O622" s="76"/>
      <c r="P622" s="30"/>
      <c r="R622" s="124"/>
      <c r="T622" s="221">
        <f t="shared" si="240"/>
        <v>115.62</v>
      </c>
      <c r="W622" s="221">
        <f t="shared" si="241"/>
        <v>115.62</v>
      </c>
    </row>
    <row r="623" spans="1:23" s="26" customFormat="1" ht="21.95" customHeight="1" x14ac:dyDescent="0.2">
      <c r="A623" s="192">
        <f>'Anexo VI Estimativa de custo'!B63</f>
        <v>170887</v>
      </c>
      <c r="B623" s="172" t="e">
        <f>CONCATENATE($R$596,SUM($M$597:M623))</f>
        <v>#REF!</v>
      </c>
      <c r="C623" s="36" t="str">
        <f>'Anexo VI Estimativa de custo'!D63</f>
        <v>Centro de distribuição p/ 16 disjuntores (c/ barramento)</v>
      </c>
      <c r="D623" s="6" t="str">
        <f>'Anexo VI Estimativa de custo'!E63</f>
        <v>un</v>
      </c>
      <c r="E623" s="80">
        <f>'Anexo VI Estimativa de custo'!F63</f>
        <v>1</v>
      </c>
      <c r="F623" s="253">
        <f t="shared" si="242"/>
        <v>1</v>
      </c>
      <c r="G623" s="167">
        <f t="shared" si="243"/>
        <v>0</v>
      </c>
      <c r="H623" s="167">
        <f t="shared" si="244"/>
        <v>0</v>
      </c>
      <c r="I623" s="73">
        <f>'Anexo VI Estimativa de custo'!L63</f>
        <v>118.35</v>
      </c>
      <c r="J623" s="269">
        <f t="shared" si="245"/>
        <v>0</v>
      </c>
      <c r="K623" s="269">
        <f t="shared" si="246"/>
        <v>0</v>
      </c>
      <c r="L623" s="269">
        <f t="shared" si="247"/>
        <v>0</v>
      </c>
      <c r="M623" s="106">
        <f t="shared" si="248"/>
        <v>1</v>
      </c>
      <c r="N623" s="76"/>
      <c r="O623" s="76"/>
      <c r="P623" s="30"/>
      <c r="R623" s="124"/>
      <c r="T623" s="221">
        <f t="shared" si="240"/>
        <v>118.35</v>
      </c>
      <c r="W623" s="221">
        <f t="shared" si="241"/>
        <v>118.35</v>
      </c>
    </row>
    <row r="624" spans="1:23" s="26" customFormat="1" ht="21.95" customHeight="1" x14ac:dyDescent="0.2">
      <c r="A624" s="192" t="e">
        <f>'Anexo VI Estimativa de custo'!#REF!</f>
        <v>#REF!</v>
      </c>
      <c r="B624" s="172" t="e">
        <f>CONCATENATE($R$596,SUM($M$597:M624))</f>
        <v>#REF!</v>
      </c>
      <c r="C624" s="36" t="e">
        <f>'Anexo VI Estimativa de custo'!#REF!</f>
        <v>#REF!</v>
      </c>
      <c r="D624" s="6" t="e">
        <f>'Anexo VI Estimativa de custo'!#REF!</f>
        <v>#REF!</v>
      </c>
      <c r="E624" s="80" t="e">
        <f>'Anexo VI Estimativa de custo'!#REF!</f>
        <v>#REF!</v>
      </c>
      <c r="F624" s="253" t="e">
        <f t="shared" si="242"/>
        <v>#REF!</v>
      </c>
      <c r="G624" s="167" t="e">
        <f t="shared" si="243"/>
        <v>#REF!</v>
      </c>
      <c r="H624" s="167" t="e">
        <f t="shared" si="244"/>
        <v>#REF!</v>
      </c>
      <c r="I624" s="73" t="e">
        <f>'Anexo VI Estimativa de custo'!#REF!</f>
        <v>#REF!</v>
      </c>
      <c r="J624" s="269" t="e">
        <f t="shared" si="245"/>
        <v>#REF!</v>
      </c>
      <c r="K624" s="269" t="e">
        <f t="shared" si="246"/>
        <v>#REF!</v>
      </c>
      <c r="L624" s="269" t="e">
        <f t="shared" si="247"/>
        <v>#REF!</v>
      </c>
      <c r="M624" s="106" t="e">
        <f t="shared" si="248"/>
        <v>#REF!</v>
      </c>
      <c r="N624" s="76"/>
      <c r="O624" s="76"/>
      <c r="P624" s="30"/>
      <c r="R624" s="124"/>
      <c r="T624" s="221" t="e">
        <f t="shared" si="240"/>
        <v>#REF!</v>
      </c>
      <c r="W624" s="221" t="e">
        <f t="shared" si="241"/>
        <v>#REF!</v>
      </c>
    </row>
    <row r="625" spans="1:23" s="26" customFormat="1" ht="21.95" customHeight="1" x14ac:dyDescent="0.2">
      <c r="A625" s="192" t="e">
        <f>'Anexo VI Estimativa de custo'!#REF!</f>
        <v>#REF!</v>
      </c>
      <c r="B625" s="172" t="e">
        <f>CONCATENATE($R$596,SUM($M$597:M625))</f>
        <v>#REF!</v>
      </c>
      <c r="C625" s="36" t="e">
        <f>'Anexo VI Estimativa de custo'!#REF!</f>
        <v>#REF!</v>
      </c>
      <c r="D625" s="6" t="e">
        <f>'Anexo VI Estimativa de custo'!#REF!</f>
        <v>#REF!</v>
      </c>
      <c r="E625" s="80" t="e">
        <f>'Anexo VI Estimativa de custo'!#REF!</f>
        <v>#REF!</v>
      </c>
      <c r="F625" s="253" t="e">
        <f t="shared" si="242"/>
        <v>#REF!</v>
      </c>
      <c r="G625" s="167" t="e">
        <f t="shared" si="243"/>
        <v>#REF!</v>
      </c>
      <c r="H625" s="167" t="e">
        <f t="shared" si="244"/>
        <v>#REF!</v>
      </c>
      <c r="I625" s="73" t="e">
        <f>'Anexo VI Estimativa de custo'!#REF!</f>
        <v>#REF!</v>
      </c>
      <c r="J625" s="269" t="e">
        <f t="shared" si="245"/>
        <v>#REF!</v>
      </c>
      <c r="K625" s="269" t="e">
        <f t="shared" si="246"/>
        <v>#REF!</v>
      </c>
      <c r="L625" s="269" t="e">
        <f t="shared" si="247"/>
        <v>#REF!</v>
      </c>
      <c r="M625" s="106" t="e">
        <f t="shared" si="248"/>
        <v>#REF!</v>
      </c>
      <c r="N625" s="76"/>
      <c r="O625" s="76"/>
      <c r="P625" s="30"/>
      <c r="R625" s="124"/>
      <c r="T625" s="221" t="e">
        <f t="shared" si="240"/>
        <v>#REF!</v>
      </c>
      <c r="W625" s="221" t="e">
        <f t="shared" si="241"/>
        <v>#REF!</v>
      </c>
    </row>
    <row r="626" spans="1:23" s="26" customFormat="1" ht="21.95" customHeight="1" x14ac:dyDescent="0.2">
      <c r="A626" s="192">
        <f>'Anexo VI Estimativa de custo'!B64</f>
        <v>170386</v>
      </c>
      <c r="B626" s="172" t="e">
        <f>CONCATENATE($R$596,SUM($M$597:M626))</f>
        <v>#REF!</v>
      </c>
      <c r="C626" s="36" t="str">
        <f>'Anexo VI Estimativa de custo'!D64</f>
        <v>Centro de distribuiçao p/ 32 disjuntores (c/ barramento)</v>
      </c>
      <c r="D626" s="6" t="str">
        <f>'Anexo VI Estimativa de custo'!E64</f>
        <v>un</v>
      </c>
      <c r="E626" s="80">
        <f>'Anexo VI Estimativa de custo'!F64</f>
        <v>1</v>
      </c>
      <c r="F626" s="253">
        <f t="shared" si="242"/>
        <v>1</v>
      </c>
      <c r="G626" s="167">
        <f t="shared" si="243"/>
        <v>0</v>
      </c>
      <c r="H626" s="167">
        <f t="shared" si="244"/>
        <v>0</v>
      </c>
      <c r="I626" s="73">
        <f>'Anexo VI Estimativa de custo'!L64</f>
        <v>169.47</v>
      </c>
      <c r="J626" s="269">
        <f t="shared" si="245"/>
        <v>0</v>
      </c>
      <c r="K626" s="269">
        <f t="shared" si="246"/>
        <v>0</v>
      </c>
      <c r="L626" s="269">
        <f t="shared" si="247"/>
        <v>0</v>
      </c>
      <c r="M626" s="106">
        <f t="shared" si="248"/>
        <v>1</v>
      </c>
      <c r="N626" s="76"/>
      <c r="O626" s="76"/>
      <c r="P626" s="30"/>
      <c r="R626" s="124"/>
      <c r="T626" s="221">
        <f t="shared" si="240"/>
        <v>169.47</v>
      </c>
      <c r="W626" s="221">
        <f t="shared" si="241"/>
        <v>169.47</v>
      </c>
    </row>
    <row r="627" spans="1:23" s="26" customFormat="1" ht="21.95" customHeight="1" x14ac:dyDescent="0.2">
      <c r="A627" s="192" t="e">
        <f>'Anexo VI Estimativa de custo'!#REF!</f>
        <v>#REF!</v>
      </c>
      <c r="B627" s="172" t="e">
        <f>CONCATENATE($R$596,SUM($M$597:M627))</f>
        <v>#REF!</v>
      </c>
      <c r="C627" s="36" t="e">
        <f>'Anexo VI Estimativa de custo'!#REF!</f>
        <v>#REF!</v>
      </c>
      <c r="D627" s="6" t="e">
        <f>'Anexo VI Estimativa de custo'!#REF!</f>
        <v>#REF!</v>
      </c>
      <c r="E627" s="80" t="e">
        <f>'Anexo VI Estimativa de custo'!#REF!</f>
        <v>#REF!</v>
      </c>
      <c r="F627" s="253" t="e">
        <f t="shared" si="242"/>
        <v>#REF!</v>
      </c>
      <c r="G627" s="167" t="e">
        <f t="shared" si="243"/>
        <v>#REF!</v>
      </c>
      <c r="H627" s="167" t="e">
        <f t="shared" si="244"/>
        <v>#REF!</v>
      </c>
      <c r="I627" s="73" t="e">
        <f>'Anexo VI Estimativa de custo'!#REF!</f>
        <v>#REF!</v>
      </c>
      <c r="J627" s="269" t="e">
        <f t="shared" si="245"/>
        <v>#REF!</v>
      </c>
      <c r="K627" s="269" t="e">
        <f t="shared" si="246"/>
        <v>#REF!</v>
      </c>
      <c r="L627" s="269" t="e">
        <f t="shared" si="247"/>
        <v>#REF!</v>
      </c>
      <c r="M627" s="106" t="e">
        <f t="shared" si="248"/>
        <v>#REF!</v>
      </c>
      <c r="N627" s="76"/>
      <c r="O627" s="76"/>
      <c r="P627" s="30"/>
      <c r="R627" s="124"/>
      <c r="T627" s="221" t="e">
        <f t="shared" si="240"/>
        <v>#REF!</v>
      </c>
      <c r="W627" s="221" t="e">
        <f t="shared" si="241"/>
        <v>#REF!</v>
      </c>
    </row>
    <row r="628" spans="1:23" s="26" customFormat="1" ht="21.95" customHeight="1" x14ac:dyDescent="0.2">
      <c r="A628" s="192" t="e">
        <f>'Anexo VI Estimativa de custo'!#REF!</f>
        <v>#REF!</v>
      </c>
      <c r="B628" s="172" t="e">
        <f>CONCATENATE($R$596,SUM($M$597:M628))</f>
        <v>#REF!</v>
      </c>
      <c r="C628" s="36" t="e">
        <f>'Anexo VI Estimativa de custo'!#REF!</f>
        <v>#REF!</v>
      </c>
      <c r="D628" s="6" t="e">
        <f>'Anexo VI Estimativa de custo'!#REF!</f>
        <v>#REF!</v>
      </c>
      <c r="E628" s="80" t="e">
        <f>'Anexo VI Estimativa de custo'!#REF!</f>
        <v>#REF!</v>
      </c>
      <c r="F628" s="253" t="e">
        <f t="shared" si="242"/>
        <v>#REF!</v>
      </c>
      <c r="G628" s="167" t="e">
        <f t="shared" si="243"/>
        <v>#REF!</v>
      </c>
      <c r="H628" s="167" t="e">
        <f t="shared" si="244"/>
        <v>#REF!</v>
      </c>
      <c r="I628" s="73" t="e">
        <f>'Anexo VI Estimativa de custo'!#REF!</f>
        <v>#REF!</v>
      </c>
      <c r="J628" s="269" t="e">
        <f t="shared" si="245"/>
        <v>#REF!</v>
      </c>
      <c r="K628" s="269" t="e">
        <f t="shared" si="246"/>
        <v>#REF!</v>
      </c>
      <c r="L628" s="269" t="e">
        <f t="shared" si="247"/>
        <v>#REF!</v>
      </c>
      <c r="M628" s="106" t="e">
        <f t="shared" si="248"/>
        <v>#REF!</v>
      </c>
      <c r="N628" s="76"/>
      <c r="O628" s="76"/>
      <c r="P628" s="30"/>
      <c r="R628" s="124"/>
      <c r="T628" s="221" t="e">
        <f t="shared" si="240"/>
        <v>#REF!</v>
      </c>
      <c r="W628" s="221" t="e">
        <f t="shared" si="241"/>
        <v>#REF!</v>
      </c>
    </row>
    <row r="629" spans="1:23" s="26" customFormat="1" ht="21.95" customHeight="1" x14ac:dyDescent="0.2">
      <c r="A629" s="192" t="e">
        <f>'Anexo VI Estimativa de custo'!#REF!</f>
        <v>#REF!</v>
      </c>
      <c r="B629" s="172" t="e">
        <f>CONCATENATE($R$596,SUM($M$597:M629))</f>
        <v>#REF!</v>
      </c>
      <c r="C629" s="36" t="e">
        <f>'Anexo VI Estimativa de custo'!#REF!</f>
        <v>#REF!</v>
      </c>
      <c r="D629" s="6" t="e">
        <f>'Anexo VI Estimativa de custo'!#REF!</f>
        <v>#REF!</v>
      </c>
      <c r="E629" s="80" t="e">
        <f>'Anexo VI Estimativa de custo'!#REF!</f>
        <v>#REF!</v>
      </c>
      <c r="F629" s="253" t="e">
        <f t="shared" si="242"/>
        <v>#REF!</v>
      </c>
      <c r="G629" s="167" t="e">
        <f t="shared" si="243"/>
        <v>#REF!</v>
      </c>
      <c r="H629" s="167" t="e">
        <f t="shared" si="244"/>
        <v>#REF!</v>
      </c>
      <c r="I629" s="73" t="e">
        <f>'Anexo VI Estimativa de custo'!#REF!</f>
        <v>#REF!</v>
      </c>
      <c r="J629" s="269" t="e">
        <f t="shared" si="245"/>
        <v>#REF!</v>
      </c>
      <c r="K629" s="269" t="e">
        <f t="shared" si="246"/>
        <v>#REF!</v>
      </c>
      <c r="L629" s="269" t="e">
        <f t="shared" si="247"/>
        <v>#REF!</v>
      </c>
      <c r="M629" s="106" t="e">
        <f t="shared" si="248"/>
        <v>#REF!</v>
      </c>
      <c r="N629" s="76"/>
      <c r="O629" s="76"/>
      <c r="P629" s="30"/>
      <c r="R629" s="124"/>
      <c r="T629" s="221" t="e">
        <f t="shared" si="240"/>
        <v>#REF!</v>
      </c>
      <c r="W629" s="221" t="e">
        <f t="shared" si="241"/>
        <v>#REF!</v>
      </c>
    </row>
    <row r="630" spans="1:23" s="26" customFormat="1" ht="21.95" customHeight="1" x14ac:dyDescent="0.2">
      <c r="A630" s="192" t="e">
        <f>'Anexo VI Estimativa de custo'!#REF!</f>
        <v>#REF!</v>
      </c>
      <c r="B630" s="172" t="e">
        <f>CONCATENATE($R$596,SUM($M$597:M630))</f>
        <v>#REF!</v>
      </c>
      <c r="C630" s="36" t="e">
        <f>'Anexo VI Estimativa de custo'!#REF!</f>
        <v>#REF!</v>
      </c>
      <c r="D630" s="6" t="e">
        <f>'Anexo VI Estimativa de custo'!#REF!</f>
        <v>#REF!</v>
      </c>
      <c r="E630" s="80" t="e">
        <f>'Anexo VI Estimativa de custo'!#REF!</f>
        <v>#REF!</v>
      </c>
      <c r="F630" s="253" t="e">
        <f t="shared" si="242"/>
        <v>#REF!</v>
      </c>
      <c r="G630" s="167" t="e">
        <f t="shared" si="243"/>
        <v>#REF!</v>
      </c>
      <c r="H630" s="167" t="e">
        <f t="shared" si="244"/>
        <v>#REF!</v>
      </c>
      <c r="I630" s="73" t="e">
        <f>'Anexo VI Estimativa de custo'!#REF!</f>
        <v>#REF!</v>
      </c>
      <c r="J630" s="269" t="e">
        <f t="shared" si="245"/>
        <v>#REF!</v>
      </c>
      <c r="K630" s="269" t="e">
        <f t="shared" si="246"/>
        <v>#REF!</v>
      </c>
      <c r="L630" s="269" t="e">
        <f t="shared" si="247"/>
        <v>#REF!</v>
      </c>
      <c r="M630" s="106" t="e">
        <f t="shared" si="248"/>
        <v>#REF!</v>
      </c>
      <c r="N630" s="76"/>
      <c r="O630" s="76"/>
      <c r="P630" s="30"/>
      <c r="R630" s="124"/>
      <c r="T630" s="221" t="e">
        <f t="shared" si="240"/>
        <v>#REF!</v>
      </c>
      <c r="W630" s="221" t="e">
        <f t="shared" si="241"/>
        <v>#REF!</v>
      </c>
    </row>
    <row r="631" spans="1:23" s="26" customFormat="1" ht="21.95" customHeight="1" x14ac:dyDescent="0.2">
      <c r="A631" s="192" t="e">
        <f>'Anexo VI Estimativa de custo'!#REF!</f>
        <v>#REF!</v>
      </c>
      <c r="B631" s="172" t="e">
        <f>CONCATENATE($R$596,SUM($M$597:M631))</f>
        <v>#REF!</v>
      </c>
      <c r="C631" s="36" t="e">
        <f>'Anexo VI Estimativa de custo'!#REF!</f>
        <v>#REF!</v>
      </c>
      <c r="D631" s="6" t="e">
        <f>'Anexo VI Estimativa de custo'!#REF!</f>
        <v>#REF!</v>
      </c>
      <c r="E631" s="80" t="e">
        <f>'Anexo VI Estimativa de custo'!#REF!</f>
        <v>#REF!</v>
      </c>
      <c r="F631" s="253" t="e">
        <f t="shared" si="242"/>
        <v>#REF!</v>
      </c>
      <c r="G631" s="167" t="e">
        <f t="shared" si="243"/>
        <v>#REF!</v>
      </c>
      <c r="H631" s="167" t="e">
        <f t="shared" si="244"/>
        <v>#REF!</v>
      </c>
      <c r="I631" s="73" t="e">
        <f>'Anexo VI Estimativa de custo'!#REF!</f>
        <v>#REF!</v>
      </c>
      <c r="J631" s="269" t="e">
        <f t="shared" si="245"/>
        <v>#REF!</v>
      </c>
      <c r="K631" s="269" t="e">
        <f t="shared" si="246"/>
        <v>#REF!</v>
      </c>
      <c r="L631" s="269" t="e">
        <f t="shared" si="247"/>
        <v>#REF!</v>
      </c>
      <c r="M631" s="106" t="e">
        <f t="shared" si="248"/>
        <v>#REF!</v>
      </c>
      <c r="N631" s="76"/>
      <c r="O631" s="76"/>
      <c r="P631" s="30"/>
      <c r="R631" s="124"/>
      <c r="T631" s="221" t="e">
        <f t="shared" si="240"/>
        <v>#REF!</v>
      </c>
      <c r="W631" s="221" t="e">
        <f t="shared" si="241"/>
        <v>#REF!</v>
      </c>
    </row>
    <row r="632" spans="1:23" s="26" customFormat="1" ht="21.95" customHeight="1" x14ac:dyDescent="0.2">
      <c r="A632" s="192" t="e">
        <f>'Anexo VI Estimativa de custo'!#REF!</f>
        <v>#REF!</v>
      </c>
      <c r="B632" s="172" t="e">
        <f>CONCATENATE($R$596,SUM($M$597:M632))</f>
        <v>#REF!</v>
      </c>
      <c r="C632" s="36" t="e">
        <f>'Anexo VI Estimativa de custo'!#REF!</f>
        <v>#REF!</v>
      </c>
      <c r="D632" s="6" t="e">
        <f>'Anexo VI Estimativa de custo'!#REF!</f>
        <v>#REF!</v>
      </c>
      <c r="E632" s="80" t="e">
        <f>'Anexo VI Estimativa de custo'!#REF!</f>
        <v>#REF!</v>
      </c>
      <c r="F632" s="253" t="e">
        <f t="shared" si="242"/>
        <v>#REF!</v>
      </c>
      <c r="G632" s="167" t="e">
        <f t="shared" si="243"/>
        <v>#REF!</v>
      </c>
      <c r="H632" s="167" t="e">
        <f t="shared" si="244"/>
        <v>#REF!</v>
      </c>
      <c r="I632" s="73" t="e">
        <f>'Anexo VI Estimativa de custo'!#REF!</f>
        <v>#REF!</v>
      </c>
      <c r="J632" s="269" t="e">
        <f t="shared" si="245"/>
        <v>#REF!</v>
      </c>
      <c r="K632" s="269" t="e">
        <f t="shared" si="246"/>
        <v>#REF!</v>
      </c>
      <c r="L632" s="269" t="e">
        <f t="shared" si="247"/>
        <v>#REF!</v>
      </c>
      <c r="M632" s="106" t="e">
        <f t="shared" si="248"/>
        <v>#REF!</v>
      </c>
      <c r="N632" s="76"/>
      <c r="O632" s="76"/>
      <c r="P632" s="30"/>
      <c r="R632" s="124"/>
      <c r="T632" s="221" t="e">
        <f t="shared" si="240"/>
        <v>#REF!</v>
      </c>
      <c r="W632" s="221" t="e">
        <f t="shared" si="241"/>
        <v>#REF!</v>
      </c>
    </row>
    <row r="633" spans="1:23" s="26" customFormat="1" ht="21.95" customHeight="1" x14ac:dyDescent="0.2">
      <c r="A633" s="192" t="e">
        <f>'Anexo VI Estimativa de custo'!#REF!</f>
        <v>#REF!</v>
      </c>
      <c r="B633" s="172" t="e">
        <f>CONCATENATE($R$596,SUM($M$597:M633))</f>
        <v>#REF!</v>
      </c>
      <c r="C633" s="36" t="e">
        <f>'Anexo VI Estimativa de custo'!#REF!</f>
        <v>#REF!</v>
      </c>
      <c r="D633" s="6" t="e">
        <f>'Anexo VI Estimativa de custo'!#REF!</f>
        <v>#REF!</v>
      </c>
      <c r="E633" s="80" t="e">
        <f>'Anexo VI Estimativa de custo'!#REF!</f>
        <v>#REF!</v>
      </c>
      <c r="F633" s="253" t="e">
        <f t="shared" si="242"/>
        <v>#REF!</v>
      </c>
      <c r="G633" s="167" t="e">
        <f t="shared" si="243"/>
        <v>#REF!</v>
      </c>
      <c r="H633" s="167" t="e">
        <f t="shared" si="244"/>
        <v>#REF!</v>
      </c>
      <c r="I633" s="73" t="e">
        <f>'Anexo VI Estimativa de custo'!#REF!</f>
        <v>#REF!</v>
      </c>
      <c r="J633" s="269" t="e">
        <f t="shared" si="245"/>
        <v>#REF!</v>
      </c>
      <c r="K633" s="269" t="e">
        <f t="shared" si="246"/>
        <v>#REF!</v>
      </c>
      <c r="L633" s="269" t="e">
        <f t="shared" si="247"/>
        <v>#REF!</v>
      </c>
      <c r="M633" s="106" t="e">
        <f t="shared" si="248"/>
        <v>#REF!</v>
      </c>
      <c r="N633" s="76"/>
      <c r="O633" s="76"/>
      <c r="P633" s="30"/>
      <c r="R633" s="124"/>
      <c r="T633" s="221" t="e">
        <f t="shared" si="240"/>
        <v>#REF!</v>
      </c>
      <c r="W633" s="221" t="e">
        <f t="shared" si="241"/>
        <v>#REF!</v>
      </c>
    </row>
    <row r="634" spans="1:23" s="26" customFormat="1" ht="21.95" customHeight="1" x14ac:dyDescent="0.2">
      <c r="A634" s="192" t="e">
        <f>'Anexo VI Estimativa de custo'!#REF!</f>
        <v>#REF!</v>
      </c>
      <c r="B634" s="172" t="e">
        <f>CONCATENATE($R$596,SUM($M$597:M634))</f>
        <v>#REF!</v>
      </c>
      <c r="C634" s="36" t="e">
        <f>'Anexo VI Estimativa de custo'!#REF!</f>
        <v>#REF!</v>
      </c>
      <c r="D634" s="6" t="e">
        <f>'Anexo VI Estimativa de custo'!#REF!</f>
        <v>#REF!</v>
      </c>
      <c r="E634" s="80" t="e">
        <f>'Anexo VI Estimativa de custo'!#REF!</f>
        <v>#REF!</v>
      </c>
      <c r="F634" s="253" t="e">
        <f t="shared" si="242"/>
        <v>#REF!</v>
      </c>
      <c r="G634" s="167" t="e">
        <f t="shared" si="243"/>
        <v>#REF!</v>
      </c>
      <c r="H634" s="167" t="e">
        <f t="shared" si="244"/>
        <v>#REF!</v>
      </c>
      <c r="I634" s="73" t="e">
        <f>'Anexo VI Estimativa de custo'!#REF!</f>
        <v>#REF!</v>
      </c>
      <c r="J634" s="269" t="e">
        <f t="shared" si="245"/>
        <v>#REF!</v>
      </c>
      <c r="K634" s="269" t="e">
        <f t="shared" si="246"/>
        <v>#REF!</v>
      </c>
      <c r="L634" s="269" t="e">
        <f t="shared" si="247"/>
        <v>#REF!</v>
      </c>
      <c r="M634" s="106" t="e">
        <f t="shared" si="248"/>
        <v>#REF!</v>
      </c>
      <c r="N634" s="76"/>
      <c r="O634" s="76"/>
      <c r="P634" s="30"/>
      <c r="R634" s="124"/>
      <c r="T634" s="221" t="e">
        <f t="shared" si="240"/>
        <v>#REF!</v>
      </c>
      <c r="W634" s="221" t="e">
        <f t="shared" si="241"/>
        <v>#REF!</v>
      </c>
    </row>
    <row r="635" spans="1:23" s="26" customFormat="1" ht="21.95" customHeight="1" x14ac:dyDescent="0.2">
      <c r="A635" s="192" t="e">
        <f>'Anexo VI Estimativa de custo'!#REF!</f>
        <v>#REF!</v>
      </c>
      <c r="B635" s="172" t="e">
        <f>CONCATENATE($R$596,SUM($M$597:M635))</f>
        <v>#REF!</v>
      </c>
      <c r="C635" s="36" t="e">
        <f>'Anexo VI Estimativa de custo'!#REF!</f>
        <v>#REF!</v>
      </c>
      <c r="D635" s="6" t="e">
        <f>'Anexo VI Estimativa de custo'!#REF!</f>
        <v>#REF!</v>
      </c>
      <c r="E635" s="80" t="e">
        <f>'Anexo VI Estimativa de custo'!#REF!</f>
        <v>#REF!</v>
      </c>
      <c r="F635" s="253" t="e">
        <f t="shared" si="242"/>
        <v>#REF!</v>
      </c>
      <c r="G635" s="167" t="e">
        <f t="shared" si="243"/>
        <v>#REF!</v>
      </c>
      <c r="H635" s="167" t="e">
        <f t="shared" si="244"/>
        <v>#REF!</v>
      </c>
      <c r="I635" s="73" t="e">
        <f>'Anexo VI Estimativa de custo'!#REF!</f>
        <v>#REF!</v>
      </c>
      <c r="J635" s="269" t="e">
        <f t="shared" si="245"/>
        <v>#REF!</v>
      </c>
      <c r="K635" s="269" t="e">
        <f t="shared" si="246"/>
        <v>#REF!</v>
      </c>
      <c r="L635" s="269" t="e">
        <f t="shared" si="247"/>
        <v>#REF!</v>
      </c>
      <c r="M635" s="106" t="e">
        <f t="shared" si="248"/>
        <v>#REF!</v>
      </c>
      <c r="N635" s="76"/>
      <c r="O635" s="76"/>
      <c r="P635" s="30"/>
      <c r="R635" s="124"/>
      <c r="T635" s="221" t="e">
        <f t="shared" si="240"/>
        <v>#REF!</v>
      </c>
      <c r="W635" s="221" t="e">
        <f t="shared" si="241"/>
        <v>#REF!</v>
      </c>
    </row>
    <row r="636" spans="1:23" s="244" customFormat="1" ht="21.95" customHeight="1" x14ac:dyDescent="0.2">
      <c r="A636" s="192" t="e">
        <f>'Anexo VI Estimativa de custo'!#REF!</f>
        <v>#REF!</v>
      </c>
      <c r="B636" s="172" t="e">
        <f>CONCATENATE($R$596,SUM($M$597:M636))</f>
        <v>#REF!</v>
      </c>
      <c r="C636" s="36" t="e">
        <f>'Anexo VI Estimativa de custo'!#REF!</f>
        <v>#REF!</v>
      </c>
      <c r="D636" s="6" t="e">
        <f>'Anexo VI Estimativa de custo'!#REF!</f>
        <v>#REF!</v>
      </c>
      <c r="E636" s="80" t="e">
        <f>'Anexo VI Estimativa de custo'!#REF!</f>
        <v>#REF!</v>
      </c>
      <c r="F636" s="253" t="e">
        <f t="shared" si="242"/>
        <v>#REF!</v>
      </c>
      <c r="G636" s="167" t="e">
        <f t="shared" si="243"/>
        <v>#REF!</v>
      </c>
      <c r="H636" s="167" t="e">
        <f t="shared" si="244"/>
        <v>#REF!</v>
      </c>
      <c r="I636" s="73" t="e">
        <f>'Anexo VI Estimativa de custo'!#REF!</f>
        <v>#REF!</v>
      </c>
      <c r="J636" s="269" t="e">
        <f t="shared" si="245"/>
        <v>#REF!</v>
      </c>
      <c r="K636" s="269" t="e">
        <f t="shared" si="246"/>
        <v>#REF!</v>
      </c>
      <c r="L636" s="269" t="e">
        <f t="shared" si="247"/>
        <v>#REF!</v>
      </c>
      <c r="M636" s="106" t="e">
        <f t="shared" si="248"/>
        <v>#REF!</v>
      </c>
      <c r="N636" s="243"/>
      <c r="O636" s="243"/>
      <c r="P636" s="260" t="e">
        <f>SUM(E597:E636)</f>
        <v>#REF!</v>
      </c>
      <c r="R636" s="245"/>
      <c r="T636" s="221" t="e">
        <f t="shared" si="240"/>
        <v>#REF!</v>
      </c>
      <c r="W636" s="221" t="e">
        <f t="shared" si="241"/>
        <v>#REF!</v>
      </c>
    </row>
    <row r="637" spans="1:23" s="60" customFormat="1" ht="21.95" customHeight="1" x14ac:dyDescent="0.25">
      <c r="A637" s="175"/>
      <c r="B637" s="175" t="e">
        <f>CONCATENATE(B595,O637)</f>
        <v>#REF!</v>
      </c>
      <c r="C637" s="524" t="s">
        <v>168</v>
      </c>
      <c r="D637" s="525"/>
      <c r="E637" s="525"/>
      <c r="F637" s="525"/>
      <c r="G637" s="525"/>
      <c r="H637" s="525"/>
      <c r="I637" s="525"/>
      <c r="J637" s="525"/>
      <c r="K637" s="525"/>
      <c r="L637" s="525"/>
      <c r="M637" s="104" t="e">
        <f>IF(P651&gt;0.01,1,0)</f>
        <v>#REF!</v>
      </c>
      <c r="N637" s="59"/>
      <c r="O637" s="118" t="e">
        <f>CONCATENATE(".",SUM(M596,M637))</f>
        <v>#REF!</v>
      </c>
      <c r="P637" s="69"/>
      <c r="Q637" s="54"/>
      <c r="R637" s="128" t="e">
        <f>CONCATENATE(B637,".")</f>
        <v>#REF!</v>
      </c>
      <c r="S637" s="64"/>
      <c r="T637" s="221">
        <f t="shared" si="240"/>
        <v>0</v>
      </c>
      <c r="W637" s="221">
        <f t="shared" si="241"/>
        <v>0</v>
      </c>
    </row>
    <row r="638" spans="1:23" s="26" customFormat="1" ht="21.95" customHeight="1" x14ac:dyDescent="0.2">
      <c r="A638" s="192">
        <f>'Anexo VI Estimativa de custo'!B67</f>
        <v>170326</v>
      </c>
      <c r="B638" s="172" t="e">
        <f>CONCATENATE($R$637,SUM($M$638:M638))</f>
        <v>#REF!</v>
      </c>
      <c r="C638" s="31" t="str">
        <f>'Anexo VI Estimativa de custo'!D67</f>
        <v>Disjuntor 01P - 16A - PADRÃO DIN</v>
      </c>
      <c r="D638" s="8" t="str">
        <f>'Anexo VI Estimativa de custo'!E67</f>
        <v>un</v>
      </c>
      <c r="E638" s="80">
        <f>'Anexo VI Estimativa de custo'!F67</f>
        <v>11</v>
      </c>
      <c r="F638" s="80">
        <f>E638</f>
        <v>11</v>
      </c>
      <c r="G638" s="167">
        <f>IF(F638-E638&gt;0,F638-E638,0)</f>
        <v>0</v>
      </c>
      <c r="H638" s="167">
        <f>IF(E638-F638&gt;0,E638-F638,0)</f>
        <v>0</v>
      </c>
      <c r="I638" s="77">
        <f>'Anexo VI Estimativa de custo'!L67</f>
        <v>4.7</v>
      </c>
      <c r="J638" s="269">
        <f>G638*I638</f>
        <v>0</v>
      </c>
      <c r="K638" s="269">
        <f>H638*I638</f>
        <v>0</v>
      </c>
      <c r="L638" s="269">
        <f>J638-K638</f>
        <v>0</v>
      </c>
      <c r="M638" s="106">
        <f t="shared" ref="M638:M651" si="249">IF(E638&gt;0.001,1,0)</f>
        <v>1</v>
      </c>
      <c r="N638" s="76"/>
      <c r="O638" s="76"/>
      <c r="P638" s="30"/>
      <c r="R638" s="124"/>
      <c r="T638" s="221">
        <f t="shared" si="240"/>
        <v>51.7</v>
      </c>
      <c r="W638" s="221">
        <f t="shared" si="241"/>
        <v>51.7</v>
      </c>
    </row>
    <row r="639" spans="1:23" s="26" customFormat="1" ht="21.95" customHeight="1" x14ac:dyDescent="0.2">
      <c r="A639" s="192" t="e">
        <f>'Anexo VI Estimativa de custo'!#REF!</f>
        <v>#REF!</v>
      </c>
      <c r="B639" s="172" t="e">
        <f>CONCATENATE($R$637,SUM($M$638:M639))</f>
        <v>#REF!</v>
      </c>
      <c r="C639" s="31" t="e">
        <f>'Anexo VI Estimativa de custo'!#REF!</f>
        <v>#REF!</v>
      </c>
      <c r="D639" s="8" t="e">
        <f>'Anexo VI Estimativa de custo'!#REF!</f>
        <v>#REF!</v>
      </c>
      <c r="E639" s="80" t="e">
        <f>'Anexo VI Estimativa de custo'!#REF!</f>
        <v>#REF!</v>
      </c>
      <c r="F639" s="80" t="e">
        <f t="shared" ref="F639:F651" si="250">E639</f>
        <v>#REF!</v>
      </c>
      <c r="G639" s="167" t="e">
        <f t="shared" ref="G639:G651" si="251">IF(F639-E639&gt;0,F639-E639,0)</f>
        <v>#REF!</v>
      </c>
      <c r="H639" s="167" t="e">
        <f t="shared" ref="H639:H651" si="252">IF(E639-F639&gt;0,E639-F639,0)</f>
        <v>#REF!</v>
      </c>
      <c r="I639" s="77" t="e">
        <f>'Anexo VI Estimativa de custo'!#REF!</f>
        <v>#REF!</v>
      </c>
      <c r="J639" s="269" t="e">
        <f t="shared" ref="J639:J651" si="253">G639*I639</f>
        <v>#REF!</v>
      </c>
      <c r="K639" s="269" t="e">
        <f t="shared" ref="K639:K651" si="254">H639*I639</f>
        <v>#REF!</v>
      </c>
      <c r="L639" s="269" t="e">
        <f t="shared" ref="L639:L651" si="255">J639-K639</f>
        <v>#REF!</v>
      </c>
      <c r="M639" s="106" t="e">
        <f t="shared" si="249"/>
        <v>#REF!</v>
      </c>
      <c r="N639" s="76"/>
      <c r="O639" s="76"/>
      <c r="P639" s="30"/>
      <c r="R639" s="124"/>
      <c r="T639" s="221" t="e">
        <f t="shared" si="240"/>
        <v>#REF!</v>
      </c>
      <c r="W639" s="221" t="e">
        <f t="shared" si="241"/>
        <v>#REF!</v>
      </c>
    </row>
    <row r="640" spans="1:23" s="26" customFormat="1" ht="21.95" customHeight="1" x14ac:dyDescent="0.2">
      <c r="A640" s="192">
        <f>'Anexo VI Estimativa de custo'!B68</f>
        <v>170362</v>
      </c>
      <c r="B640" s="172" t="e">
        <f>CONCATENATE($R$637,SUM($M$638:M640))</f>
        <v>#REF!</v>
      </c>
      <c r="C640" s="31" t="str">
        <f>'Anexo VI Estimativa de custo'!D68</f>
        <v>Disjuntor 02P - 20A - PADRÃO DIN</v>
      </c>
      <c r="D640" s="8" t="str">
        <f>'Anexo VI Estimativa de custo'!E68</f>
        <v>un</v>
      </c>
      <c r="E640" s="80">
        <f>'Anexo VI Estimativa de custo'!F68</f>
        <v>4</v>
      </c>
      <c r="F640" s="80">
        <f t="shared" si="250"/>
        <v>4</v>
      </c>
      <c r="G640" s="167">
        <f t="shared" si="251"/>
        <v>0</v>
      </c>
      <c r="H640" s="167">
        <f t="shared" si="252"/>
        <v>0</v>
      </c>
      <c r="I640" s="77">
        <f>'Anexo VI Estimativa de custo'!L68</f>
        <v>15.7</v>
      </c>
      <c r="J640" s="269">
        <f t="shared" si="253"/>
        <v>0</v>
      </c>
      <c r="K640" s="269">
        <f t="shared" si="254"/>
        <v>0</v>
      </c>
      <c r="L640" s="269">
        <f t="shared" si="255"/>
        <v>0</v>
      </c>
      <c r="M640" s="106">
        <f t="shared" si="249"/>
        <v>1</v>
      </c>
      <c r="N640" s="76"/>
      <c r="O640" s="76"/>
      <c r="P640" s="30"/>
      <c r="R640" s="124"/>
      <c r="T640" s="221">
        <f t="shared" si="240"/>
        <v>62.8</v>
      </c>
      <c r="W640" s="221">
        <f t="shared" si="241"/>
        <v>62.8</v>
      </c>
    </row>
    <row r="641" spans="1:23" s="26" customFormat="1" ht="21.95" customHeight="1" x14ac:dyDescent="0.2">
      <c r="A641" s="192">
        <f>'Anexo VI Estimativa de custo'!B69</f>
        <v>170388</v>
      </c>
      <c r="B641" s="172" t="e">
        <f>CONCATENATE($R$637,SUM($M$638:M641))</f>
        <v>#REF!</v>
      </c>
      <c r="C641" s="31" t="str">
        <f>'Anexo VI Estimativa de custo'!D69</f>
        <v>Disjuntor 03P - 40A - PADRÃO DIN</v>
      </c>
      <c r="D641" s="8" t="str">
        <f>'Anexo VI Estimativa de custo'!E69</f>
        <v>un</v>
      </c>
      <c r="E641" s="80">
        <f>'Anexo VI Estimativa de custo'!F69</f>
        <v>1</v>
      </c>
      <c r="F641" s="80">
        <f t="shared" si="250"/>
        <v>1</v>
      </c>
      <c r="G641" s="167">
        <f t="shared" si="251"/>
        <v>0</v>
      </c>
      <c r="H641" s="167">
        <f t="shared" si="252"/>
        <v>0</v>
      </c>
      <c r="I641" s="77">
        <f>'Anexo VI Estimativa de custo'!L69</f>
        <v>22.35</v>
      </c>
      <c r="J641" s="269">
        <f t="shared" si="253"/>
        <v>0</v>
      </c>
      <c r="K641" s="269">
        <f t="shared" si="254"/>
        <v>0</v>
      </c>
      <c r="L641" s="269">
        <f t="shared" si="255"/>
        <v>0</v>
      </c>
      <c r="M641" s="106">
        <f t="shared" si="249"/>
        <v>1</v>
      </c>
      <c r="N641" s="76"/>
      <c r="O641" s="76"/>
      <c r="P641" s="30"/>
      <c r="R641" s="124"/>
      <c r="T641" s="221">
        <f t="shared" si="240"/>
        <v>22.35</v>
      </c>
      <c r="W641" s="221">
        <f t="shared" si="241"/>
        <v>22.35</v>
      </c>
    </row>
    <row r="642" spans="1:23" s="26" customFormat="1" ht="21.95" customHeight="1" x14ac:dyDescent="0.2">
      <c r="A642" s="192">
        <f>'Anexo VI Estimativa de custo'!B70</f>
        <v>170362</v>
      </c>
      <c r="B642" s="172" t="e">
        <f>CONCATENATE($R$637,SUM($M$638:M642))</f>
        <v>#REF!</v>
      </c>
      <c r="C642" s="31" t="str">
        <f>'Anexo VI Estimativa de custo'!D70</f>
        <v>Disjuntor 02P - 25A - PADRÃO DIN</v>
      </c>
      <c r="D642" s="8" t="str">
        <f>'Anexo VI Estimativa de custo'!E70</f>
        <v>un</v>
      </c>
      <c r="E642" s="80">
        <f>'Anexo VI Estimativa de custo'!F70</f>
        <v>2</v>
      </c>
      <c r="F642" s="80">
        <f t="shared" si="250"/>
        <v>2</v>
      </c>
      <c r="G642" s="167">
        <f t="shared" si="251"/>
        <v>0</v>
      </c>
      <c r="H642" s="167">
        <f t="shared" si="252"/>
        <v>0</v>
      </c>
      <c r="I642" s="77">
        <f>'Anexo VI Estimativa de custo'!L70</f>
        <v>15.7</v>
      </c>
      <c r="J642" s="269">
        <f t="shared" si="253"/>
        <v>0</v>
      </c>
      <c r="K642" s="269">
        <f t="shared" si="254"/>
        <v>0</v>
      </c>
      <c r="L642" s="269">
        <f t="shared" si="255"/>
        <v>0</v>
      </c>
      <c r="M642" s="106">
        <f t="shared" si="249"/>
        <v>1</v>
      </c>
      <c r="N642" s="76"/>
      <c r="O642" s="76"/>
      <c r="P642" s="30"/>
      <c r="R642" s="124"/>
      <c r="T642" s="221">
        <f t="shared" si="240"/>
        <v>31.4</v>
      </c>
      <c r="W642" s="221">
        <f t="shared" si="241"/>
        <v>31.4</v>
      </c>
    </row>
    <row r="643" spans="1:23" s="26" customFormat="1" ht="21.95" customHeight="1" x14ac:dyDescent="0.2">
      <c r="A643" s="192">
        <f>'Anexo VI Estimativa de custo'!B71</f>
        <v>170388</v>
      </c>
      <c r="B643" s="172" t="e">
        <f>CONCATENATE($R$637,SUM($M$638:M643))</f>
        <v>#REF!</v>
      </c>
      <c r="C643" s="31" t="str">
        <f>'Anexo VI Estimativa de custo'!D71</f>
        <v>Disjuntor 03P - 25A - PADRÃO DIN</v>
      </c>
      <c r="D643" s="8" t="str">
        <f>'Anexo VI Estimativa de custo'!E71</f>
        <v>un</v>
      </c>
      <c r="E643" s="80">
        <f>'Anexo VI Estimativa de custo'!F71</f>
        <v>4</v>
      </c>
      <c r="F643" s="80">
        <f t="shared" si="250"/>
        <v>4</v>
      </c>
      <c r="G643" s="167">
        <f t="shared" si="251"/>
        <v>0</v>
      </c>
      <c r="H643" s="167">
        <f t="shared" si="252"/>
        <v>0</v>
      </c>
      <c r="I643" s="77">
        <f>'Anexo VI Estimativa de custo'!L71</f>
        <v>22.35</v>
      </c>
      <c r="J643" s="269">
        <f t="shared" si="253"/>
        <v>0</v>
      </c>
      <c r="K643" s="269">
        <f t="shared" si="254"/>
        <v>0</v>
      </c>
      <c r="L643" s="269">
        <f t="shared" si="255"/>
        <v>0</v>
      </c>
      <c r="M643" s="106">
        <f t="shared" si="249"/>
        <v>1</v>
      </c>
      <c r="N643" s="76"/>
      <c r="O643" s="76"/>
      <c r="P643" s="30"/>
      <c r="R643" s="124"/>
      <c r="T643" s="221">
        <f t="shared" si="240"/>
        <v>89.4</v>
      </c>
      <c r="W643" s="221">
        <f t="shared" si="241"/>
        <v>89.4</v>
      </c>
    </row>
    <row r="644" spans="1:23" s="26" customFormat="1" ht="21.95" customHeight="1" x14ac:dyDescent="0.2">
      <c r="A644" s="192" t="e">
        <f>'Anexo VI Estimativa de custo'!#REF!</f>
        <v>#REF!</v>
      </c>
      <c r="B644" s="172" t="e">
        <f>CONCATENATE($R$637,SUM($M$638:M644))</f>
        <v>#REF!</v>
      </c>
      <c r="C644" s="31" t="e">
        <f>'Anexo VI Estimativa de custo'!#REF!</f>
        <v>#REF!</v>
      </c>
      <c r="D644" s="8" t="e">
        <f>'Anexo VI Estimativa de custo'!#REF!</f>
        <v>#REF!</v>
      </c>
      <c r="E644" s="80" t="e">
        <f>'Anexo VI Estimativa de custo'!#REF!</f>
        <v>#REF!</v>
      </c>
      <c r="F644" s="80" t="e">
        <f t="shared" si="250"/>
        <v>#REF!</v>
      </c>
      <c r="G644" s="167" t="e">
        <f t="shared" si="251"/>
        <v>#REF!</v>
      </c>
      <c r="H644" s="167" t="e">
        <f t="shared" si="252"/>
        <v>#REF!</v>
      </c>
      <c r="I644" s="77" t="e">
        <f>'Anexo VI Estimativa de custo'!#REF!</f>
        <v>#REF!</v>
      </c>
      <c r="J644" s="269" t="e">
        <f t="shared" si="253"/>
        <v>#REF!</v>
      </c>
      <c r="K644" s="269" t="e">
        <f t="shared" si="254"/>
        <v>#REF!</v>
      </c>
      <c r="L644" s="269" t="e">
        <f t="shared" si="255"/>
        <v>#REF!</v>
      </c>
      <c r="M644" s="106" t="e">
        <f t="shared" si="249"/>
        <v>#REF!</v>
      </c>
      <c r="N644" s="76"/>
      <c r="O644" s="76"/>
      <c r="P644" s="30"/>
      <c r="R644" s="124"/>
      <c r="T644" s="221" t="e">
        <f t="shared" si="240"/>
        <v>#REF!</v>
      </c>
      <c r="W644" s="221" t="e">
        <f t="shared" si="241"/>
        <v>#REF!</v>
      </c>
    </row>
    <row r="645" spans="1:23" s="26" customFormat="1" ht="21.95" customHeight="1" x14ac:dyDescent="0.2">
      <c r="A645" s="192" t="e">
        <f>'Anexo VI Estimativa de custo'!#REF!</f>
        <v>#REF!</v>
      </c>
      <c r="B645" s="172" t="e">
        <f>CONCATENATE($R$637,SUM($M$638:M645))</f>
        <v>#REF!</v>
      </c>
      <c r="C645" s="31" t="e">
        <f>'Anexo VI Estimativa de custo'!#REF!</f>
        <v>#REF!</v>
      </c>
      <c r="D645" s="8" t="e">
        <f>'Anexo VI Estimativa de custo'!#REF!</f>
        <v>#REF!</v>
      </c>
      <c r="E645" s="80" t="e">
        <f>'Anexo VI Estimativa de custo'!#REF!</f>
        <v>#REF!</v>
      </c>
      <c r="F645" s="80" t="e">
        <f t="shared" si="250"/>
        <v>#REF!</v>
      </c>
      <c r="G645" s="167" t="e">
        <f t="shared" si="251"/>
        <v>#REF!</v>
      </c>
      <c r="H645" s="167" t="e">
        <f t="shared" si="252"/>
        <v>#REF!</v>
      </c>
      <c r="I645" s="77" t="e">
        <f>'Anexo VI Estimativa de custo'!#REF!</f>
        <v>#REF!</v>
      </c>
      <c r="J645" s="269" t="e">
        <f t="shared" si="253"/>
        <v>#REF!</v>
      </c>
      <c r="K645" s="269" t="e">
        <f t="shared" si="254"/>
        <v>#REF!</v>
      </c>
      <c r="L645" s="269" t="e">
        <f t="shared" si="255"/>
        <v>#REF!</v>
      </c>
      <c r="M645" s="106" t="e">
        <f t="shared" si="249"/>
        <v>#REF!</v>
      </c>
      <c r="N645" s="76"/>
      <c r="O645" s="76"/>
      <c r="P645" s="30"/>
      <c r="R645" s="124"/>
      <c r="T645" s="221" t="e">
        <f t="shared" si="240"/>
        <v>#REF!</v>
      </c>
      <c r="W645" s="221" t="e">
        <f t="shared" si="241"/>
        <v>#REF!</v>
      </c>
    </row>
    <row r="646" spans="1:23" s="26" customFormat="1" ht="21.95" customHeight="1" x14ac:dyDescent="0.2">
      <c r="A646" s="192" t="e">
        <f>'Anexo VI Estimativa de custo'!#REF!</f>
        <v>#REF!</v>
      </c>
      <c r="B646" s="172" t="e">
        <f>CONCATENATE($R$637,SUM($M$638:M646))</f>
        <v>#REF!</v>
      </c>
      <c r="C646" s="31" t="e">
        <f>'Anexo VI Estimativa de custo'!#REF!</f>
        <v>#REF!</v>
      </c>
      <c r="D646" s="8" t="e">
        <f>'Anexo VI Estimativa de custo'!#REF!</f>
        <v>#REF!</v>
      </c>
      <c r="E646" s="80" t="e">
        <f>'Anexo VI Estimativa de custo'!#REF!</f>
        <v>#REF!</v>
      </c>
      <c r="F646" s="80" t="e">
        <f t="shared" si="250"/>
        <v>#REF!</v>
      </c>
      <c r="G646" s="167" t="e">
        <f t="shared" si="251"/>
        <v>#REF!</v>
      </c>
      <c r="H646" s="167" t="e">
        <f t="shared" si="252"/>
        <v>#REF!</v>
      </c>
      <c r="I646" s="77" t="e">
        <f>'Anexo VI Estimativa de custo'!#REF!</f>
        <v>#REF!</v>
      </c>
      <c r="J646" s="269" t="e">
        <f t="shared" si="253"/>
        <v>#REF!</v>
      </c>
      <c r="K646" s="269" t="e">
        <f t="shared" si="254"/>
        <v>#REF!</v>
      </c>
      <c r="L646" s="269" t="e">
        <f t="shared" si="255"/>
        <v>#REF!</v>
      </c>
      <c r="M646" s="106" t="e">
        <f t="shared" si="249"/>
        <v>#REF!</v>
      </c>
      <c r="N646" s="76"/>
      <c r="O646" s="76"/>
      <c r="P646" s="30"/>
      <c r="R646" s="124"/>
      <c r="T646" s="221" t="e">
        <f t="shared" si="240"/>
        <v>#REF!</v>
      </c>
      <c r="W646" s="221" t="e">
        <f t="shared" si="241"/>
        <v>#REF!</v>
      </c>
    </row>
    <row r="647" spans="1:23" s="26" customFormat="1" ht="21.95" customHeight="1" x14ac:dyDescent="0.2">
      <c r="A647" s="192">
        <f>'Anexo VI Estimativa de custo'!B72</f>
        <v>170393</v>
      </c>
      <c r="B647" s="172" t="e">
        <f>CONCATENATE($R$637,SUM($M$638:M647))</f>
        <v>#REF!</v>
      </c>
      <c r="C647" s="31" t="str">
        <f>'Anexo VI Estimativa de custo'!D72</f>
        <v>Disjuntor 03P - 60A - PADRÃO DIN</v>
      </c>
      <c r="D647" s="8" t="str">
        <f>'Anexo VI Estimativa de custo'!E72</f>
        <v>un</v>
      </c>
      <c r="E647" s="80">
        <f>'Anexo VI Estimativa de custo'!F72</f>
        <v>2</v>
      </c>
      <c r="F647" s="80">
        <f t="shared" si="250"/>
        <v>2</v>
      </c>
      <c r="G647" s="167">
        <f t="shared" si="251"/>
        <v>0</v>
      </c>
      <c r="H647" s="167">
        <f t="shared" si="252"/>
        <v>0</v>
      </c>
      <c r="I647" s="77">
        <f>'Anexo VI Estimativa de custo'!L72</f>
        <v>49.9</v>
      </c>
      <c r="J647" s="269">
        <f t="shared" si="253"/>
        <v>0</v>
      </c>
      <c r="K647" s="269">
        <f t="shared" si="254"/>
        <v>0</v>
      </c>
      <c r="L647" s="269">
        <f t="shared" si="255"/>
        <v>0</v>
      </c>
      <c r="M647" s="106">
        <f t="shared" si="249"/>
        <v>1</v>
      </c>
      <c r="N647" s="76"/>
      <c r="O647" s="76"/>
      <c r="P647" s="30"/>
      <c r="R647" s="124"/>
      <c r="T647" s="221">
        <f t="shared" si="240"/>
        <v>99.8</v>
      </c>
      <c r="W647" s="221">
        <f t="shared" si="241"/>
        <v>99.8</v>
      </c>
    </row>
    <row r="648" spans="1:23" s="26" customFormat="1" ht="21.95" customHeight="1" x14ac:dyDescent="0.2">
      <c r="A648" s="192">
        <f>'Anexo VI Estimativa de custo'!B73</f>
        <v>170393</v>
      </c>
      <c r="B648" s="172" t="e">
        <f>CONCATENATE($R$637,SUM($M$638:M648))</f>
        <v>#REF!</v>
      </c>
      <c r="C648" s="31" t="str">
        <f>'Anexo VI Estimativa de custo'!D73</f>
        <v>Disjuntor 03P - 100A - PADRÃO DIN</v>
      </c>
      <c r="D648" s="8" t="str">
        <f>'Anexo VI Estimativa de custo'!E73</f>
        <v>un</v>
      </c>
      <c r="E648" s="80">
        <f>'Anexo VI Estimativa de custo'!F73</f>
        <v>2</v>
      </c>
      <c r="F648" s="80">
        <f t="shared" si="250"/>
        <v>2</v>
      </c>
      <c r="G648" s="167">
        <f t="shared" si="251"/>
        <v>0</v>
      </c>
      <c r="H648" s="167">
        <f t="shared" si="252"/>
        <v>0</v>
      </c>
      <c r="I648" s="77">
        <f>'Anexo VI Estimativa de custo'!L73</f>
        <v>49.9</v>
      </c>
      <c r="J648" s="269">
        <f t="shared" si="253"/>
        <v>0</v>
      </c>
      <c r="K648" s="269">
        <f t="shared" si="254"/>
        <v>0</v>
      </c>
      <c r="L648" s="269">
        <f t="shared" si="255"/>
        <v>0</v>
      </c>
      <c r="M648" s="106">
        <f t="shared" si="249"/>
        <v>1</v>
      </c>
      <c r="N648" s="76"/>
      <c r="O648" s="76"/>
      <c r="P648" s="30"/>
      <c r="R648" s="124"/>
      <c r="T648" s="221">
        <f t="shared" si="240"/>
        <v>99.8</v>
      </c>
      <c r="W648" s="221">
        <f t="shared" si="241"/>
        <v>99.8</v>
      </c>
    </row>
    <row r="649" spans="1:23" s="26" customFormat="1" ht="21.95" customHeight="1" x14ac:dyDescent="0.2">
      <c r="A649" s="192">
        <f>'Anexo VI Estimativa de custo'!B74</f>
        <v>170900</v>
      </c>
      <c r="B649" s="172" t="e">
        <f>CONCATENATE($R$637,SUM($M$638:M649))</f>
        <v>#REF!</v>
      </c>
      <c r="C649" s="31" t="str">
        <f>'Anexo VI Estimativa de custo'!D74</f>
        <v>Disjuntor  03P - 150A - PADRÃO DIN</v>
      </c>
      <c r="D649" s="8" t="str">
        <f>'Anexo VI Estimativa de custo'!E74</f>
        <v>un</v>
      </c>
      <c r="E649" s="80">
        <f>'Anexo VI Estimativa de custo'!F74</f>
        <v>2</v>
      </c>
      <c r="F649" s="80">
        <f t="shared" si="250"/>
        <v>2</v>
      </c>
      <c r="G649" s="167">
        <f t="shared" si="251"/>
        <v>0</v>
      </c>
      <c r="H649" s="167">
        <f t="shared" si="252"/>
        <v>0</v>
      </c>
      <c r="I649" s="77">
        <f>'Anexo VI Estimativa de custo'!L74</f>
        <v>87.94</v>
      </c>
      <c r="J649" s="269">
        <f t="shared" si="253"/>
        <v>0</v>
      </c>
      <c r="K649" s="269">
        <f t="shared" si="254"/>
        <v>0</v>
      </c>
      <c r="L649" s="269">
        <f t="shared" si="255"/>
        <v>0</v>
      </c>
      <c r="M649" s="106">
        <f t="shared" si="249"/>
        <v>1</v>
      </c>
      <c r="N649" s="76"/>
      <c r="O649" s="76"/>
      <c r="P649" s="30"/>
      <c r="R649" s="124"/>
      <c r="T649" s="221">
        <f t="shared" si="240"/>
        <v>175.88</v>
      </c>
      <c r="W649" s="221">
        <f t="shared" si="241"/>
        <v>175.88</v>
      </c>
    </row>
    <row r="650" spans="1:23" s="26" customFormat="1" ht="21.95" customHeight="1" x14ac:dyDescent="0.2">
      <c r="A650" s="192" t="e">
        <f>'Anexo VI Estimativa de custo'!#REF!</f>
        <v>#REF!</v>
      </c>
      <c r="B650" s="172" t="e">
        <f>CONCATENATE($R$637,SUM($M$638:M650))</f>
        <v>#REF!</v>
      </c>
      <c r="C650" s="31" t="e">
        <f>'Anexo VI Estimativa de custo'!#REF!</f>
        <v>#REF!</v>
      </c>
      <c r="D650" s="8" t="e">
        <f>'Anexo VI Estimativa de custo'!#REF!</f>
        <v>#REF!</v>
      </c>
      <c r="E650" s="80" t="e">
        <f>'Anexo VI Estimativa de custo'!#REF!</f>
        <v>#REF!</v>
      </c>
      <c r="F650" s="80" t="e">
        <f t="shared" si="250"/>
        <v>#REF!</v>
      </c>
      <c r="G650" s="167" t="e">
        <f t="shared" si="251"/>
        <v>#REF!</v>
      </c>
      <c r="H650" s="167" t="e">
        <f t="shared" si="252"/>
        <v>#REF!</v>
      </c>
      <c r="I650" s="77" t="e">
        <f>'Anexo VI Estimativa de custo'!#REF!</f>
        <v>#REF!</v>
      </c>
      <c r="J650" s="269" t="e">
        <f t="shared" si="253"/>
        <v>#REF!</v>
      </c>
      <c r="K650" s="269" t="e">
        <f t="shared" si="254"/>
        <v>#REF!</v>
      </c>
      <c r="L650" s="269" t="e">
        <f t="shared" si="255"/>
        <v>#REF!</v>
      </c>
      <c r="M650" s="106" t="e">
        <f t="shared" si="249"/>
        <v>#REF!</v>
      </c>
      <c r="N650" s="76"/>
      <c r="O650" s="76"/>
      <c r="P650" s="30"/>
      <c r="R650" s="124"/>
      <c r="T650" s="221" t="e">
        <f t="shared" si="240"/>
        <v>#REF!</v>
      </c>
      <c r="W650" s="221" t="e">
        <f t="shared" si="241"/>
        <v>#REF!</v>
      </c>
    </row>
    <row r="651" spans="1:23" s="244" customFormat="1" ht="21.95" customHeight="1" x14ac:dyDescent="0.2">
      <c r="A651" s="192" t="e">
        <f>'Anexo VI Estimativa de custo'!#REF!</f>
        <v>#REF!</v>
      </c>
      <c r="B651" s="172" t="e">
        <f>CONCATENATE($R$637,SUM($M$638:M651))</f>
        <v>#REF!</v>
      </c>
      <c r="C651" s="31" t="e">
        <f>'Anexo VI Estimativa de custo'!#REF!</f>
        <v>#REF!</v>
      </c>
      <c r="D651" s="8" t="e">
        <f>'Anexo VI Estimativa de custo'!#REF!</f>
        <v>#REF!</v>
      </c>
      <c r="E651" s="80" t="e">
        <f>'Anexo VI Estimativa de custo'!#REF!</f>
        <v>#REF!</v>
      </c>
      <c r="F651" s="80" t="e">
        <f t="shared" si="250"/>
        <v>#REF!</v>
      </c>
      <c r="G651" s="167" t="e">
        <f t="shared" si="251"/>
        <v>#REF!</v>
      </c>
      <c r="H651" s="167" t="e">
        <f t="shared" si="252"/>
        <v>#REF!</v>
      </c>
      <c r="I651" s="77" t="e">
        <f>'Anexo VI Estimativa de custo'!#REF!</f>
        <v>#REF!</v>
      </c>
      <c r="J651" s="269" t="e">
        <f t="shared" si="253"/>
        <v>#REF!</v>
      </c>
      <c r="K651" s="269" t="e">
        <f t="shared" si="254"/>
        <v>#REF!</v>
      </c>
      <c r="L651" s="269" t="e">
        <f t="shared" si="255"/>
        <v>#REF!</v>
      </c>
      <c r="M651" s="106" t="e">
        <f t="shared" si="249"/>
        <v>#REF!</v>
      </c>
      <c r="N651" s="243"/>
      <c r="O651" s="243"/>
      <c r="P651" s="260" t="e">
        <f>SUM(E638:E651)</f>
        <v>#REF!</v>
      </c>
      <c r="R651" s="245"/>
      <c r="T651" s="221" t="e">
        <f t="shared" si="240"/>
        <v>#REF!</v>
      </c>
      <c r="W651" s="221" t="e">
        <f t="shared" si="241"/>
        <v>#REF!</v>
      </c>
    </row>
    <row r="652" spans="1:23" s="60" customFormat="1" ht="21.95" customHeight="1" x14ac:dyDescent="0.25">
      <c r="A652" s="175"/>
      <c r="B652" s="175" t="e">
        <f>CONCATENATE(B595,O652)</f>
        <v>#REF!</v>
      </c>
      <c r="C652" s="524" t="s">
        <v>154</v>
      </c>
      <c r="D652" s="525"/>
      <c r="E652" s="525"/>
      <c r="F652" s="525"/>
      <c r="G652" s="525"/>
      <c r="H652" s="525"/>
      <c r="I652" s="525"/>
      <c r="J652" s="525"/>
      <c r="K652" s="525"/>
      <c r="L652" s="525"/>
      <c r="M652" s="104" t="e">
        <f>IF(P701&gt;0.01,1,0)</f>
        <v>#REF!</v>
      </c>
      <c r="N652" s="59"/>
      <c r="O652" s="118" t="e">
        <f>CONCATENATE(".",SUM(M637,M652,M596))</f>
        <v>#REF!</v>
      </c>
      <c r="P652" s="69"/>
      <c r="Q652" s="54"/>
      <c r="R652" s="128" t="e">
        <f>CONCATENATE(B652,".")</f>
        <v>#REF!</v>
      </c>
      <c r="S652" s="64"/>
      <c r="T652" s="221">
        <f t="shared" si="240"/>
        <v>0</v>
      </c>
      <c r="W652" s="221">
        <f t="shared" si="241"/>
        <v>0</v>
      </c>
    </row>
    <row r="653" spans="1:23" s="26" customFormat="1" ht="21.95" customHeight="1" x14ac:dyDescent="0.2">
      <c r="A653" s="192" t="e">
        <f>'Anexo VI Estimativa de custo'!#REF!</f>
        <v>#REF!</v>
      </c>
      <c r="B653" s="172" t="e">
        <f>CONCATENATE($R$652,SUM($M$653:M653))</f>
        <v>#REF!</v>
      </c>
      <c r="C653" s="31" t="e">
        <f>'Anexo VI Estimativa de custo'!#REF!</f>
        <v>#REF!</v>
      </c>
      <c r="D653" s="8" t="e">
        <f>'Anexo VI Estimativa de custo'!#REF!</f>
        <v>#REF!</v>
      </c>
      <c r="E653" s="80" t="e">
        <f>'Anexo VI Estimativa de custo'!#REF!</f>
        <v>#REF!</v>
      </c>
      <c r="F653" s="80" t="e">
        <f>E653</f>
        <v>#REF!</v>
      </c>
      <c r="G653" s="167" t="e">
        <f>IF(F653-E653&gt;0,F653-E653,0)</f>
        <v>#REF!</v>
      </c>
      <c r="H653" s="167" t="e">
        <f>IF(E653-F653&gt;0,E653-F653,0)</f>
        <v>#REF!</v>
      </c>
      <c r="I653" s="77" t="e">
        <f>'Anexo VI Estimativa de custo'!#REF!</f>
        <v>#REF!</v>
      </c>
      <c r="J653" s="269" t="e">
        <f>G653*I653</f>
        <v>#REF!</v>
      </c>
      <c r="K653" s="269" t="e">
        <f>H653*I653</f>
        <v>#REF!</v>
      </c>
      <c r="L653" s="269" t="e">
        <f>J653-K653</f>
        <v>#REF!</v>
      </c>
      <c r="M653" s="106" t="e">
        <f t="shared" ref="M653:M701" si="256">IF(E653&gt;0.001,1,0)</f>
        <v>#REF!</v>
      </c>
      <c r="N653" s="76"/>
      <c r="O653" s="76"/>
      <c r="P653" s="30"/>
      <c r="R653" s="124"/>
      <c r="T653" s="221" t="e">
        <f t="shared" si="240"/>
        <v>#REF!</v>
      </c>
      <c r="W653" s="221" t="e">
        <f t="shared" si="241"/>
        <v>#REF!</v>
      </c>
    </row>
    <row r="654" spans="1:23" s="26" customFormat="1" ht="21.95" customHeight="1" x14ac:dyDescent="0.2">
      <c r="A654" s="192" t="e">
        <f>'Anexo VI Estimativa de custo'!#REF!</f>
        <v>#REF!</v>
      </c>
      <c r="B654" s="172" t="e">
        <f>CONCATENATE($R$652,SUM($M$653:M654))</f>
        <v>#REF!</v>
      </c>
      <c r="C654" s="31" t="e">
        <f>'Anexo VI Estimativa de custo'!#REF!</f>
        <v>#REF!</v>
      </c>
      <c r="D654" s="8" t="e">
        <f>'Anexo VI Estimativa de custo'!#REF!</f>
        <v>#REF!</v>
      </c>
      <c r="E654" s="80" t="e">
        <f>'Anexo VI Estimativa de custo'!#REF!</f>
        <v>#REF!</v>
      </c>
      <c r="F654" s="80" t="e">
        <f t="shared" ref="F654:F701" si="257">E654</f>
        <v>#REF!</v>
      </c>
      <c r="G654" s="167" t="e">
        <f t="shared" ref="G654:G701" si="258">IF(F654-E654&gt;0,F654-E654,0)</f>
        <v>#REF!</v>
      </c>
      <c r="H654" s="167" t="e">
        <f t="shared" ref="H654:H701" si="259">IF(E654-F654&gt;0,E654-F654,0)</f>
        <v>#REF!</v>
      </c>
      <c r="I654" s="77" t="e">
        <f>'Anexo VI Estimativa de custo'!#REF!</f>
        <v>#REF!</v>
      </c>
      <c r="J654" s="269" t="e">
        <f t="shared" ref="J654:J701" si="260">G654*I654</f>
        <v>#REF!</v>
      </c>
      <c r="K654" s="269" t="e">
        <f t="shared" ref="K654:K701" si="261">H654*I654</f>
        <v>#REF!</v>
      </c>
      <c r="L654" s="269" t="e">
        <f t="shared" ref="L654:L701" si="262">J654-K654</f>
        <v>#REF!</v>
      </c>
      <c r="M654" s="106" t="e">
        <f t="shared" si="256"/>
        <v>#REF!</v>
      </c>
      <c r="N654" s="76"/>
      <c r="O654" s="76"/>
      <c r="P654" s="30"/>
      <c r="R654" s="124"/>
      <c r="T654" s="221" t="e">
        <f t="shared" si="240"/>
        <v>#REF!</v>
      </c>
      <c r="W654" s="221" t="e">
        <f t="shared" si="241"/>
        <v>#REF!</v>
      </c>
    </row>
    <row r="655" spans="1:23" s="26" customFormat="1" ht="21.95" customHeight="1" x14ac:dyDescent="0.2">
      <c r="A655" s="192" t="e">
        <f>'Anexo VI Estimativa de custo'!#REF!</f>
        <v>#REF!</v>
      </c>
      <c r="B655" s="172" t="e">
        <f>CONCATENATE($R$652,SUM($M$653:M655))</f>
        <v>#REF!</v>
      </c>
      <c r="C655" s="31" t="e">
        <f>'Anexo VI Estimativa de custo'!#REF!</f>
        <v>#REF!</v>
      </c>
      <c r="D655" s="8" t="e">
        <f>'Anexo VI Estimativa de custo'!#REF!</f>
        <v>#REF!</v>
      </c>
      <c r="E655" s="80" t="e">
        <f>'Anexo VI Estimativa de custo'!#REF!</f>
        <v>#REF!</v>
      </c>
      <c r="F655" s="80" t="e">
        <f t="shared" si="257"/>
        <v>#REF!</v>
      </c>
      <c r="G655" s="167" t="e">
        <f t="shared" si="258"/>
        <v>#REF!</v>
      </c>
      <c r="H655" s="167" t="e">
        <f t="shared" si="259"/>
        <v>#REF!</v>
      </c>
      <c r="I655" s="77" t="e">
        <f>'Anexo VI Estimativa de custo'!#REF!</f>
        <v>#REF!</v>
      </c>
      <c r="J655" s="269" t="e">
        <f t="shared" si="260"/>
        <v>#REF!</v>
      </c>
      <c r="K655" s="269" t="e">
        <f t="shared" si="261"/>
        <v>#REF!</v>
      </c>
      <c r="L655" s="269" t="e">
        <f t="shared" si="262"/>
        <v>#REF!</v>
      </c>
      <c r="M655" s="106" t="e">
        <f t="shared" si="256"/>
        <v>#REF!</v>
      </c>
      <c r="N655" s="76"/>
      <c r="O655" s="76"/>
      <c r="P655" s="30"/>
      <c r="R655" s="124"/>
      <c r="T655" s="221" t="e">
        <f t="shared" si="240"/>
        <v>#REF!</v>
      </c>
      <c r="W655" s="221" t="e">
        <f t="shared" si="241"/>
        <v>#REF!</v>
      </c>
    </row>
    <row r="656" spans="1:23" s="26" customFormat="1" ht="21.95" customHeight="1" x14ac:dyDescent="0.2">
      <c r="A656" s="192" t="e">
        <f>'Anexo VI Estimativa de custo'!#REF!</f>
        <v>#REF!</v>
      </c>
      <c r="B656" s="172" t="e">
        <f>CONCATENATE($R$652,SUM($M$653:M656))</f>
        <v>#REF!</v>
      </c>
      <c r="C656" s="31" t="e">
        <f>'Anexo VI Estimativa de custo'!#REF!</f>
        <v>#REF!</v>
      </c>
      <c r="D656" s="8" t="e">
        <f>'Anexo VI Estimativa de custo'!#REF!</f>
        <v>#REF!</v>
      </c>
      <c r="E656" s="80" t="e">
        <f>'Anexo VI Estimativa de custo'!#REF!</f>
        <v>#REF!</v>
      </c>
      <c r="F656" s="80" t="e">
        <f t="shared" si="257"/>
        <v>#REF!</v>
      </c>
      <c r="G656" s="167" t="e">
        <f t="shared" si="258"/>
        <v>#REF!</v>
      </c>
      <c r="H656" s="167" t="e">
        <f t="shared" si="259"/>
        <v>#REF!</v>
      </c>
      <c r="I656" s="77" t="e">
        <f>'Anexo VI Estimativa de custo'!#REF!</f>
        <v>#REF!</v>
      </c>
      <c r="J656" s="269" t="e">
        <f t="shared" si="260"/>
        <v>#REF!</v>
      </c>
      <c r="K656" s="269" t="e">
        <f t="shared" si="261"/>
        <v>#REF!</v>
      </c>
      <c r="L656" s="269" t="e">
        <f t="shared" si="262"/>
        <v>#REF!</v>
      </c>
      <c r="M656" s="106" t="e">
        <f t="shared" si="256"/>
        <v>#REF!</v>
      </c>
      <c r="N656" s="76"/>
      <c r="O656" s="76"/>
      <c r="P656" s="30"/>
      <c r="R656" s="124"/>
      <c r="T656" s="221" t="e">
        <f t="shared" si="240"/>
        <v>#REF!</v>
      </c>
      <c r="W656" s="221" t="e">
        <f t="shared" si="241"/>
        <v>#REF!</v>
      </c>
    </row>
    <row r="657" spans="1:23" s="26" customFormat="1" ht="21.95" customHeight="1" x14ac:dyDescent="0.2">
      <c r="A657" s="192" t="e">
        <f>'Anexo VI Estimativa de custo'!#REF!</f>
        <v>#REF!</v>
      </c>
      <c r="B657" s="172" t="e">
        <f>CONCATENATE($R$652,SUM($M$653:M657))</f>
        <v>#REF!</v>
      </c>
      <c r="C657" s="31" t="e">
        <f>'Anexo VI Estimativa de custo'!#REF!</f>
        <v>#REF!</v>
      </c>
      <c r="D657" s="8" t="e">
        <f>'Anexo VI Estimativa de custo'!#REF!</f>
        <v>#REF!</v>
      </c>
      <c r="E657" s="80" t="e">
        <f>'Anexo VI Estimativa de custo'!#REF!</f>
        <v>#REF!</v>
      </c>
      <c r="F657" s="80" t="e">
        <f t="shared" si="257"/>
        <v>#REF!</v>
      </c>
      <c r="G657" s="167" t="e">
        <f t="shared" si="258"/>
        <v>#REF!</v>
      </c>
      <c r="H657" s="167" t="e">
        <f t="shared" si="259"/>
        <v>#REF!</v>
      </c>
      <c r="I657" s="77" t="e">
        <f>'Anexo VI Estimativa de custo'!#REF!</f>
        <v>#REF!</v>
      </c>
      <c r="J657" s="269" t="e">
        <f t="shared" si="260"/>
        <v>#REF!</v>
      </c>
      <c r="K657" s="269" t="e">
        <f t="shared" si="261"/>
        <v>#REF!</v>
      </c>
      <c r="L657" s="269" t="e">
        <f t="shared" si="262"/>
        <v>#REF!</v>
      </c>
      <c r="M657" s="106" t="e">
        <f t="shared" si="256"/>
        <v>#REF!</v>
      </c>
      <c r="N657" s="76"/>
      <c r="O657" s="76"/>
      <c r="P657" s="30"/>
      <c r="R657" s="124"/>
      <c r="T657" s="221" t="e">
        <f t="shared" si="240"/>
        <v>#REF!</v>
      </c>
      <c r="W657" s="221" t="e">
        <f t="shared" si="241"/>
        <v>#REF!</v>
      </c>
    </row>
    <row r="658" spans="1:23" s="26" customFormat="1" ht="21.95" customHeight="1" x14ac:dyDescent="0.2">
      <c r="A658" s="192" t="e">
        <f>'Anexo VI Estimativa de custo'!#REF!</f>
        <v>#REF!</v>
      </c>
      <c r="B658" s="172" t="e">
        <f>CONCATENATE($R$652,SUM($M$653:M658))</f>
        <v>#REF!</v>
      </c>
      <c r="C658" s="31" t="e">
        <f>'Anexo VI Estimativa de custo'!#REF!</f>
        <v>#REF!</v>
      </c>
      <c r="D658" s="8" t="e">
        <f>'Anexo VI Estimativa de custo'!#REF!</f>
        <v>#REF!</v>
      </c>
      <c r="E658" s="80" t="e">
        <f>'Anexo VI Estimativa de custo'!#REF!</f>
        <v>#REF!</v>
      </c>
      <c r="F658" s="80" t="e">
        <f t="shared" si="257"/>
        <v>#REF!</v>
      </c>
      <c r="G658" s="167" t="e">
        <f t="shared" si="258"/>
        <v>#REF!</v>
      </c>
      <c r="H658" s="167" t="e">
        <f t="shared" si="259"/>
        <v>#REF!</v>
      </c>
      <c r="I658" s="77" t="e">
        <f>'Anexo VI Estimativa de custo'!#REF!</f>
        <v>#REF!</v>
      </c>
      <c r="J658" s="269" t="e">
        <f t="shared" si="260"/>
        <v>#REF!</v>
      </c>
      <c r="K658" s="269" t="e">
        <f t="shared" si="261"/>
        <v>#REF!</v>
      </c>
      <c r="L658" s="269" t="e">
        <f t="shared" si="262"/>
        <v>#REF!</v>
      </c>
      <c r="M658" s="106" t="e">
        <f t="shared" si="256"/>
        <v>#REF!</v>
      </c>
      <c r="N658" s="76"/>
      <c r="O658" s="76"/>
      <c r="P658" s="30"/>
      <c r="R658" s="124"/>
      <c r="T658" s="221" t="e">
        <f t="shared" ref="T658:T721" si="263">E658*I658</f>
        <v>#REF!</v>
      </c>
      <c r="W658" s="221" t="e">
        <f t="shared" ref="W658:W721" si="264">I658*E658</f>
        <v>#REF!</v>
      </c>
    </row>
    <row r="659" spans="1:23" s="26" customFormat="1" ht="21.95" customHeight="1" x14ac:dyDescent="0.2">
      <c r="A659" s="192" t="e">
        <f>'Anexo VI Estimativa de custo'!#REF!</f>
        <v>#REF!</v>
      </c>
      <c r="B659" s="172" t="e">
        <f>CONCATENATE($R$652,SUM($M$653:M659))</f>
        <v>#REF!</v>
      </c>
      <c r="C659" s="31" t="e">
        <f>'Anexo VI Estimativa de custo'!#REF!</f>
        <v>#REF!</v>
      </c>
      <c r="D659" s="8" t="e">
        <f>'Anexo VI Estimativa de custo'!#REF!</f>
        <v>#REF!</v>
      </c>
      <c r="E659" s="80" t="e">
        <f>'Anexo VI Estimativa de custo'!#REF!</f>
        <v>#REF!</v>
      </c>
      <c r="F659" s="80" t="e">
        <f t="shared" si="257"/>
        <v>#REF!</v>
      </c>
      <c r="G659" s="167" t="e">
        <f t="shared" si="258"/>
        <v>#REF!</v>
      </c>
      <c r="H659" s="167" t="e">
        <f t="shared" si="259"/>
        <v>#REF!</v>
      </c>
      <c r="I659" s="77" t="e">
        <f>'Anexo VI Estimativa de custo'!#REF!</f>
        <v>#REF!</v>
      </c>
      <c r="J659" s="269" t="e">
        <f t="shared" si="260"/>
        <v>#REF!</v>
      </c>
      <c r="K659" s="269" t="e">
        <f t="shared" si="261"/>
        <v>#REF!</v>
      </c>
      <c r="L659" s="269" t="e">
        <f t="shared" si="262"/>
        <v>#REF!</v>
      </c>
      <c r="M659" s="106" t="e">
        <f t="shared" si="256"/>
        <v>#REF!</v>
      </c>
      <c r="N659" s="76"/>
      <c r="O659" s="76"/>
      <c r="P659" s="30"/>
      <c r="R659" s="124"/>
      <c r="T659" s="221" t="e">
        <f t="shared" si="263"/>
        <v>#REF!</v>
      </c>
      <c r="W659" s="221" t="e">
        <f t="shared" si="264"/>
        <v>#REF!</v>
      </c>
    </row>
    <row r="660" spans="1:23" s="26" customFormat="1" ht="21.95" customHeight="1" x14ac:dyDescent="0.2">
      <c r="A660" s="192" t="e">
        <f>'Anexo VI Estimativa de custo'!#REF!</f>
        <v>#REF!</v>
      </c>
      <c r="B660" s="172" t="e">
        <f>CONCATENATE($R$652,SUM($M$653:M660))</f>
        <v>#REF!</v>
      </c>
      <c r="C660" s="31" t="e">
        <f>'Anexo VI Estimativa de custo'!#REF!</f>
        <v>#REF!</v>
      </c>
      <c r="D660" s="8" t="e">
        <f>'Anexo VI Estimativa de custo'!#REF!</f>
        <v>#REF!</v>
      </c>
      <c r="E660" s="80" t="e">
        <f>'Anexo VI Estimativa de custo'!#REF!</f>
        <v>#REF!</v>
      </c>
      <c r="F660" s="80" t="e">
        <f t="shared" si="257"/>
        <v>#REF!</v>
      </c>
      <c r="G660" s="167" t="e">
        <f t="shared" si="258"/>
        <v>#REF!</v>
      </c>
      <c r="H660" s="167" t="e">
        <f t="shared" si="259"/>
        <v>#REF!</v>
      </c>
      <c r="I660" s="77" t="e">
        <f>'Anexo VI Estimativa de custo'!#REF!</f>
        <v>#REF!</v>
      </c>
      <c r="J660" s="269" t="e">
        <f t="shared" si="260"/>
        <v>#REF!</v>
      </c>
      <c r="K660" s="269" t="e">
        <f t="shared" si="261"/>
        <v>#REF!</v>
      </c>
      <c r="L660" s="269" t="e">
        <f t="shared" si="262"/>
        <v>#REF!</v>
      </c>
      <c r="M660" s="106" t="e">
        <f t="shared" si="256"/>
        <v>#REF!</v>
      </c>
      <c r="N660" s="76"/>
      <c r="O660" s="76"/>
      <c r="P660" s="30"/>
      <c r="R660" s="124"/>
      <c r="T660" s="221" t="e">
        <f t="shared" si="263"/>
        <v>#REF!</v>
      </c>
      <c r="W660" s="221" t="e">
        <f t="shared" si="264"/>
        <v>#REF!</v>
      </c>
    </row>
    <row r="661" spans="1:23" s="26" customFormat="1" ht="21.95" customHeight="1" x14ac:dyDescent="0.2">
      <c r="A661" s="192" t="e">
        <f>'Anexo VI Estimativa de custo'!#REF!</f>
        <v>#REF!</v>
      </c>
      <c r="B661" s="172" t="e">
        <f>CONCATENATE($R$652,SUM($M$653:M661))</f>
        <v>#REF!</v>
      </c>
      <c r="C661" s="31" t="e">
        <f>'Anexo VI Estimativa de custo'!#REF!</f>
        <v>#REF!</v>
      </c>
      <c r="D661" s="8" t="e">
        <f>'Anexo VI Estimativa de custo'!#REF!</f>
        <v>#REF!</v>
      </c>
      <c r="E661" s="80" t="e">
        <f>'Anexo VI Estimativa de custo'!#REF!</f>
        <v>#REF!</v>
      </c>
      <c r="F661" s="80" t="e">
        <f t="shared" si="257"/>
        <v>#REF!</v>
      </c>
      <c r="G661" s="167" t="e">
        <f t="shared" si="258"/>
        <v>#REF!</v>
      </c>
      <c r="H661" s="167" t="e">
        <f t="shared" si="259"/>
        <v>#REF!</v>
      </c>
      <c r="I661" s="77" t="e">
        <f>'Anexo VI Estimativa de custo'!#REF!</f>
        <v>#REF!</v>
      </c>
      <c r="J661" s="269" t="e">
        <f t="shared" si="260"/>
        <v>#REF!</v>
      </c>
      <c r="K661" s="269" t="e">
        <f t="shared" si="261"/>
        <v>#REF!</v>
      </c>
      <c r="L661" s="269" t="e">
        <f t="shared" si="262"/>
        <v>#REF!</v>
      </c>
      <c r="M661" s="106" t="e">
        <f t="shared" si="256"/>
        <v>#REF!</v>
      </c>
      <c r="N661" s="76"/>
      <c r="O661" s="76"/>
      <c r="P661" s="30"/>
      <c r="R661" s="124"/>
      <c r="T661" s="221" t="e">
        <f t="shared" si="263"/>
        <v>#REF!</v>
      </c>
      <c r="W661" s="221" t="e">
        <f t="shared" si="264"/>
        <v>#REF!</v>
      </c>
    </row>
    <row r="662" spans="1:23" s="26" customFormat="1" ht="21.95" customHeight="1" x14ac:dyDescent="0.2">
      <c r="A662" s="192" t="e">
        <f>'Anexo VI Estimativa de custo'!#REF!</f>
        <v>#REF!</v>
      </c>
      <c r="B662" s="172" t="e">
        <f>CONCATENATE($R$652,SUM($M$653:M662))</f>
        <v>#REF!</v>
      </c>
      <c r="C662" s="31" t="e">
        <f>'Anexo VI Estimativa de custo'!#REF!</f>
        <v>#REF!</v>
      </c>
      <c r="D662" s="8" t="e">
        <f>'Anexo VI Estimativa de custo'!#REF!</f>
        <v>#REF!</v>
      </c>
      <c r="E662" s="80" t="e">
        <f>'Anexo VI Estimativa de custo'!#REF!</f>
        <v>#REF!</v>
      </c>
      <c r="F662" s="80" t="e">
        <f t="shared" si="257"/>
        <v>#REF!</v>
      </c>
      <c r="G662" s="167" t="e">
        <f t="shared" si="258"/>
        <v>#REF!</v>
      </c>
      <c r="H662" s="167" t="e">
        <f t="shared" si="259"/>
        <v>#REF!</v>
      </c>
      <c r="I662" s="77" t="e">
        <f>'Anexo VI Estimativa de custo'!#REF!</f>
        <v>#REF!</v>
      </c>
      <c r="J662" s="269" t="e">
        <f t="shared" si="260"/>
        <v>#REF!</v>
      </c>
      <c r="K662" s="269" t="e">
        <f t="shared" si="261"/>
        <v>#REF!</v>
      </c>
      <c r="L662" s="269" t="e">
        <f t="shared" si="262"/>
        <v>#REF!</v>
      </c>
      <c r="M662" s="106" t="e">
        <f t="shared" si="256"/>
        <v>#REF!</v>
      </c>
      <c r="N662" s="76"/>
      <c r="O662" s="76"/>
      <c r="P662" s="30"/>
      <c r="R662" s="124"/>
      <c r="T662" s="221" t="e">
        <f t="shared" si="263"/>
        <v>#REF!</v>
      </c>
      <c r="W662" s="221" t="e">
        <f t="shared" si="264"/>
        <v>#REF!</v>
      </c>
    </row>
    <row r="663" spans="1:23" s="26" customFormat="1" ht="21.95" customHeight="1" x14ac:dyDescent="0.2">
      <c r="A663" s="192" t="e">
        <f>'Anexo VI Estimativa de custo'!#REF!</f>
        <v>#REF!</v>
      </c>
      <c r="B663" s="172" t="e">
        <f>CONCATENATE($R$652,SUM($M$653:M663))</f>
        <v>#REF!</v>
      </c>
      <c r="C663" s="31" t="e">
        <f>'Anexo VI Estimativa de custo'!#REF!</f>
        <v>#REF!</v>
      </c>
      <c r="D663" s="8" t="e">
        <f>'Anexo VI Estimativa de custo'!#REF!</f>
        <v>#REF!</v>
      </c>
      <c r="E663" s="80" t="e">
        <f>'Anexo VI Estimativa de custo'!#REF!</f>
        <v>#REF!</v>
      </c>
      <c r="F663" s="80" t="e">
        <f t="shared" si="257"/>
        <v>#REF!</v>
      </c>
      <c r="G663" s="167" t="e">
        <f t="shared" si="258"/>
        <v>#REF!</v>
      </c>
      <c r="H663" s="167" t="e">
        <f t="shared" si="259"/>
        <v>#REF!</v>
      </c>
      <c r="I663" s="77" t="e">
        <f>'Anexo VI Estimativa de custo'!#REF!</f>
        <v>#REF!</v>
      </c>
      <c r="J663" s="269" t="e">
        <f t="shared" si="260"/>
        <v>#REF!</v>
      </c>
      <c r="K663" s="269" t="e">
        <f t="shared" si="261"/>
        <v>#REF!</v>
      </c>
      <c r="L663" s="269" t="e">
        <f t="shared" si="262"/>
        <v>#REF!</v>
      </c>
      <c r="M663" s="106" t="e">
        <f t="shared" si="256"/>
        <v>#REF!</v>
      </c>
      <c r="N663" s="76"/>
      <c r="O663" s="76"/>
      <c r="P663" s="30"/>
      <c r="R663" s="124"/>
      <c r="T663" s="221" t="e">
        <f t="shared" si="263"/>
        <v>#REF!</v>
      </c>
      <c r="W663" s="221" t="e">
        <f t="shared" si="264"/>
        <v>#REF!</v>
      </c>
    </row>
    <row r="664" spans="1:23" s="26" customFormat="1" ht="21.95" customHeight="1" x14ac:dyDescent="0.2">
      <c r="A664" s="192" t="e">
        <f>'Anexo VI Estimativa de custo'!#REF!</f>
        <v>#REF!</v>
      </c>
      <c r="B664" s="172" t="e">
        <f>CONCATENATE($R$652,SUM($M$653:M664))</f>
        <v>#REF!</v>
      </c>
      <c r="C664" s="31" t="e">
        <f>'Anexo VI Estimativa de custo'!#REF!</f>
        <v>#REF!</v>
      </c>
      <c r="D664" s="8" t="e">
        <f>'Anexo VI Estimativa de custo'!#REF!</f>
        <v>#REF!</v>
      </c>
      <c r="E664" s="80" t="e">
        <f>'Anexo VI Estimativa de custo'!#REF!</f>
        <v>#REF!</v>
      </c>
      <c r="F664" s="80" t="e">
        <f t="shared" si="257"/>
        <v>#REF!</v>
      </c>
      <c r="G664" s="167" t="e">
        <f t="shared" si="258"/>
        <v>#REF!</v>
      </c>
      <c r="H664" s="167" t="e">
        <f t="shared" si="259"/>
        <v>#REF!</v>
      </c>
      <c r="I664" s="77" t="e">
        <f>'Anexo VI Estimativa de custo'!#REF!</f>
        <v>#REF!</v>
      </c>
      <c r="J664" s="269" t="e">
        <f t="shared" si="260"/>
        <v>#REF!</v>
      </c>
      <c r="K664" s="269" t="e">
        <f t="shared" si="261"/>
        <v>#REF!</v>
      </c>
      <c r="L664" s="269" t="e">
        <f t="shared" si="262"/>
        <v>#REF!</v>
      </c>
      <c r="M664" s="106" t="e">
        <f t="shared" si="256"/>
        <v>#REF!</v>
      </c>
      <c r="N664" s="76"/>
      <c r="O664" s="76"/>
      <c r="P664" s="30"/>
      <c r="R664" s="124"/>
      <c r="T664" s="221" t="e">
        <f t="shared" si="263"/>
        <v>#REF!</v>
      </c>
      <c r="W664" s="221" t="e">
        <f t="shared" si="264"/>
        <v>#REF!</v>
      </c>
    </row>
    <row r="665" spans="1:23" s="26" customFormat="1" ht="21.95" customHeight="1" x14ac:dyDescent="0.2">
      <c r="A665" s="192" t="e">
        <f>'Anexo VI Estimativa de custo'!#REF!</f>
        <v>#REF!</v>
      </c>
      <c r="B665" s="172" t="e">
        <f>CONCATENATE($R$652,SUM($M$653:M665))</f>
        <v>#REF!</v>
      </c>
      <c r="C665" s="31" t="e">
        <f>'Anexo VI Estimativa de custo'!#REF!</f>
        <v>#REF!</v>
      </c>
      <c r="D665" s="8" t="e">
        <f>'Anexo VI Estimativa de custo'!#REF!</f>
        <v>#REF!</v>
      </c>
      <c r="E665" s="80" t="e">
        <f>'Anexo VI Estimativa de custo'!#REF!</f>
        <v>#REF!</v>
      </c>
      <c r="F665" s="80" t="e">
        <f t="shared" si="257"/>
        <v>#REF!</v>
      </c>
      <c r="G665" s="167" t="e">
        <f t="shared" si="258"/>
        <v>#REF!</v>
      </c>
      <c r="H665" s="167" t="e">
        <f t="shared" si="259"/>
        <v>#REF!</v>
      </c>
      <c r="I665" s="77" t="e">
        <f>'Anexo VI Estimativa de custo'!#REF!</f>
        <v>#REF!</v>
      </c>
      <c r="J665" s="269" t="e">
        <f t="shared" si="260"/>
        <v>#REF!</v>
      </c>
      <c r="K665" s="269" t="e">
        <f t="shared" si="261"/>
        <v>#REF!</v>
      </c>
      <c r="L665" s="269" t="e">
        <f t="shared" si="262"/>
        <v>#REF!</v>
      </c>
      <c r="M665" s="106" t="e">
        <f t="shared" si="256"/>
        <v>#REF!</v>
      </c>
      <c r="N665" s="76"/>
      <c r="O665" s="76"/>
      <c r="P665" s="30"/>
      <c r="R665" s="124"/>
      <c r="T665" s="221" t="e">
        <f t="shared" si="263"/>
        <v>#REF!</v>
      </c>
      <c r="W665" s="221" t="e">
        <f t="shared" si="264"/>
        <v>#REF!</v>
      </c>
    </row>
    <row r="666" spans="1:23" s="26" customFormat="1" ht="21.95" customHeight="1" x14ac:dyDescent="0.2">
      <c r="A666" s="192" t="e">
        <f>'Anexo VI Estimativa de custo'!#REF!</f>
        <v>#REF!</v>
      </c>
      <c r="B666" s="172" t="e">
        <f>CONCATENATE($R$652,SUM($M$653:M666))</f>
        <v>#REF!</v>
      </c>
      <c r="C666" s="31" t="e">
        <f>'Anexo VI Estimativa de custo'!#REF!</f>
        <v>#REF!</v>
      </c>
      <c r="D666" s="8" t="e">
        <f>'Anexo VI Estimativa de custo'!#REF!</f>
        <v>#REF!</v>
      </c>
      <c r="E666" s="80" t="e">
        <f>'Anexo VI Estimativa de custo'!#REF!</f>
        <v>#REF!</v>
      </c>
      <c r="F666" s="80" t="e">
        <f t="shared" si="257"/>
        <v>#REF!</v>
      </c>
      <c r="G666" s="167" t="e">
        <f t="shared" si="258"/>
        <v>#REF!</v>
      </c>
      <c r="H666" s="167" t="e">
        <f t="shared" si="259"/>
        <v>#REF!</v>
      </c>
      <c r="I666" s="77" t="e">
        <f>'Anexo VI Estimativa de custo'!#REF!</f>
        <v>#REF!</v>
      </c>
      <c r="J666" s="269" t="e">
        <f t="shared" si="260"/>
        <v>#REF!</v>
      </c>
      <c r="K666" s="269" t="e">
        <f t="shared" si="261"/>
        <v>#REF!</v>
      </c>
      <c r="L666" s="269" t="e">
        <f t="shared" si="262"/>
        <v>#REF!</v>
      </c>
      <c r="M666" s="106" t="e">
        <f t="shared" si="256"/>
        <v>#REF!</v>
      </c>
      <c r="N666" s="76"/>
      <c r="O666" s="76"/>
      <c r="P666" s="30"/>
      <c r="R666" s="124"/>
      <c r="T666" s="221" t="e">
        <f t="shared" si="263"/>
        <v>#REF!</v>
      </c>
      <c r="W666" s="221" t="e">
        <f t="shared" si="264"/>
        <v>#REF!</v>
      </c>
    </row>
    <row r="667" spans="1:23" s="26" customFormat="1" ht="21.95" customHeight="1" x14ac:dyDescent="0.2">
      <c r="A667" s="192" t="e">
        <f>'Anexo VI Estimativa de custo'!#REF!</f>
        <v>#REF!</v>
      </c>
      <c r="B667" s="172" t="e">
        <f>CONCATENATE($R$652,SUM($M$653:M667))</f>
        <v>#REF!</v>
      </c>
      <c r="C667" s="31" t="e">
        <f>'Anexo VI Estimativa de custo'!#REF!</f>
        <v>#REF!</v>
      </c>
      <c r="D667" s="8" t="e">
        <f>'Anexo VI Estimativa de custo'!#REF!</f>
        <v>#REF!</v>
      </c>
      <c r="E667" s="80" t="e">
        <f>'Anexo VI Estimativa de custo'!#REF!</f>
        <v>#REF!</v>
      </c>
      <c r="F667" s="80" t="e">
        <f t="shared" si="257"/>
        <v>#REF!</v>
      </c>
      <c r="G667" s="167" t="e">
        <f t="shared" si="258"/>
        <v>#REF!</v>
      </c>
      <c r="H667" s="167" t="e">
        <f t="shared" si="259"/>
        <v>#REF!</v>
      </c>
      <c r="I667" s="77" t="e">
        <f>'Anexo VI Estimativa de custo'!#REF!</f>
        <v>#REF!</v>
      </c>
      <c r="J667" s="269" t="e">
        <f t="shared" si="260"/>
        <v>#REF!</v>
      </c>
      <c r="K667" s="269" t="e">
        <f t="shared" si="261"/>
        <v>#REF!</v>
      </c>
      <c r="L667" s="269" t="e">
        <f t="shared" si="262"/>
        <v>#REF!</v>
      </c>
      <c r="M667" s="106" t="e">
        <f t="shared" si="256"/>
        <v>#REF!</v>
      </c>
      <c r="N667" s="76"/>
      <c r="O667" s="76"/>
      <c r="P667" s="30"/>
      <c r="R667" s="124"/>
      <c r="T667" s="221" t="e">
        <f t="shared" si="263"/>
        <v>#REF!</v>
      </c>
      <c r="W667" s="221" t="e">
        <f t="shared" si="264"/>
        <v>#REF!</v>
      </c>
    </row>
    <row r="668" spans="1:23" s="26" customFormat="1" ht="21.95" customHeight="1" x14ac:dyDescent="0.2">
      <c r="A668" s="192" t="e">
        <f>'Anexo VI Estimativa de custo'!#REF!</f>
        <v>#REF!</v>
      </c>
      <c r="B668" s="172" t="e">
        <f>CONCATENATE($R$652,SUM($M$653:M668))</f>
        <v>#REF!</v>
      </c>
      <c r="C668" s="31" t="e">
        <f>'Anexo VI Estimativa de custo'!#REF!</f>
        <v>#REF!</v>
      </c>
      <c r="D668" s="8" t="e">
        <f>'Anexo VI Estimativa de custo'!#REF!</f>
        <v>#REF!</v>
      </c>
      <c r="E668" s="80" t="e">
        <f>'Anexo VI Estimativa de custo'!#REF!</f>
        <v>#REF!</v>
      </c>
      <c r="F668" s="80" t="e">
        <f t="shared" si="257"/>
        <v>#REF!</v>
      </c>
      <c r="G668" s="167" t="e">
        <f t="shared" si="258"/>
        <v>#REF!</v>
      </c>
      <c r="H668" s="167" t="e">
        <f t="shared" si="259"/>
        <v>#REF!</v>
      </c>
      <c r="I668" s="77" t="e">
        <f>'Anexo VI Estimativa de custo'!#REF!</f>
        <v>#REF!</v>
      </c>
      <c r="J668" s="269" t="e">
        <f t="shared" si="260"/>
        <v>#REF!</v>
      </c>
      <c r="K668" s="269" t="e">
        <f t="shared" si="261"/>
        <v>#REF!</v>
      </c>
      <c r="L668" s="269" t="e">
        <f t="shared" si="262"/>
        <v>#REF!</v>
      </c>
      <c r="M668" s="106" t="e">
        <f t="shared" si="256"/>
        <v>#REF!</v>
      </c>
      <c r="N668" s="76"/>
      <c r="O668" s="76"/>
      <c r="P668" s="30"/>
      <c r="R668" s="124"/>
      <c r="T668" s="221" t="e">
        <f t="shared" si="263"/>
        <v>#REF!</v>
      </c>
      <c r="W668" s="221" t="e">
        <f t="shared" si="264"/>
        <v>#REF!</v>
      </c>
    </row>
    <row r="669" spans="1:23" s="26" customFormat="1" ht="21.95" customHeight="1" x14ac:dyDescent="0.2">
      <c r="A669" s="192" t="e">
        <f>'Anexo VI Estimativa de custo'!#REF!</f>
        <v>#REF!</v>
      </c>
      <c r="B669" s="172" t="e">
        <f>CONCATENATE($R$652,SUM($M$653:M669))</f>
        <v>#REF!</v>
      </c>
      <c r="C669" s="31" t="e">
        <f>'Anexo VI Estimativa de custo'!#REF!</f>
        <v>#REF!</v>
      </c>
      <c r="D669" s="8" t="e">
        <f>'Anexo VI Estimativa de custo'!#REF!</f>
        <v>#REF!</v>
      </c>
      <c r="E669" s="80" t="e">
        <f>'Anexo VI Estimativa de custo'!#REF!</f>
        <v>#REF!</v>
      </c>
      <c r="F669" s="80" t="e">
        <f t="shared" si="257"/>
        <v>#REF!</v>
      </c>
      <c r="G669" s="167" t="e">
        <f t="shared" si="258"/>
        <v>#REF!</v>
      </c>
      <c r="H669" s="167" t="e">
        <f t="shared" si="259"/>
        <v>#REF!</v>
      </c>
      <c r="I669" s="77" t="e">
        <f>'Anexo VI Estimativa de custo'!#REF!</f>
        <v>#REF!</v>
      </c>
      <c r="J669" s="269" t="e">
        <f t="shared" si="260"/>
        <v>#REF!</v>
      </c>
      <c r="K669" s="269" t="e">
        <f t="shared" si="261"/>
        <v>#REF!</v>
      </c>
      <c r="L669" s="269" t="e">
        <f t="shared" si="262"/>
        <v>#REF!</v>
      </c>
      <c r="M669" s="106" t="e">
        <f t="shared" si="256"/>
        <v>#REF!</v>
      </c>
      <c r="N669" s="76"/>
      <c r="O669" s="76"/>
      <c r="P669" s="30"/>
      <c r="R669" s="124"/>
      <c r="T669" s="221" t="e">
        <f t="shared" si="263"/>
        <v>#REF!</v>
      </c>
      <c r="W669" s="221" t="e">
        <f t="shared" si="264"/>
        <v>#REF!</v>
      </c>
    </row>
    <row r="670" spans="1:23" s="26" customFormat="1" ht="21.95" customHeight="1" x14ac:dyDescent="0.2">
      <c r="A670" s="192" t="e">
        <f>'Anexo VI Estimativa de custo'!#REF!</f>
        <v>#REF!</v>
      </c>
      <c r="B670" s="172" t="e">
        <f>CONCATENATE($R$652,SUM($M$653:M670))</f>
        <v>#REF!</v>
      </c>
      <c r="C670" s="31" t="e">
        <f>'Anexo VI Estimativa de custo'!#REF!</f>
        <v>#REF!</v>
      </c>
      <c r="D670" s="8" t="e">
        <f>'Anexo VI Estimativa de custo'!#REF!</f>
        <v>#REF!</v>
      </c>
      <c r="E670" s="80" t="e">
        <f>'Anexo VI Estimativa de custo'!#REF!</f>
        <v>#REF!</v>
      </c>
      <c r="F670" s="80" t="e">
        <f t="shared" si="257"/>
        <v>#REF!</v>
      </c>
      <c r="G670" s="167" t="e">
        <f t="shared" si="258"/>
        <v>#REF!</v>
      </c>
      <c r="H670" s="167" t="e">
        <f t="shared" si="259"/>
        <v>#REF!</v>
      </c>
      <c r="I670" s="77" t="e">
        <f>'Anexo VI Estimativa de custo'!#REF!</f>
        <v>#REF!</v>
      </c>
      <c r="J670" s="269" t="e">
        <f t="shared" si="260"/>
        <v>#REF!</v>
      </c>
      <c r="K670" s="269" t="e">
        <f t="shared" si="261"/>
        <v>#REF!</v>
      </c>
      <c r="L670" s="269" t="e">
        <f t="shared" si="262"/>
        <v>#REF!</v>
      </c>
      <c r="M670" s="106" t="e">
        <f t="shared" si="256"/>
        <v>#REF!</v>
      </c>
      <c r="N670" s="76"/>
      <c r="O670" s="76"/>
      <c r="P670" s="30"/>
      <c r="R670" s="124"/>
      <c r="T670" s="221" t="e">
        <f t="shared" si="263"/>
        <v>#REF!</v>
      </c>
      <c r="W670" s="221" t="e">
        <f t="shared" si="264"/>
        <v>#REF!</v>
      </c>
    </row>
    <row r="671" spans="1:23" s="26" customFormat="1" ht="21.95" customHeight="1" x14ac:dyDescent="0.2">
      <c r="A671" s="192" t="e">
        <f>'Anexo VI Estimativa de custo'!#REF!</f>
        <v>#REF!</v>
      </c>
      <c r="B671" s="172" t="e">
        <f>CONCATENATE($R$652,SUM($M$653:M671))</f>
        <v>#REF!</v>
      </c>
      <c r="C671" s="31" t="e">
        <f>'Anexo VI Estimativa de custo'!#REF!</f>
        <v>#REF!</v>
      </c>
      <c r="D671" s="8" t="e">
        <f>'Anexo VI Estimativa de custo'!#REF!</f>
        <v>#REF!</v>
      </c>
      <c r="E671" s="80" t="e">
        <f>'Anexo VI Estimativa de custo'!#REF!</f>
        <v>#REF!</v>
      </c>
      <c r="F671" s="80" t="e">
        <f t="shared" si="257"/>
        <v>#REF!</v>
      </c>
      <c r="G671" s="167" t="e">
        <f t="shared" si="258"/>
        <v>#REF!</v>
      </c>
      <c r="H671" s="167" t="e">
        <f t="shared" si="259"/>
        <v>#REF!</v>
      </c>
      <c r="I671" s="77" t="e">
        <f>'Anexo VI Estimativa de custo'!#REF!</f>
        <v>#REF!</v>
      </c>
      <c r="J671" s="269" t="e">
        <f t="shared" si="260"/>
        <v>#REF!</v>
      </c>
      <c r="K671" s="269" t="e">
        <f t="shared" si="261"/>
        <v>#REF!</v>
      </c>
      <c r="L671" s="269" t="e">
        <f t="shared" si="262"/>
        <v>#REF!</v>
      </c>
      <c r="M671" s="106" t="e">
        <f t="shared" si="256"/>
        <v>#REF!</v>
      </c>
      <c r="N671" s="76"/>
      <c r="O671" s="76"/>
      <c r="P671" s="30"/>
      <c r="R671" s="124"/>
      <c r="T671" s="221" t="e">
        <f t="shared" si="263"/>
        <v>#REF!</v>
      </c>
      <c r="W671" s="221" t="e">
        <f t="shared" si="264"/>
        <v>#REF!</v>
      </c>
    </row>
    <row r="672" spans="1:23" s="26" customFormat="1" ht="21.95" customHeight="1" x14ac:dyDescent="0.2">
      <c r="A672" s="192" t="e">
        <f>'Anexo VI Estimativa de custo'!#REF!</f>
        <v>#REF!</v>
      </c>
      <c r="B672" s="172" t="e">
        <f>CONCATENATE($R$652,SUM($M$653:M672))</f>
        <v>#REF!</v>
      </c>
      <c r="C672" s="31" t="e">
        <f>'Anexo VI Estimativa de custo'!#REF!</f>
        <v>#REF!</v>
      </c>
      <c r="D672" s="8" t="e">
        <f>'Anexo VI Estimativa de custo'!#REF!</f>
        <v>#REF!</v>
      </c>
      <c r="E672" s="80" t="e">
        <f>'Anexo VI Estimativa de custo'!#REF!</f>
        <v>#REF!</v>
      </c>
      <c r="F672" s="80" t="e">
        <f t="shared" si="257"/>
        <v>#REF!</v>
      </c>
      <c r="G672" s="167" t="e">
        <f t="shared" si="258"/>
        <v>#REF!</v>
      </c>
      <c r="H672" s="167" t="e">
        <f t="shared" si="259"/>
        <v>#REF!</v>
      </c>
      <c r="I672" s="77" t="e">
        <f>'Anexo VI Estimativa de custo'!#REF!</f>
        <v>#REF!</v>
      </c>
      <c r="J672" s="269" t="e">
        <f t="shared" si="260"/>
        <v>#REF!</v>
      </c>
      <c r="K672" s="269" t="e">
        <f t="shared" si="261"/>
        <v>#REF!</v>
      </c>
      <c r="L672" s="269" t="e">
        <f t="shared" si="262"/>
        <v>#REF!</v>
      </c>
      <c r="M672" s="106" t="e">
        <f t="shared" si="256"/>
        <v>#REF!</v>
      </c>
      <c r="N672" s="76"/>
      <c r="O672" s="76"/>
      <c r="P672" s="30"/>
      <c r="R672" s="124"/>
      <c r="T672" s="221" t="e">
        <f t="shared" si="263"/>
        <v>#REF!</v>
      </c>
      <c r="W672" s="221" t="e">
        <f t="shared" si="264"/>
        <v>#REF!</v>
      </c>
    </row>
    <row r="673" spans="1:23" s="26" customFormat="1" ht="21.95" customHeight="1" x14ac:dyDescent="0.2">
      <c r="A673" s="192" t="e">
        <f>'Anexo VI Estimativa de custo'!#REF!</f>
        <v>#REF!</v>
      </c>
      <c r="B673" s="172" t="e">
        <f>CONCATENATE($R$652,SUM($M$653:M673))</f>
        <v>#REF!</v>
      </c>
      <c r="C673" s="31" t="e">
        <f>'Anexo VI Estimativa de custo'!#REF!</f>
        <v>#REF!</v>
      </c>
      <c r="D673" s="8" t="e">
        <f>'Anexo VI Estimativa de custo'!#REF!</f>
        <v>#REF!</v>
      </c>
      <c r="E673" s="80" t="e">
        <f>'Anexo VI Estimativa de custo'!#REF!</f>
        <v>#REF!</v>
      </c>
      <c r="F673" s="80" t="e">
        <f t="shared" si="257"/>
        <v>#REF!</v>
      </c>
      <c r="G673" s="167" t="e">
        <f t="shared" si="258"/>
        <v>#REF!</v>
      </c>
      <c r="H673" s="167" t="e">
        <f t="shared" si="259"/>
        <v>#REF!</v>
      </c>
      <c r="I673" s="77" t="e">
        <f>'Anexo VI Estimativa de custo'!#REF!</f>
        <v>#REF!</v>
      </c>
      <c r="J673" s="269" t="e">
        <f t="shared" si="260"/>
        <v>#REF!</v>
      </c>
      <c r="K673" s="269" t="e">
        <f t="shared" si="261"/>
        <v>#REF!</v>
      </c>
      <c r="L673" s="269" t="e">
        <f t="shared" si="262"/>
        <v>#REF!</v>
      </c>
      <c r="M673" s="106" t="e">
        <f t="shared" si="256"/>
        <v>#REF!</v>
      </c>
      <c r="N673" s="76"/>
      <c r="O673" s="76"/>
      <c r="P673" s="30"/>
      <c r="R673" s="124"/>
      <c r="T673" s="221" t="e">
        <f t="shared" si="263"/>
        <v>#REF!</v>
      </c>
      <c r="W673" s="221" t="e">
        <f t="shared" si="264"/>
        <v>#REF!</v>
      </c>
    </row>
    <row r="674" spans="1:23" s="26" customFormat="1" ht="21.95" customHeight="1" x14ac:dyDescent="0.2">
      <c r="A674" s="192" t="e">
        <f>'Anexo VI Estimativa de custo'!#REF!</f>
        <v>#REF!</v>
      </c>
      <c r="B674" s="172" t="e">
        <f>CONCATENATE($R$652,SUM($M$653:M674))</f>
        <v>#REF!</v>
      </c>
      <c r="C674" s="31" t="e">
        <f>'Anexo VI Estimativa de custo'!#REF!</f>
        <v>#REF!</v>
      </c>
      <c r="D674" s="8" t="e">
        <f>'Anexo VI Estimativa de custo'!#REF!</f>
        <v>#REF!</v>
      </c>
      <c r="E674" s="80" t="e">
        <f>'Anexo VI Estimativa de custo'!#REF!</f>
        <v>#REF!</v>
      </c>
      <c r="F674" s="80" t="e">
        <f t="shared" si="257"/>
        <v>#REF!</v>
      </c>
      <c r="G674" s="167" t="e">
        <f t="shared" si="258"/>
        <v>#REF!</v>
      </c>
      <c r="H674" s="167" t="e">
        <f t="shared" si="259"/>
        <v>#REF!</v>
      </c>
      <c r="I674" s="77" t="e">
        <f>'Anexo VI Estimativa de custo'!#REF!</f>
        <v>#REF!</v>
      </c>
      <c r="J674" s="269" t="e">
        <f t="shared" si="260"/>
        <v>#REF!</v>
      </c>
      <c r="K674" s="269" t="e">
        <f t="shared" si="261"/>
        <v>#REF!</v>
      </c>
      <c r="L674" s="269" t="e">
        <f t="shared" si="262"/>
        <v>#REF!</v>
      </c>
      <c r="M674" s="106" t="e">
        <f t="shared" si="256"/>
        <v>#REF!</v>
      </c>
      <c r="N674" s="76"/>
      <c r="O674" s="76"/>
      <c r="P674" s="30"/>
      <c r="R674" s="124"/>
      <c r="T674" s="221" t="e">
        <f t="shared" si="263"/>
        <v>#REF!</v>
      </c>
      <c r="W674" s="221" t="e">
        <f t="shared" si="264"/>
        <v>#REF!</v>
      </c>
    </row>
    <row r="675" spans="1:23" s="26" customFormat="1" ht="21.95" customHeight="1" x14ac:dyDescent="0.2">
      <c r="A675" s="192" t="e">
        <f>'Anexo VI Estimativa de custo'!#REF!</f>
        <v>#REF!</v>
      </c>
      <c r="B675" s="172" t="e">
        <f>CONCATENATE($R$652,SUM($M$653:M675))</f>
        <v>#REF!</v>
      </c>
      <c r="C675" s="31" t="e">
        <f>'Anexo VI Estimativa de custo'!#REF!</f>
        <v>#REF!</v>
      </c>
      <c r="D675" s="8" t="e">
        <f>'Anexo VI Estimativa de custo'!#REF!</f>
        <v>#REF!</v>
      </c>
      <c r="E675" s="80" t="e">
        <f>'Anexo VI Estimativa de custo'!#REF!</f>
        <v>#REF!</v>
      </c>
      <c r="F675" s="80" t="e">
        <f t="shared" si="257"/>
        <v>#REF!</v>
      </c>
      <c r="G675" s="167" t="e">
        <f t="shared" si="258"/>
        <v>#REF!</v>
      </c>
      <c r="H675" s="167" t="e">
        <f t="shared" si="259"/>
        <v>#REF!</v>
      </c>
      <c r="I675" s="77" t="e">
        <f>'Anexo VI Estimativa de custo'!#REF!</f>
        <v>#REF!</v>
      </c>
      <c r="J675" s="269" t="e">
        <f t="shared" si="260"/>
        <v>#REF!</v>
      </c>
      <c r="K675" s="269" t="e">
        <f t="shared" si="261"/>
        <v>#REF!</v>
      </c>
      <c r="L675" s="269" t="e">
        <f t="shared" si="262"/>
        <v>#REF!</v>
      </c>
      <c r="M675" s="106" t="e">
        <f t="shared" si="256"/>
        <v>#REF!</v>
      </c>
      <c r="N675" s="76"/>
      <c r="O675" s="76"/>
      <c r="P675" s="30"/>
      <c r="R675" s="124"/>
      <c r="T675" s="221" t="e">
        <f t="shared" si="263"/>
        <v>#REF!</v>
      </c>
      <c r="W675" s="221" t="e">
        <f t="shared" si="264"/>
        <v>#REF!</v>
      </c>
    </row>
    <row r="676" spans="1:23" s="26" customFormat="1" ht="21.95" customHeight="1" x14ac:dyDescent="0.2">
      <c r="A676" s="192" t="e">
        <f>'Anexo VI Estimativa de custo'!#REF!</f>
        <v>#REF!</v>
      </c>
      <c r="B676" s="172" t="e">
        <f>CONCATENATE($R$652,SUM($M$653:M676))</f>
        <v>#REF!</v>
      </c>
      <c r="C676" s="31" t="e">
        <f>'Anexo VI Estimativa de custo'!#REF!</f>
        <v>#REF!</v>
      </c>
      <c r="D676" s="8" t="e">
        <f>'Anexo VI Estimativa de custo'!#REF!</f>
        <v>#REF!</v>
      </c>
      <c r="E676" s="80" t="e">
        <f>'Anexo VI Estimativa de custo'!#REF!</f>
        <v>#REF!</v>
      </c>
      <c r="F676" s="80" t="e">
        <f t="shared" si="257"/>
        <v>#REF!</v>
      </c>
      <c r="G676" s="167" t="e">
        <f t="shared" si="258"/>
        <v>#REF!</v>
      </c>
      <c r="H676" s="167" t="e">
        <f t="shared" si="259"/>
        <v>#REF!</v>
      </c>
      <c r="I676" s="77" t="e">
        <f>'Anexo VI Estimativa de custo'!#REF!</f>
        <v>#REF!</v>
      </c>
      <c r="J676" s="269" t="e">
        <f t="shared" si="260"/>
        <v>#REF!</v>
      </c>
      <c r="K676" s="269" t="e">
        <f t="shared" si="261"/>
        <v>#REF!</v>
      </c>
      <c r="L676" s="269" t="e">
        <f t="shared" si="262"/>
        <v>#REF!</v>
      </c>
      <c r="M676" s="106" t="e">
        <f t="shared" si="256"/>
        <v>#REF!</v>
      </c>
      <c r="N676" s="76"/>
      <c r="O676" s="76"/>
      <c r="P676" s="30"/>
      <c r="R676" s="124"/>
      <c r="T676" s="221" t="e">
        <f t="shared" si="263"/>
        <v>#REF!</v>
      </c>
      <c r="W676" s="221" t="e">
        <f t="shared" si="264"/>
        <v>#REF!</v>
      </c>
    </row>
    <row r="677" spans="1:23" s="26" customFormat="1" ht="21.95" customHeight="1" x14ac:dyDescent="0.2">
      <c r="A677" s="192" t="e">
        <f>'Anexo VI Estimativa de custo'!#REF!</f>
        <v>#REF!</v>
      </c>
      <c r="B677" s="172" t="e">
        <f>CONCATENATE($R$652,SUM($M$653:M677))</f>
        <v>#REF!</v>
      </c>
      <c r="C677" s="31" t="e">
        <f>'Anexo VI Estimativa de custo'!#REF!</f>
        <v>#REF!</v>
      </c>
      <c r="D677" s="8" t="e">
        <f>'Anexo VI Estimativa de custo'!#REF!</f>
        <v>#REF!</v>
      </c>
      <c r="E677" s="80" t="e">
        <f>'Anexo VI Estimativa de custo'!#REF!</f>
        <v>#REF!</v>
      </c>
      <c r="F677" s="80" t="e">
        <f t="shared" si="257"/>
        <v>#REF!</v>
      </c>
      <c r="G677" s="167" t="e">
        <f t="shared" si="258"/>
        <v>#REF!</v>
      </c>
      <c r="H677" s="167" t="e">
        <f t="shared" si="259"/>
        <v>#REF!</v>
      </c>
      <c r="I677" s="77" t="e">
        <f>'Anexo VI Estimativa de custo'!#REF!</f>
        <v>#REF!</v>
      </c>
      <c r="J677" s="269" t="e">
        <f t="shared" si="260"/>
        <v>#REF!</v>
      </c>
      <c r="K677" s="269" t="e">
        <f t="shared" si="261"/>
        <v>#REF!</v>
      </c>
      <c r="L677" s="269" t="e">
        <f t="shared" si="262"/>
        <v>#REF!</v>
      </c>
      <c r="M677" s="106" t="e">
        <f t="shared" si="256"/>
        <v>#REF!</v>
      </c>
      <c r="N677" s="76"/>
      <c r="O677" s="76"/>
      <c r="P677" s="30"/>
      <c r="R677" s="124"/>
      <c r="T677" s="221" t="e">
        <f t="shared" si="263"/>
        <v>#REF!</v>
      </c>
      <c r="W677" s="221" t="e">
        <f t="shared" si="264"/>
        <v>#REF!</v>
      </c>
    </row>
    <row r="678" spans="1:23" s="26" customFormat="1" ht="21.95" customHeight="1" x14ac:dyDescent="0.2">
      <c r="A678" s="192" t="e">
        <f>'Anexo VI Estimativa de custo'!#REF!</f>
        <v>#REF!</v>
      </c>
      <c r="B678" s="172" t="e">
        <f>CONCATENATE($R$652,SUM($M$653:M678))</f>
        <v>#REF!</v>
      </c>
      <c r="C678" s="31" t="e">
        <f>'Anexo VI Estimativa de custo'!#REF!</f>
        <v>#REF!</v>
      </c>
      <c r="D678" s="8" t="e">
        <f>'Anexo VI Estimativa de custo'!#REF!</f>
        <v>#REF!</v>
      </c>
      <c r="E678" s="80" t="e">
        <f>'Anexo VI Estimativa de custo'!#REF!</f>
        <v>#REF!</v>
      </c>
      <c r="F678" s="80" t="e">
        <f t="shared" si="257"/>
        <v>#REF!</v>
      </c>
      <c r="G678" s="167" t="e">
        <f t="shared" si="258"/>
        <v>#REF!</v>
      </c>
      <c r="H678" s="167" t="e">
        <f t="shared" si="259"/>
        <v>#REF!</v>
      </c>
      <c r="I678" s="77" t="e">
        <f>'Anexo VI Estimativa de custo'!#REF!</f>
        <v>#REF!</v>
      </c>
      <c r="J678" s="269" t="e">
        <f t="shared" si="260"/>
        <v>#REF!</v>
      </c>
      <c r="K678" s="269" t="e">
        <f t="shared" si="261"/>
        <v>#REF!</v>
      </c>
      <c r="L678" s="269" t="e">
        <f t="shared" si="262"/>
        <v>#REF!</v>
      </c>
      <c r="M678" s="106" t="e">
        <f t="shared" si="256"/>
        <v>#REF!</v>
      </c>
      <c r="N678" s="76"/>
      <c r="O678" s="76"/>
      <c r="P678" s="30"/>
      <c r="R678" s="124"/>
      <c r="T678" s="221" t="e">
        <f t="shared" si="263"/>
        <v>#REF!</v>
      </c>
      <c r="W678" s="221" t="e">
        <f t="shared" si="264"/>
        <v>#REF!</v>
      </c>
    </row>
    <row r="679" spans="1:23" s="26" customFormat="1" ht="21.95" customHeight="1" x14ac:dyDescent="0.2">
      <c r="A679" s="192" t="e">
        <f>'Anexo VI Estimativa de custo'!#REF!</f>
        <v>#REF!</v>
      </c>
      <c r="B679" s="172" t="e">
        <f>CONCATENATE($R$652,SUM($M$653:M679))</f>
        <v>#REF!</v>
      </c>
      <c r="C679" s="31" t="e">
        <f>'Anexo VI Estimativa de custo'!#REF!</f>
        <v>#REF!</v>
      </c>
      <c r="D679" s="8" t="e">
        <f>'Anexo VI Estimativa de custo'!#REF!</f>
        <v>#REF!</v>
      </c>
      <c r="E679" s="80" t="e">
        <f>'Anexo VI Estimativa de custo'!#REF!</f>
        <v>#REF!</v>
      </c>
      <c r="F679" s="80" t="e">
        <f t="shared" si="257"/>
        <v>#REF!</v>
      </c>
      <c r="G679" s="167" t="e">
        <f t="shared" si="258"/>
        <v>#REF!</v>
      </c>
      <c r="H679" s="167" t="e">
        <f t="shared" si="259"/>
        <v>#REF!</v>
      </c>
      <c r="I679" s="77" t="e">
        <f>'Anexo VI Estimativa de custo'!#REF!</f>
        <v>#REF!</v>
      </c>
      <c r="J679" s="269" t="e">
        <f t="shared" si="260"/>
        <v>#REF!</v>
      </c>
      <c r="K679" s="269" t="e">
        <f t="shared" si="261"/>
        <v>#REF!</v>
      </c>
      <c r="L679" s="269" t="e">
        <f t="shared" si="262"/>
        <v>#REF!</v>
      </c>
      <c r="M679" s="106" t="e">
        <f t="shared" si="256"/>
        <v>#REF!</v>
      </c>
      <c r="N679" s="76"/>
      <c r="O679" s="76"/>
      <c r="P679" s="30"/>
      <c r="R679" s="124"/>
      <c r="T679" s="221" t="e">
        <f t="shared" si="263"/>
        <v>#REF!</v>
      </c>
      <c r="W679" s="221" t="e">
        <f t="shared" si="264"/>
        <v>#REF!</v>
      </c>
    </row>
    <row r="680" spans="1:23" s="26" customFormat="1" ht="21.95" customHeight="1" x14ac:dyDescent="0.2">
      <c r="A680" s="192" t="e">
        <f>'Anexo VI Estimativa de custo'!#REF!</f>
        <v>#REF!</v>
      </c>
      <c r="B680" s="172" t="e">
        <f>CONCATENATE($R$652,SUM($M$653:M680))</f>
        <v>#REF!</v>
      </c>
      <c r="C680" s="31" t="e">
        <f>'Anexo VI Estimativa de custo'!#REF!</f>
        <v>#REF!</v>
      </c>
      <c r="D680" s="8" t="e">
        <f>'Anexo VI Estimativa de custo'!#REF!</f>
        <v>#REF!</v>
      </c>
      <c r="E680" s="80" t="e">
        <f>'Anexo VI Estimativa de custo'!#REF!</f>
        <v>#REF!</v>
      </c>
      <c r="F680" s="80" t="e">
        <f t="shared" si="257"/>
        <v>#REF!</v>
      </c>
      <c r="G680" s="167" t="e">
        <f t="shared" si="258"/>
        <v>#REF!</v>
      </c>
      <c r="H680" s="167" t="e">
        <f t="shared" si="259"/>
        <v>#REF!</v>
      </c>
      <c r="I680" s="77" t="e">
        <f>'Anexo VI Estimativa de custo'!#REF!</f>
        <v>#REF!</v>
      </c>
      <c r="J680" s="269" t="e">
        <f t="shared" si="260"/>
        <v>#REF!</v>
      </c>
      <c r="K680" s="269" t="e">
        <f t="shared" si="261"/>
        <v>#REF!</v>
      </c>
      <c r="L680" s="269" t="e">
        <f t="shared" si="262"/>
        <v>#REF!</v>
      </c>
      <c r="M680" s="106" t="e">
        <f t="shared" si="256"/>
        <v>#REF!</v>
      </c>
      <c r="N680" s="76"/>
      <c r="O680" s="76"/>
      <c r="P680" s="30"/>
      <c r="R680" s="124"/>
      <c r="T680" s="221" t="e">
        <f t="shared" si="263"/>
        <v>#REF!</v>
      </c>
      <c r="W680" s="221" t="e">
        <f t="shared" si="264"/>
        <v>#REF!</v>
      </c>
    </row>
    <row r="681" spans="1:23" s="26" customFormat="1" ht="21.95" customHeight="1" x14ac:dyDescent="0.2">
      <c r="A681" s="192" t="e">
        <f>'Anexo VI Estimativa de custo'!#REF!</f>
        <v>#REF!</v>
      </c>
      <c r="B681" s="172" t="e">
        <f>CONCATENATE($R$652,SUM($M$653:M681))</f>
        <v>#REF!</v>
      </c>
      <c r="C681" s="31" t="e">
        <f>'Anexo VI Estimativa de custo'!#REF!</f>
        <v>#REF!</v>
      </c>
      <c r="D681" s="8" t="e">
        <f>'Anexo VI Estimativa de custo'!#REF!</f>
        <v>#REF!</v>
      </c>
      <c r="E681" s="80" t="e">
        <f>'Anexo VI Estimativa de custo'!#REF!</f>
        <v>#REF!</v>
      </c>
      <c r="F681" s="80" t="e">
        <f t="shared" si="257"/>
        <v>#REF!</v>
      </c>
      <c r="G681" s="167" t="e">
        <f t="shared" si="258"/>
        <v>#REF!</v>
      </c>
      <c r="H681" s="167" t="e">
        <f t="shared" si="259"/>
        <v>#REF!</v>
      </c>
      <c r="I681" s="77" t="e">
        <f>'Anexo VI Estimativa de custo'!#REF!</f>
        <v>#REF!</v>
      </c>
      <c r="J681" s="269" t="e">
        <f t="shared" si="260"/>
        <v>#REF!</v>
      </c>
      <c r="K681" s="269" t="e">
        <f t="shared" si="261"/>
        <v>#REF!</v>
      </c>
      <c r="L681" s="269" t="e">
        <f t="shared" si="262"/>
        <v>#REF!</v>
      </c>
      <c r="M681" s="106" t="e">
        <f t="shared" si="256"/>
        <v>#REF!</v>
      </c>
      <c r="N681" s="76"/>
      <c r="O681" s="76"/>
      <c r="P681" s="30"/>
      <c r="R681" s="124"/>
      <c r="T681" s="221" t="e">
        <f t="shared" si="263"/>
        <v>#REF!</v>
      </c>
      <c r="W681" s="221" t="e">
        <f t="shared" si="264"/>
        <v>#REF!</v>
      </c>
    </row>
    <row r="682" spans="1:23" s="26" customFormat="1" ht="21.95" customHeight="1" x14ac:dyDescent="0.2">
      <c r="A682" s="192" t="e">
        <f>'Anexo VI Estimativa de custo'!#REF!</f>
        <v>#REF!</v>
      </c>
      <c r="B682" s="172" t="e">
        <f>CONCATENATE($R$652,SUM($M$653:M682))</f>
        <v>#REF!</v>
      </c>
      <c r="C682" s="31" t="e">
        <f>'Anexo VI Estimativa de custo'!#REF!</f>
        <v>#REF!</v>
      </c>
      <c r="D682" s="8" t="e">
        <f>'Anexo VI Estimativa de custo'!#REF!</f>
        <v>#REF!</v>
      </c>
      <c r="E682" s="80" t="e">
        <f>'Anexo VI Estimativa de custo'!#REF!</f>
        <v>#REF!</v>
      </c>
      <c r="F682" s="80" t="e">
        <f t="shared" si="257"/>
        <v>#REF!</v>
      </c>
      <c r="G682" s="167" t="e">
        <f t="shared" si="258"/>
        <v>#REF!</v>
      </c>
      <c r="H682" s="167" t="e">
        <f t="shared" si="259"/>
        <v>#REF!</v>
      </c>
      <c r="I682" s="77" t="e">
        <f>'Anexo VI Estimativa de custo'!#REF!</f>
        <v>#REF!</v>
      </c>
      <c r="J682" s="269" t="e">
        <f t="shared" si="260"/>
        <v>#REF!</v>
      </c>
      <c r="K682" s="269" t="e">
        <f t="shared" si="261"/>
        <v>#REF!</v>
      </c>
      <c r="L682" s="269" t="e">
        <f t="shared" si="262"/>
        <v>#REF!</v>
      </c>
      <c r="M682" s="106" t="e">
        <f t="shared" si="256"/>
        <v>#REF!</v>
      </c>
      <c r="N682" s="76"/>
      <c r="O682" s="76"/>
      <c r="P682" s="30"/>
      <c r="R682" s="124"/>
      <c r="T682" s="221" t="e">
        <f t="shared" si="263"/>
        <v>#REF!</v>
      </c>
      <c r="W682" s="221" t="e">
        <f t="shared" si="264"/>
        <v>#REF!</v>
      </c>
    </row>
    <row r="683" spans="1:23" s="26" customFormat="1" ht="21.95" customHeight="1" x14ac:dyDescent="0.2">
      <c r="A683" s="192" t="e">
        <f>'Anexo VI Estimativa de custo'!#REF!</f>
        <v>#REF!</v>
      </c>
      <c r="B683" s="172" t="e">
        <f>CONCATENATE($R$652,SUM($M$653:M683))</f>
        <v>#REF!</v>
      </c>
      <c r="C683" s="31" t="e">
        <f>'Anexo VI Estimativa de custo'!#REF!</f>
        <v>#REF!</v>
      </c>
      <c r="D683" s="8" t="e">
        <f>'Anexo VI Estimativa de custo'!#REF!</f>
        <v>#REF!</v>
      </c>
      <c r="E683" s="80" t="e">
        <f>'Anexo VI Estimativa de custo'!#REF!</f>
        <v>#REF!</v>
      </c>
      <c r="F683" s="80" t="e">
        <f t="shared" si="257"/>
        <v>#REF!</v>
      </c>
      <c r="G683" s="167" t="e">
        <f t="shared" si="258"/>
        <v>#REF!</v>
      </c>
      <c r="H683" s="167" t="e">
        <f t="shared" si="259"/>
        <v>#REF!</v>
      </c>
      <c r="I683" s="77" t="e">
        <f>'Anexo VI Estimativa de custo'!#REF!</f>
        <v>#REF!</v>
      </c>
      <c r="J683" s="269" t="e">
        <f t="shared" si="260"/>
        <v>#REF!</v>
      </c>
      <c r="K683" s="269" t="e">
        <f t="shared" si="261"/>
        <v>#REF!</v>
      </c>
      <c r="L683" s="269" t="e">
        <f t="shared" si="262"/>
        <v>#REF!</v>
      </c>
      <c r="M683" s="106" t="e">
        <f t="shared" si="256"/>
        <v>#REF!</v>
      </c>
      <c r="N683" s="76"/>
      <c r="O683" s="76"/>
      <c r="P683" s="30"/>
      <c r="R683" s="124"/>
      <c r="T683" s="221" t="e">
        <f t="shared" si="263"/>
        <v>#REF!</v>
      </c>
      <c r="W683" s="221" t="e">
        <f t="shared" si="264"/>
        <v>#REF!</v>
      </c>
    </row>
    <row r="684" spans="1:23" s="26" customFormat="1" ht="21.95" customHeight="1" x14ac:dyDescent="0.2">
      <c r="A684" s="192" t="e">
        <f>'Anexo VI Estimativa de custo'!#REF!</f>
        <v>#REF!</v>
      </c>
      <c r="B684" s="172" t="e">
        <f>CONCATENATE($R$652,SUM($M$653:M684))</f>
        <v>#REF!</v>
      </c>
      <c r="C684" s="31" t="e">
        <f>'Anexo VI Estimativa de custo'!#REF!</f>
        <v>#REF!</v>
      </c>
      <c r="D684" s="8" t="e">
        <f>'Anexo VI Estimativa de custo'!#REF!</f>
        <v>#REF!</v>
      </c>
      <c r="E684" s="80" t="e">
        <f>'Anexo VI Estimativa de custo'!#REF!</f>
        <v>#REF!</v>
      </c>
      <c r="F684" s="80" t="e">
        <f t="shared" si="257"/>
        <v>#REF!</v>
      </c>
      <c r="G684" s="167" t="e">
        <f t="shared" si="258"/>
        <v>#REF!</v>
      </c>
      <c r="H684" s="167" t="e">
        <f t="shared" si="259"/>
        <v>#REF!</v>
      </c>
      <c r="I684" s="77" t="e">
        <f>'Anexo VI Estimativa de custo'!#REF!</f>
        <v>#REF!</v>
      </c>
      <c r="J684" s="269" t="e">
        <f t="shared" si="260"/>
        <v>#REF!</v>
      </c>
      <c r="K684" s="269" t="e">
        <f t="shared" si="261"/>
        <v>#REF!</v>
      </c>
      <c r="L684" s="269" t="e">
        <f t="shared" si="262"/>
        <v>#REF!</v>
      </c>
      <c r="M684" s="106" t="e">
        <f t="shared" si="256"/>
        <v>#REF!</v>
      </c>
      <c r="N684" s="76"/>
      <c r="O684" s="76"/>
      <c r="P684" s="30"/>
      <c r="R684" s="124"/>
      <c r="T684" s="221" t="e">
        <f t="shared" si="263"/>
        <v>#REF!</v>
      </c>
      <c r="W684" s="221" t="e">
        <f t="shared" si="264"/>
        <v>#REF!</v>
      </c>
    </row>
    <row r="685" spans="1:23" s="26" customFormat="1" ht="21.95" customHeight="1" x14ac:dyDescent="0.2">
      <c r="A685" s="192" t="e">
        <f>'Anexo VI Estimativa de custo'!#REF!</f>
        <v>#REF!</v>
      </c>
      <c r="B685" s="172" t="e">
        <f>CONCATENATE($R$652,SUM($M$653:M685))</f>
        <v>#REF!</v>
      </c>
      <c r="C685" s="31" t="e">
        <f>'Anexo VI Estimativa de custo'!#REF!</f>
        <v>#REF!</v>
      </c>
      <c r="D685" s="8" t="e">
        <f>'Anexo VI Estimativa de custo'!#REF!</f>
        <v>#REF!</v>
      </c>
      <c r="E685" s="80" t="e">
        <f>'Anexo VI Estimativa de custo'!#REF!</f>
        <v>#REF!</v>
      </c>
      <c r="F685" s="80" t="e">
        <f t="shared" si="257"/>
        <v>#REF!</v>
      </c>
      <c r="G685" s="167" t="e">
        <f t="shared" si="258"/>
        <v>#REF!</v>
      </c>
      <c r="H685" s="167" t="e">
        <f t="shared" si="259"/>
        <v>#REF!</v>
      </c>
      <c r="I685" s="77" t="e">
        <f>'Anexo VI Estimativa de custo'!#REF!</f>
        <v>#REF!</v>
      </c>
      <c r="J685" s="269" t="e">
        <f t="shared" si="260"/>
        <v>#REF!</v>
      </c>
      <c r="K685" s="269" t="e">
        <f t="shared" si="261"/>
        <v>#REF!</v>
      </c>
      <c r="L685" s="269" t="e">
        <f t="shared" si="262"/>
        <v>#REF!</v>
      </c>
      <c r="M685" s="106" t="e">
        <f t="shared" si="256"/>
        <v>#REF!</v>
      </c>
      <c r="N685" s="76"/>
      <c r="O685" s="76"/>
      <c r="P685" s="30"/>
      <c r="R685" s="124"/>
      <c r="T685" s="221" t="e">
        <f t="shared" si="263"/>
        <v>#REF!</v>
      </c>
      <c r="W685" s="221" t="e">
        <f t="shared" si="264"/>
        <v>#REF!</v>
      </c>
    </row>
    <row r="686" spans="1:23" s="26" customFormat="1" ht="21.95" customHeight="1" x14ac:dyDescent="0.2">
      <c r="A686" s="192" t="e">
        <f>'Anexo VI Estimativa de custo'!#REF!</f>
        <v>#REF!</v>
      </c>
      <c r="B686" s="172" t="e">
        <f>CONCATENATE($R$652,SUM($M$653:M686))</f>
        <v>#REF!</v>
      </c>
      <c r="C686" s="31" t="e">
        <f>'Anexo VI Estimativa de custo'!#REF!</f>
        <v>#REF!</v>
      </c>
      <c r="D686" s="8" t="e">
        <f>'Anexo VI Estimativa de custo'!#REF!</f>
        <v>#REF!</v>
      </c>
      <c r="E686" s="80" t="e">
        <f>'Anexo VI Estimativa de custo'!#REF!</f>
        <v>#REF!</v>
      </c>
      <c r="F686" s="80" t="e">
        <f t="shared" si="257"/>
        <v>#REF!</v>
      </c>
      <c r="G686" s="167" t="e">
        <f t="shared" si="258"/>
        <v>#REF!</v>
      </c>
      <c r="H686" s="167" t="e">
        <f t="shared" si="259"/>
        <v>#REF!</v>
      </c>
      <c r="I686" s="77" t="e">
        <f>'Anexo VI Estimativa de custo'!#REF!</f>
        <v>#REF!</v>
      </c>
      <c r="J686" s="269" t="e">
        <f t="shared" si="260"/>
        <v>#REF!</v>
      </c>
      <c r="K686" s="269" t="e">
        <f t="shared" si="261"/>
        <v>#REF!</v>
      </c>
      <c r="L686" s="269" t="e">
        <f t="shared" si="262"/>
        <v>#REF!</v>
      </c>
      <c r="M686" s="106" t="e">
        <f t="shared" si="256"/>
        <v>#REF!</v>
      </c>
      <c r="N686" s="76"/>
      <c r="O686" s="76"/>
      <c r="P686" s="30"/>
      <c r="R686" s="124"/>
      <c r="T686" s="221" t="e">
        <f t="shared" si="263"/>
        <v>#REF!</v>
      </c>
      <c r="W686" s="221" t="e">
        <f t="shared" si="264"/>
        <v>#REF!</v>
      </c>
    </row>
    <row r="687" spans="1:23" s="26" customFormat="1" ht="21.95" customHeight="1" x14ac:dyDescent="0.2">
      <c r="A687" s="192" t="e">
        <f>'Anexo VI Estimativa de custo'!#REF!</f>
        <v>#REF!</v>
      </c>
      <c r="B687" s="172" t="e">
        <f>CONCATENATE($R$652,SUM($M$653:M687))</f>
        <v>#REF!</v>
      </c>
      <c r="C687" s="31" t="e">
        <f>'Anexo VI Estimativa de custo'!#REF!</f>
        <v>#REF!</v>
      </c>
      <c r="D687" s="8" t="e">
        <f>'Anexo VI Estimativa de custo'!#REF!</f>
        <v>#REF!</v>
      </c>
      <c r="E687" s="80" t="e">
        <f>'Anexo VI Estimativa de custo'!#REF!</f>
        <v>#REF!</v>
      </c>
      <c r="F687" s="80" t="e">
        <f t="shared" si="257"/>
        <v>#REF!</v>
      </c>
      <c r="G687" s="167" t="e">
        <f t="shared" si="258"/>
        <v>#REF!</v>
      </c>
      <c r="H687" s="167" t="e">
        <f t="shared" si="259"/>
        <v>#REF!</v>
      </c>
      <c r="I687" s="77" t="e">
        <f>'Anexo VI Estimativa de custo'!#REF!</f>
        <v>#REF!</v>
      </c>
      <c r="J687" s="269" t="e">
        <f t="shared" si="260"/>
        <v>#REF!</v>
      </c>
      <c r="K687" s="269" t="e">
        <f t="shared" si="261"/>
        <v>#REF!</v>
      </c>
      <c r="L687" s="269" t="e">
        <f t="shared" si="262"/>
        <v>#REF!</v>
      </c>
      <c r="M687" s="106" t="e">
        <f t="shared" si="256"/>
        <v>#REF!</v>
      </c>
      <c r="N687" s="76"/>
      <c r="O687" s="76"/>
      <c r="P687" s="30"/>
      <c r="R687" s="124"/>
      <c r="T687" s="221" t="e">
        <f t="shared" si="263"/>
        <v>#REF!</v>
      </c>
      <c r="W687" s="221" t="e">
        <f t="shared" si="264"/>
        <v>#REF!</v>
      </c>
    </row>
    <row r="688" spans="1:23" s="26" customFormat="1" ht="21.95" customHeight="1" x14ac:dyDescent="0.2">
      <c r="A688" s="192" t="e">
        <f>'Anexo VI Estimativa de custo'!#REF!</f>
        <v>#REF!</v>
      </c>
      <c r="B688" s="172" t="e">
        <f>CONCATENATE($R$652,SUM($M$653:M688))</f>
        <v>#REF!</v>
      </c>
      <c r="C688" s="31" t="e">
        <f>'Anexo VI Estimativa de custo'!#REF!</f>
        <v>#REF!</v>
      </c>
      <c r="D688" s="8" t="e">
        <f>'Anexo VI Estimativa de custo'!#REF!</f>
        <v>#REF!</v>
      </c>
      <c r="E688" s="80" t="e">
        <f>'Anexo VI Estimativa de custo'!#REF!</f>
        <v>#REF!</v>
      </c>
      <c r="F688" s="80" t="e">
        <f t="shared" si="257"/>
        <v>#REF!</v>
      </c>
      <c r="G688" s="167" t="e">
        <f t="shared" si="258"/>
        <v>#REF!</v>
      </c>
      <c r="H688" s="167" t="e">
        <f t="shared" si="259"/>
        <v>#REF!</v>
      </c>
      <c r="I688" s="77" t="e">
        <f>'Anexo VI Estimativa de custo'!#REF!</f>
        <v>#REF!</v>
      </c>
      <c r="J688" s="269" t="e">
        <f t="shared" si="260"/>
        <v>#REF!</v>
      </c>
      <c r="K688" s="269" t="e">
        <f t="shared" si="261"/>
        <v>#REF!</v>
      </c>
      <c r="L688" s="269" t="e">
        <f t="shared" si="262"/>
        <v>#REF!</v>
      </c>
      <c r="M688" s="106" t="e">
        <f t="shared" si="256"/>
        <v>#REF!</v>
      </c>
      <c r="N688" s="76"/>
      <c r="O688" s="76"/>
      <c r="P688" s="30"/>
      <c r="R688" s="124"/>
      <c r="T688" s="221" t="e">
        <f t="shared" si="263"/>
        <v>#REF!</v>
      </c>
      <c r="W688" s="221" t="e">
        <f t="shared" si="264"/>
        <v>#REF!</v>
      </c>
    </row>
    <row r="689" spans="1:23" s="26" customFormat="1" ht="21.95" customHeight="1" x14ac:dyDescent="0.2">
      <c r="A689" s="192" t="e">
        <f>'Anexo VI Estimativa de custo'!#REF!</f>
        <v>#REF!</v>
      </c>
      <c r="B689" s="172" t="e">
        <f>CONCATENATE($R$652,SUM($M$653:M689))</f>
        <v>#REF!</v>
      </c>
      <c r="C689" s="31" t="e">
        <f>'Anexo VI Estimativa de custo'!#REF!</f>
        <v>#REF!</v>
      </c>
      <c r="D689" s="8" t="e">
        <f>'Anexo VI Estimativa de custo'!#REF!</f>
        <v>#REF!</v>
      </c>
      <c r="E689" s="80" t="e">
        <f>'Anexo VI Estimativa de custo'!#REF!</f>
        <v>#REF!</v>
      </c>
      <c r="F689" s="80" t="e">
        <f t="shared" si="257"/>
        <v>#REF!</v>
      </c>
      <c r="G689" s="167" t="e">
        <f t="shared" si="258"/>
        <v>#REF!</v>
      </c>
      <c r="H689" s="167" t="e">
        <f t="shared" si="259"/>
        <v>#REF!</v>
      </c>
      <c r="I689" s="77" t="e">
        <f>'Anexo VI Estimativa de custo'!#REF!</f>
        <v>#REF!</v>
      </c>
      <c r="J689" s="269" t="e">
        <f t="shared" si="260"/>
        <v>#REF!</v>
      </c>
      <c r="K689" s="269" t="e">
        <f t="shared" si="261"/>
        <v>#REF!</v>
      </c>
      <c r="L689" s="269" t="e">
        <f t="shared" si="262"/>
        <v>#REF!</v>
      </c>
      <c r="M689" s="106" t="e">
        <f t="shared" si="256"/>
        <v>#REF!</v>
      </c>
      <c r="N689" s="76"/>
      <c r="O689" s="76"/>
      <c r="P689" s="30"/>
      <c r="R689" s="124"/>
      <c r="T689" s="221" t="e">
        <f t="shared" si="263"/>
        <v>#REF!</v>
      </c>
      <c r="W689" s="221" t="e">
        <f t="shared" si="264"/>
        <v>#REF!</v>
      </c>
    </row>
    <row r="690" spans="1:23" s="26" customFormat="1" ht="21.95" customHeight="1" x14ac:dyDescent="0.2">
      <c r="A690" s="192" t="e">
        <f>'Anexo VI Estimativa de custo'!#REF!</f>
        <v>#REF!</v>
      </c>
      <c r="B690" s="172" t="e">
        <f>CONCATENATE($R$652,SUM($M$653:M690))</f>
        <v>#REF!</v>
      </c>
      <c r="C690" s="31" t="e">
        <f>'Anexo VI Estimativa de custo'!#REF!</f>
        <v>#REF!</v>
      </c>
      <c r="D690" s="8" t="e">
        <f>'Anexo VI Estimativa de custo'!#REF!</f>
        <v>#REF!</v>
      </c>
      <c r="E690" s="80" t="e">
        <f>'Anexo VI Estimativa de custo'!#REF!</f>
        <v>#REF!</v>
      </c>
      <c r="F690" s="80" t="e">
        <f t="shared" si="257"/>
        <v>#REF!</v>
      </c>
      <c r="G690" s="167" t="e">
        <f t="shared" si="258"/>
        <v>#REF!</v>
      </c>
      <c r="H690" s="167" t="e">
        <f t="shared" si="259"/>
        <v>#REF!</v>
      </c>
      <c r="I690" s="77" t="e">
        <f>'Anexo VI Estimativa de custo'!#REF!</f>
        <v>#REF!</v>
      </c>
      <c r="J690" s="269" t="e">
        <f t="shared" si="260"/>
        <v>#REF!</v>
      </c>
      <c r="K690" s="269" t="e">
        <f t="shared" si="261"/>
        <v>#REF!</v>
      </c>
      <c r="L690" s="269" t="e">
        <f t="shared" si="262"/>
        <v>#REF!</v>
      </c>
      <c r="M690" s="106" t="e">
        <f t="shared" si="256"/>
        <v>#REF!</v>
      </c>
      <c r="N690" s="76"/>
      <c r="O690" s="76"/>
      <c r="P690" s="30"/>
      <c r="R690" s="124"/>
      <c r="T690" s="221" t="e">
        <f t="shared" si="263"/>
        <v>#REF!</v>
      </c>
      <c r="W690" s="221" t="e">
        <f t="shared" si="264"/>
        <v>#REF!</v>
      </c>
    </row>
    <row r="691" spans="1:23" s="26" customFormat="1" ht="21.95" customHeight="1" x14ac:dyDescent="0.2">
      <c r="A691" s="192" t="e">
        <f>'Anexo VI Estimativa de custo'!#REF!</f>
        <v>#REF!</v>
      </c>
      <c r="B691" s="172" t="e">
        <f>CONCATENATE($R$652,SUM($M$653:M691))</f>
        <v>#REF!</v>
      </c>
      <c r="C691" s="31" t="e">
        <f>'Anexo VI Estimativa de custo'!#REF!</f>
        <v>#REF!</v>
      </c>
      <c r="D691" s="8" t="e">
        <f>'Anexo VI Estimativa de custo'!#REF!</f>
        <v>#REF!</v>
      </c>
      <c r="E691" s="80" t="e">
        <f>'Anexo VI Estimativa de custo'!#REF!</f>
        <v>#REF!</v>
      </c>
      <c r="F691" s="80" t="e">
        <f t="shared" si="257"/>
        <v>#REF!</v>
      </c>
      <c r="G691" s="167" t="e">
        <f t="shared" si="258"/>
        <v>#REF!</v>
      </c>
      <c r="H691" s="167" t="e">
        <f t="shared" si="259"/>
        <v>#REF!</v>
      </c>
      <c r="I691" s="77" t="e">
        <f>'Anexo VI Estimativa de custo'!#REF!</f>
        <v>#REF!</v>
      </c>
      <c r="J691" s="269" t="e">
        <f t="shared" si="260"/>
        <v>#REF!</v>
      </c>
      <c r="K691" s="269" t="e">
        <f t="shared" si="261"/>
        <v>#REF!</v>
      </c>
      <c r="L691" s="269" t="e">
        <f t="shared" si="262"/>
        <v>#REF!</v>
      </c>
      <c r="M691" s="106" t="e">
        <f t="shared" si="256"/>
        <v>#REF!</v>
      </c>
      <c r="N691" s="76"/>
      <c r="O691" s="76"/>
      <c r="P691" s="30"/>
      <c r="R691" s="124"/>
      <c r="T691" s="221" t="e">
        <f t="shared" si="263"/>
        <v>#REF!</v>
      </c>
      <c r="W691" s="221" t="e">
        <f t="shared" si="264"/>
        <v>#REF!</v>
      </c>
    </row>
    <row r="692" spans="1:23" s="26" customFormat="1" ht="21.95" customHeight="1" x14ac:dyDescent="0.2">
      <c r="A692" s="192" t="e">
        <f>'Anexo VI Estimativa de custo'!#REF!</f>
        <v>#REF!</v>
      </c>
      <c r="B692" s="172" t="e">
        <f>CONCATENATE($R$652,SUM($M$653:M692))</f>
        <v>#REF!</v>
      </c>
      <c r="C692" s="31" t="e">
        <f>'Anexo VI Estimativa de custo'!#REF!</f>
        <v>#REF!</v>
      </c>
      <c r="D692" s="8" t="e">
        <f>'Anexo VI Estimativa de custo'!#REF!</f>
        <v>#REF!</v>
      </c>
      <c r="E692" s="80" t="e">
        <f>'Anexo VI Estimativa de custo'!#REF!</f>
        <v>#REF!</v>
      </c>
      <c r="F692" s="80" t="e">
        <f t="shared" si="257"/>
        <v>#REF!</v>
      </c>
      <c r="G692" s="167" t="e">
        <f t="shared" si="258"/>
        <v>#REF!</v>
      </c>
      <c r="H692" s="167" t="e">
        <f t="shared" si="259"/>
        <v>#REF!</v>
      </c>
      <c r="I692" s="77" t="e">
        <f>'Anexo VI Estimativa de custo'!#REF!</f>
        <v>#REF!</v>
      </c>
      <c r="J692" s="269" t="e">
        <f t="shared" si="260"/>
        <v>#REF!</v>
      </c>
      <c r="K692" s="269" t="e">
        <f t="shared" si="261"/>
        <v>#REF!</v>
      </c>
      <c r="L692" s="269" t="e">
        <f t="shared" si="262"/>
        <v>#REF!</v>
      </c>
      <c r="M692" s="106" t="e">
        <f t="shared" si="256"/>
        <v>#REF!</v>
      </c>
      <c r="N692" s="76"/>
      <c r="O692" s="76"/>
      <c r="P692" s="30"/>
      <c r="R692" s="124"/>
      <c r="T692" s="221" t="e">
        <f t="shared" si="263"/>
        <v>#REF!</v>
      </c>
      <c r="W692" s="221" t="e">
        <f t="shared" si="264"/>
        <v>#REF!</v>
      </c>
    </row>
    <row r="693" spans="1:23" s="26" customFormat="1" ht="21.95" customHeight="1" x14ac:dyDescent="0.2">
      <c r="A693" s="192">
        <f>'Anexo VI Estimativa de custo'!B77</f>
        <v>170631</v>
      </c>
      <c r="B693" s="172" t="e">
        <f>CONCATENATE($R$652,SUM($M$653:M693))</f>
        <v>#REF!</v>
      </c>
      <c r="C693" s="31" t="str">
        <f>'Anexo VI Estimativa de custo'!D77</f>
        <v>Eletroduto PVC de 1 1/2"</v>
      </c>
      <c r="D693" s="8" t="str">
        <f>'Anexo VI Estimativa de custo'!E77</f>
        <v>m</v>
      </c>
      <c r="E693" s="80">
        <f>'Anexo VI Estimativa de custo'!F77</f>
        <v>39</v>
      </c>
      <c r="F693" s="80">
        <f t="shared" si="257"/>
        <v>39</v>
      </c>
      <c r="G693" s="167">
        <f t="shared" si="258"/>
        <v>0</v>
      </c>
      <c r="H693" s="167">
        <f t="shared" si="259"/>
        <v>0</v>
      </c>
      <c r="I693" s="77">
        <f>'Anexo VI Estimativa de custo'!L77</f>
        <v>4.66</v>
      </c>
      <c r="J693" s="269">
        <f t="shared" si="260"/>
        <v>0</v>
      </c>
      <c r="K693" s="269">
        <f t="shared" si="261"/>
        <v>0</v>
      </c>
      <c r="L693" s="269">
        <f t="shared" si="262"/>
        <v>0</v>
      </c>
      <c r="M693" s="106">
        <f t="shared" si="256"/>
        <v>1</v>
      </c>
      <c r="N693" s="76"/>
      <c r="O693" s="76"/>
      <c r="P693" s="30"/>
      <c r="R693" s="124"/>
      <c r="T693" s="221">
        <f t="shared" si="263"/>
        <v>181.74</v>
      </c>
      <c r="W693" s="221">
        <f t="shared" si="264"/>
        <v>181.74</v>
      </c>
    </row>
    <row r="694" spans="1:23" s="26" customFormat="1" ht="21.95" customHeight="1" x14ac:dyDescent="0.2">
      <c r="A694" s="192">
        <f>'Anexo VI Estimativa de custo'!B78</f>
        <v>170632</v>
      </c>
      <c r="B694" s="172" t="e">
        <f>CONCATENATE($R$652,SUM($M$653:M694))</f>
        <v>#REF!</v>
      </c>
      <c r="C694" s="31" t="str">
        <f>'Anexo VI Estimativa de custo'!D78</f>
        <v>Eletroduto PVC de 1 1/4"</v>
      </c>
      <c r="D694" s="8" t="str">
        <f>'Anexo VI Estimativa de custo'!E78</f>
        <v>m</v>
      </c>
      <c r="E694" s="80">
        <f>'Anexo VI Estimativa de custo'!F78</f>
        <v>39</v>
      </c>
      <c r="F694" s="80">
        <f t="shared" si="257"/>
        <v>39</v>
      </c>
      <c r="G694" s="167">
        <f t="shared" si="258"/>
        <v>0</v>
      </c>
      <c r="H694" s="167">
        <f t="shared" si="259"/>
        <v>0</v>
      </c>
      <c r="I694" s="77">
        <f>'Anexo VI Estimativa de custo'!L78</f>
        <v>4.1900000000000004</v>
      </c>
      <c r="J694" s="269">
        <f t="shared" si="260"/>
        <v>0</v>
      </c>
      <c r="K694" s="269">
        <f t="shared" si="261"/>
        <v>0</v>
      </c>
      <c r="L694" s="269">
        <f t="shared" si="262"/>
        <v>0</v>
      </c>
      <c r="M694" s="106">
        <f t="shared" si="256"/>
        <v>1</v>
      </c>
      <c r="N694" s="76"/>
      <c r="O694" s="76"/>
      <c r="P694" s="30"/>
      <c r="R694" s="124"/>
      <c r="T694" s="221">
        <f t="shared" si="263"/>
        <v>163.41000000000003</v>
      </c>
      <c r="W694" s="221">
        <f t="shared" si="264"/>
        <v>163.41000000000003</v>
      </c>
    </row>
    <row r="695" spans="1:23" s="26" customFormat="1" ht="21.95" customHeight="1" x14ac:dyDescent="0.2">
      <c r="A695" s="192">
        <f>'Anexo VI Estimativa de custo'!B79</f>
        <v>170078</v>
      </c>
      <c r="B695" s="172" t="e">
        <f>CONCATENATE($R$652,SUM($M$653:M695))</f>
        <v>#REF!</v>
      </c>
      <c r="C695" s="31" t="str">
        <f>'Anexo VI Estimativa de custo'!D79</f>
        <v>Eletroduto PVC de 1"</v>
      </c>
      <c r="D695" s="8" t="str">
        <f>'Anexo VI Estimativa de custo'!E79</f>
        <v>m</v>
      </c>
      <c r="E695" s="80">
        <f>'Anexo VI Estimativa de custo'!F79</f>
        <v>15</v>
      </c>
      <c r="F695" s="80">
        <f t="shared" si="257"/>
        <v>15</v>
      </c>
      <c r="G695" s="167">
        <f t="shared" si="258"/>
        <v>0</v>
      </c>
      <c r="H695" s="167">
        <f t="shared" si="259"/>
        <v>0</v>
      </c>
      <c r="I695" s="77">
        <f>'Anexo VI Estimativa de custo'!L79</f>
        <v>2.54</v>
      </c>
      <c r="J695" s="269">
        <f t="shared" si="260"/>
        <v>0</v>
      </c>
      <c r="K695" s="269">
        <f t="shared" si="261"/>
        <v>0</v>
      </c>
      <c r="L695" s="269">
        <f t="shared" si="262"/>
        <v>0</v>
      </c>
      <c r="M695" s="106">
        <f t="shared" si="256"/>
        <v>1</v>
      </c>
      <c r="N695" s="76"/>
      <c r="O695" s="76"/>
      <c r="P695" s="30"/>
      <c r="R695" s="124"/>
      <c r="T695" s="221">
        <f t="shared" si="263"/>
        <v>38.1</v>
      </c>
      <c r="W695" s="221">
        <f t="shared" si="264"/>
        <v>38.1</v>
      </c>
    </row>
    <row r="696" spans="1:23" s="26" customFormat="1" ht="21.95" customHeight="1" x14ac:dyDescent="0.2">
      <c r="A696" s="192" t="e">
        <f>'Anexo VI Estimativa de custo'!#REF!</f>
        <v>#REF!</v>
      </c>
      <c r="B696" s="172" t="e">
        <f>CONCATENATE($R$652,SUM($M$653:M696))</f>
        <v>#REF!</v>
      </c>
      <c r="C696" s="31" t="e">
        <f>'Anexo VI Estimativa de custo'!#REF!</f>
        <v>#REF!</v>
      </c>
      <c r="D696" s="8" t="e">
        <f>'Anexo VI Estimativa de custo'!#REF!</f>
        <v>#REF!</v>
      </c>
      <c r="E696" s="80" t="e">
        <f>'Anexo VI Estimativa de custo'!#REF!</f>
        <v>#REF!</v>
      </c>
      <c r="F696" s="80" t="e">
        <f t="shared" si="257"/>
        <v>#REF!</v>
      </c>
      <c r="G696" s="167" t="e">
        <f t="shared" si="258"/>
        <v>#REF!</v>
      </c>
      <c r="H696" s="167" t="e">
        <f t="shared" si="259"/>
        <v>#REF!</v>
      </c>
      <c r="I696" s="77" t="e">
        <f>'Anexo VI Estimativa de custo'!#REF!</f>
        <v>#REF!</v>
      </c>
      <c r="J696" s="269" t="e">
        <f t="shared" si="260"/>
        <v>#REF!</v>
      </c>
      <c r="K696" s="269" t="e">
        <f t="shared" si="261"/>
        <v>#REF!</v>
      </c>
      <c r="L696" s="269" t="e">
        <f t="shared" si="262"/>
        <v>#REF!</v>
      </c>
      <c r="M696" s="106" t="e">
        <f t="shared" si="256"/>
        <v>#REF!</v>
      </c>
      <c r="N696" s="76"/>
      <c r="O696" s="76"/>
      <c r="P696" s="30"/>
      <c r="R696" s="124"/>
      <c r="T696" s="221" t="e">
        <f t="shared" si="263"/>
        <v>#REF!</v>
      </c>
      <c r="W696" s="221" t="e">
        <f t="shared" si="264"/>
        <v>#REF!</v>
      </c>
    </row>
    <row r="697" spans="1:23" s="26" customFormat="1" ht="21.95" customHeight="1" x14ac:dyDescent="0.2">
      <c r="A697" s="192" t="e">
        <f>'Anexo VI Estimativa de custo'!#REF!</f>
        <v>#REF!</v>
      </c>
      <c r="B697" s="172" t="e">
        <f>CONCATENATE($R$652,SUM($M$653:M697))</f>
        <v>#REF!</v>
      </c>
      <c r="C697" s="31" t="e">
        <f>'Anexo VI Estimativa de custo'!#REF!</f>
        <v>#REF!</v>
      </c>
      <c r="D697" s="8" t="e">
        <f>'Anexo VI Estimativa de custo'!#REF!</f>
        <v>#REF!</v>
      </c>
      <c r="E697" s="80" t="e">
        <f>'Anexo VI Estimativa de custo'!#REF!</f>
        <v>#REF!</v>
      </c>
      <c r="F697" s="80" t="e">
        <f t="shared" si="257"/>
        <v>#REF!</v>
      </c>
      <c r="G697" s="167" t="e">
        <f t="shared" si="258"/>
        <v>#REF!</v>
      </c>
      <c r="H697" s="167" t="e">
        <f t="shared" si="259"/>
        <v>#REF!</v>
      </c>
      <c r="I697" s="77" t="e">
        <f>'Anexo VI Estimativa de custo'!#REF!</f>
        <v>#REF!</v>
      </c>
      <c r="J697" s="269" t="e">
        <f t="shared" si="260"/>
        <v>#REF!</v>
      </c>
      <c r="K697" s="269" t="e">
        <f t="shared" si="261"/>
        <v>#REF!</v>
      </c>
      <c r="L697" s="269" t="e">
        <f t="shared" si="262"/>
        <v>#REF!</v>
      </c>
      <c r="M697" s="106" t="e">
        <f t="shared" si="256"/>
        <v>#REF!</v>
      </c>
      <c r="N697" s="76"/>
      <c r="O697" s="76"/>
      <c r="P697" s="30"/>
      <c r="R697" s="124"/>
      <c r="T697" s="221" t="e">
        <f t="shared" si="263"/>
        <v>#REF!</v>
      </c>
      <c r="W697" s="221" t="e">
        <f t="shared" si="264"/>
        <v>#REF!</v>
      </c>
    </row>
    <row r="698" spans="1:23" s="26" customFormat="1" ht="21.95" customHeight="1" x14ac:dyDescent="0.2">
      <c r="A698" s="192" t="e">
        <f>'Anexo VI Estimativa de custo'!#REF!</f>
        <v>#REF!</v>
      </c>
      <c r="B698" s="172" t="e">
        <f>CONCATENATE($R$652,SUM($M$653:M698))</f>
        <v>#REF!</v>
      </c>
      <c r="C698" s="31" t="e">
        <f>'Anexo VI Estimativa de custo'!#REF!</f>
        <v>#REF!</v>
      </c>
      <c r="D698" s="8" t="e">
        <f>'Anexo VI Estimativa de custo'!#REF!</f>
        <v>#REF!</v>
      </c>
      <c r="E698" s="80" t="e">
        <f>'Anexo VI Estimativa de custo'!#REF!</f>
        <v>#REF!</v>
      </c>
      <c r="F698" s="80" t="e">
        <f t="shared" si="257"/>
        <v>#REF!</v>
      </c>
      <c r="G698" s="167" t="e">
        <f t="shared" si="258"/>
        <v>#REF!</v>
      </c>
      <c r="H698" s="167" t="e">
        <f t="shared" si="259"/>
        <v>#REF!</v>
      </c>
      <c r="I698" s="77" t="e">
        <f>'Anexo VI Estimativa de custo'!#REF!</f>
        <v>#REF!</v>
      </c>
      <c r="J698" s="269" t="e">
        <f t="shared" si="260"/>
        <v>#REF!</v>
      </c>
      <c r="K698" s="269" t="e">
        <f t="shared" si="261"/>
        <v>#REF!</v>
      </c>
      <c r="L698" s="269" t="e">
        <f t="shared" si="262"/>
        <v>#REF!</v>
      </c>
      <c r="M698" s="106" t="e">
        <f t="shared" si="256"/>
        <v>#REF!</v>
      </c>
      <c r="N698" s="76"/>
      <c r="O698" s="76"/>
      <c r="P698" s="30"/>
      <c r="R698" s="124"/>
      <c r="T698" s="221" t="e">
        <f t="shared" si="263"/>
        <v>#REF!</v>
      </c>
      <c r="W698" s="221" t="e">
        <f t="shared" si="264"/>
        <v>#REF!</v>
      </c>
    </row>
    <row r="699" spans="1:23" s="26" customFormat="1" ht="21.95" customHeight="1" x14ac:dyDescent="0.2">
      <c r="A699" s="192">
        <f>'Anexo VI Estimativa de custo'!B80</f>
        <v>170077</v>
      </c>
      <c r="B699" s="172" t="e">
        <f>CONCATENATE($R$652,SUM($M$653:M699))</f>
        <v>#REF!</v>
      </c>
      <c r="C699" s="31" t="str">
        <f>'Anexo VI Estimativa de custo'!D80</f>
        <v>Eletroduto PVC de 3"</v>
      </c>
      <c r="D699" s="8" t="str">
        <f>'Anexo VI Estimativa de custo'!E80</f>
        <v>m</v>
      </c>
      <c r="E699" s="80">
        <f>'Anexo VI Estimativa de custo'!F80</f>
        <v>20</v>
      </c>
      <c r="F699" s="80">
        <f t="shared" si="257"/>
        <v>20</v>
      </c>
      <c r="G699" s="167">
        <f t="shared" si="258"/>
        <v>0</v>
      </c>
      <c r="H699" s="167">
        <f t="shared" si="259"/>
        <v>0</v>
      </c>
      <c r="I699" s="77">
        <f>'Anexo VI Estimativa de custo'!L80</f>
        <v>10.119999999999999</v>
      </c>
      <c r="J699" s="269">
        <f t="shared" si="260"/>
        <v>0</v>
      </c>
      <c r="K699" s="269">
        <f t="shared" si="261"/>
        <v>0</v>
      </c>
      <c r="L699" s="269">
        <f t="shared" si="262"/>
        <v>0</v>
      </c>
      <c r="M699" s="106">
        <f t="shared" si="256"/>
        <v>1</v>
      </c>
      <c r="N699" s="76"/>
      <c r="O699" s="76"/>
      <c r="P699" s="30"/>
      <c r="R699" s="124"/>
      <c r="T699" s="221">
        <f t="shared" si="263"/>
        <v>202.39999999999998</v>
      </c>
      <c r="W699" s="221">
        <f t="shared" si="264"/>
        <v>202.39999999999998</v>
      </c>
    </row>
    <row r="700" spans="1:23" s="26" customFormat="1" ht="21.95" customHeight="1" x14ac:dyDescent="0.2">
      <c r="A700" s="192">
        <f>'Anexo VI Estimativa de custo'!B81</f>
        <v>170076</v>
      </c>
      <c r="B700" s="172" t="e">
        <f>CONCATENATE($R$652,SUM($M$653:M700))</f>
        <v>#REF!</v>
      </c>
      <c r="C700" s="31" t="str">
        <f>'Anexo VI Estimativa de custo'!D81</f>
        <v>Eletroduto PVC de 3/4"</v>
      </c>
      <c r="D700" s="8" t="str">
        <f>'Anexo VI Estimativa de custo'!E81</f>
        <v>m</v>
      </c>
      <c r="E700" s="80">
        <f>'Anexo VI Estimativa de custo'!F81</f>
        <v>54</v>
      </c>
      <c r="F700" s="80">
        <f t="shared" si="257"/>
        <v>54</v>
      </c>
      <c r="G700" s="167">
        <f t="shared" si="258"/>
        <v>0</v>
      </c>
      <c r="H700" s="167">
        <f t="shared" si="259"/>
        <v>0</v>
      </c>
      <c r="I700" s="77">
        <f>'Anexo VI Estimativa de custo'!L81</f>
        <v>2.09</v>
      </c>
      <c r="J700" s="269">
        <f t="shared" si="260"/>
        <v>0</v>
      </c>
      <c r="K700" s="269">
        <f t="shared" si="261"/>
        <v>0</v>
      </c>
      <c r="L700" s="269">
        <f t="shared" si="262"/>
        <v>0</v>
      </c>
      <c r="M700" s="106">
        <f t="shared" si="256"/>
        <v>1</v>
      </c>
      <c r="N700" s="76"/>
      <c r="O700" s="76"/>
      <c r="P700" s="30"/>
      <c r="R700" s="124"/>
      <c r="T700" s="221">
        <f t="shared" si="263"/>
        <v>112.85999999999999</v>
      </c>
      <c r="W700" s="221">
        <f t="shared" si="264"/>
        <v>112.85999999999999</v>
      </c>
    </row>
    <row r="701" spans="1:23" s="26" customFormat="1" ht="21.95" customHeight="1" x14ac:dyDescent="0.2">
      <c r="A701" s="192">
        <f>'Anexo VI Estimativa de custo'!B82</f>
        <v>6</v>
      </c>
      <c r="B701" s="172" t="e">
        <f>CONCATENATE($R$652,SUM($M$653:M701))</f>
        <v>#REF!</v>
      </c>
      <c r="C701" s="31" t="str">
        <f>'Anexo VI Estimativa de custo'!D82</f>
        <v>SealTube metálico 3/4"</v>
      </c>
      <c r="D701" s="8" t="str">
        <f>'Anexo VI Estimativa de custo'!E82</f>
        <v>m</v>
      </c>
      <c r="E701" s="80">
        <f>'Anexo VI Estimativa de custo'!F82</f>
        <v>9</v>
      </c>
      <c r="F701" s="80">
        <f t="shared" si="257"/>
        <v>9</v>
      </c>
      <c r="G701" s="167">
        <f t="shared" si="258"/>
        <v>0</v>
      </c>
      <c r="H701" s="167">
        <f t="shared" si="259"/>
        <v>0</v>
      </c>
      <c r="I701" s="77">
        <f>'Anexo VI Estimativa de custo'!L82</f>
        <v>11.45</v>
      </c>
      <c r="J701" s="269">
        <f t="shared" si="260"/>
        <v>0</v>
      </c>
      <c r="K701" s="269">
        <f t="shared" si="261"/>
        <v>0</v>
      </c>
      <c r="L701" s="269">
        <f t="shared" si="262"/>
        <v>0</v>
      </c>
      <c r="M701" s="106">
        <f t="shared" si="256"/>
        <v>1</v>
      </c>
      <c r="N701" s="76"/>
      <c r="O701" s="76"/>
      <c r="P701" s="260" t="e">
        <f>SUM(E653:E701)</f>
        <v>#REF!</v>
      </c>
      <c r="R701" s="124"/>
      <c r="T701" s="221">
        <f t="shared" si="263"/>
        <v>103.05</v>
      </c>
      <c r="W701" s="221">
        <f t="shared" si="264"/>
        <v>103.05</v>
      </c>
    </row>
    <row r="702" spans="1:23" s="60" customFormat="1" ht="21.95" customHeight="1" x14ac:dyDescent="0.25">
      <c r="A702" s="175"/>
      <c r="B702" s="175" t="e">
        <f>CONCATENATE(B595,O702)</f>
        <v>#REF!</v>
      </c>
      <c r="C702" s="524" t="s">
        <v>155</v>
      </c>
      <c r="D702" s="525"/>
      <c r="E702" s="525"/>
      <c r="F702" s="525"/>
      <c r="G702" s="525"/>
      <c r="H702" s="525"/>
      <c r="I702" s="525"/>
      <c r="J702" s="525"/>
      <c r="K702" s="525"/>
      <c r="L702" s="525"/>
      <c r="M702" s="104" t="e">
        <f>IF(P743&gt;0.01,1,0)</f>
        <v>#REF!</v>
      </c>
      <c r="N702" s="59"/>
      <c r="O702" s="118" t="e">
        <f>CONCATENATE(".",SUM(M637,M652,M702,M596))</f>
        <v>#REF!</v>
      </c>
      <c r="P702" s="69"/>
      <c r="Q702" s="54"/>
      <c r="R702" s="128" t="e">
        <f>CONCATENATE(B702,".")</f>
        <v>#REF!</v>
      </c>
      <c r="S702" s="64"/>
      <c r="T702" s="221">
        <f t="shared" si="263"/>
        <v>0</v>
      </c>
      <c r="W702" s="221">
        <f t="shared" si="264"/>
        <v>0</v>
      </c>
    </row>
    <row r="703" spans="1:23" s="26" customFormat="1" ht="21.95" customHeight="1" x14ac:dyDescent="0.2">
      <c r="A703" s="192" t="e">
        <f>'Anexo VI Estimativa de custo'!#REF!</f>
        <v>#REF!</v>
      </c>
      <c r="B703" s="172" t="e">
        <f>CONCATENATE($R$702,SUM($M$703:M703))</f>
        <v>#REF!</v>
      </c>
      <c r="C703" s="79" t="e">
        <f>'Anexo VI Estimativa de custo'!#REF!</f>
        <v>#REF!</v>
      </c>
      <c r="D703" s="8" t="e">
        <f>'Anexo VI Estimativa de custo'!#REF!</f>
        <v>#REF!</v>
      </c>
      <c r="E703" s="80" t="e">
        <f>'Anexo VI Estimativa de custo'!#REF!</f>
        <v>#REF!</v>
      </c>
      <c r="F703" s="80" t="e">
        <f>E703</f>
        <v>#REF!</v>
      </c>
      <c r="G703" s="167" t="e">
        <f>IF(F703-E703&gt;0,F703-E703,0)</f>
        <v>#REF!</v>
      </c>
      <c r="H703" s="167" t="e">
        <f>IF(E703-F703&gt;0,E703-F703,0)</f>
        <v>#REF!</v>
      </c>
      <c r="I703" s="77" t="e">
        <f>'Anexo VI Estimativa de custo'!#REF!</f>
        <v>#REF!</v>
      </c>
      <c r="J703" s="269" t="e">
        <f>G703*I703</f>
        <v>#REF!</v>
      </c>
      <c r="K703" s="269" t="e">
        <f>H703*I703</f>
        <v>#REF!</v>
      </c>
      <c r="L703" s="269" t="e">
        <f>J703-K703</f>
        <v>#REF!</v>
      </c>
      <c r="M703" s="106" t="e">
        <f t="shared" ref="M703:M743" si="265">IF(E703&gt;0.001,1,0)</f>
        <v>#REF!</v>
      </c>
      <c r="N703" s="76"/>
      <c r="O703" s="76"/>
      <c r="P703" s="30"/>
      <c r="R703" s="124"/>
      <c r="T703" s="221" t="e">
        <f t="shared" si="263"/>
        <v>#REF!</v>
      </c>
      <c r="W703" s="221" t="e">
        <f t="shared" si="264"/>
        <v>#REF!</v>
      </c>
    </row>
    <row r="704" spans="1:23" s="26" customFormat="1" ht="21.95" customHeight="1" x14ac:dyDescent="0.2">
      <c r="A704" s="192" t="e">
        <f>'Anexo VI Estimativa de custo'!#REF!</f>
        <v>#REF!</v>
      </c>
      <c r="B704" s="172" t="e">
        <f>CONCATENATE($R$702,SUM($M$703:M704))</f>
        <v>#REF!</v>
      </c>
      <c r="C704" s="79" t="e">
        <f>'Anexo VI Estimativa de custo'!#REF!</f>
        <v>#REF!</v>
      </c>
      <c r="D704" s="8" t="e">
        <f>'Anexo VI Estimativa de custo'!#REF!</f>
        <v>#REF!</v>
      </c>
      <c r="E704" s="80" t="e">
        <f>'Anexo VI Estimativa de custo'!#REF!</f>
        <v>#REF!</v>
      </c>
      <c r="F704" s="80" t="e">
        <f t="shared" ref="F704:F743" si="266">E704</f>
        <v>#REF!</v>
      </c>
      <c r="G704" s="167" t="e">
        <f t="shared" ref="G704:G743" si="267">IF(F704-E704&gt;0,F704-E704,0)</f>
        <v>#REF!</v>
      </c>
      <c r="H704" s="167" t="e">
        <f t="shared" ref="H704:H743" si="268">IF(E704-F704&gt;0,E704-F704,0)</f>
        <v>#REF!</v>
      </c>
      <c r="I704" s="77" t="e">
        <f>'Anexo VI Estimativa de custo'!#REF!</f>
        <v>#REF!</v>
      </c>
      <c r="J704" s="269" t="e">
        <f t="shared" ref="J704:J743" si="269">G704*I704</f>
        <v>#REF!</v>
      </c>
      <c r="K704" s="269" t="e">
        <f t="shared" ref="K704:K743" si="270">H704*I704</f>
        <v>#REF!</v>
      </c>
      <c r="L704" s="269" t="e">
        <f t="shared" ref="L704:L743" si="271">J704-K704</f>
        <v>#REF!</v>
      </c>
      <c r="M704" s="106" t="e">
        <f t="shared" si="265"/>
        <v>#REF!</v>
      </c>
      <c r="N704" s="76"/>
      <c r="O704" s="76"/>
      <c r="P704" s="30"/>
      <c r="R704" s="124"/>
      <c r="T704" s="221" t="e">
        <f t="shared" si="263"/>
        <v>#REF!</v>
      </c>
      <c r="W704" s="221" t="e">
        <f t="shared" si="264"/>
        <v>#REF!</v>
      </c>
    </row>
    <row r="705" spans="1:23" s="26" customFormat="1" ht="21.95" customHeight="1" x14ac:dyDescent="0.2">
      <c r="A705" s="192" t="e">
        <f>'Anexo VI Estimativa de custo'!#REF!</f>
        <v>#REF!</v>
      </c>
      <c r="B705" s="172" t="e">
        <f>CONCATENATE($R$702,SUM($M$703:M705))</f>
        <v>#REF!</v>
      </c>
      <c r="C705" s="79" t="e">
        <f>'Anexo VI Estimativa de custo'!#REF!</f>
        <v>#REF!</v>
      </c>
      <c r="D705" s="8" t="e">
        <f>'Anexo VI Estimativa de custo'!#REF!</f>
        <v>#REF!</v>
      </c>
      <c r="E705" s="80" t="e">
        <f>'Anexo VI Estimativa de custo'!#REF!</f>
        <v>#REF!</v>
      </c>
      <c r="F705" s="80" t="e">
        <f t="shared" si="266"/>
        <v>#REF!</v>
      </c>
      <c r="G705" s="167" t="e">
        <f t="shared" si="267"/>
        <v>#REF!</v>
      </c>
      <c r="H705" s="167" t="e">
        <f t="shared" si="268"/>
        <v>#REF!</v>
      </c>
      <c r="I705" s="77" t="e">
        <f>'Anexo VI Estimativa de custo'!#REF!</f>
        <v>#REF!</v>
      </c>
      <c r="J705" s="269" t="e">
        <f t="shared" si="269"/>
        <v>#REF!</v>
      </c>
      <c r="K705" s="269" t="e">
        <f t="shared" si="270"/>
        <v>#REF!</v>
      </c>
      <c r="L705" s="269" t="e">
        <f t="shared" si="271"/>
        <v>#REF!</v>
      </c>
      <c r="M705" s="106" t="e">
        <f t="shared" si="265"/>
        <v>#REF!</v>
      </c>
      <c r="N705" s="76"/>
      <c r="O705" s="76"/>
      <c r="P705" s="30"/>
      <c r="R705" s="124"/>
      <c r="T705" s="221" t="e">
        <f t="shared" si="263"/>
        <v>#REF!</v>
      </c>
      <c r="W705" s="221" t="e">
        <f t="shared" si="264"/>
        <v>#REF!</v>
      </c>
    </row>
    <row r="706" spans="1:23" s="26" customFormat="1" ht="21.95" customHeight="1" x14ac:dyDescent="0.2">
      <c r="A706" s="192" t="e">
        <f>'Anexo VI Estimativa de custo'!#REF!</f>
        <v>#REF!</v>
      </c>
      <c r="B706" s="172" t="e">
        <f>CONCATENATE($R$702,SUM($M$703:M706))</f>
        <v>#REF!</v>
      </c>
      <c r="C706" s="79" t="e">
        <f>'Anexo VI Estimativa de custo'!#REF!</f>
        <v>#REF!</v>
      </c>
      <c r="D706" s="8" t="e">
        <f>'Anexo VI Estimativa de custo'!#REF!</f>
        <v>#REF!</v>
      </c>
      <c r="E706" s="80" t="e">
        <f>'Anexo VI Estimativa de custo'!#REF!</f>
        <v>#REF!</v>
      </c>
      <c r="F706" s="80" t="e">
        <f t="shared" si="266"/>
        <v>#REF!</v>
      </c>
      <c r="G706" s="167" t="e">
        <f t="shared" si="267"/>
        <v>#REF!</v>
      </c>
      <c r="H706" s="167" t="e">
        <f t="shared" si="268"/>
        <v>#REF!</v>
      </c>
      <c r="I706" s="77" t="e">
        <f>'Anexo VI Estimativa de custo'!#REF!</f>
        <v>#REF!</v>
      </c>
      <c r="J706" s="269" t="e">
        <f t="shared" si="269"/>
        <v>#REF!</v>
      </c>
      <c r="K706" s="269" t="e">
        <f t="shared" si="270"/>
        <v>#REF!</v>
      </c>
      <c r="L706" s="269" t="e">
        <f t="shared" si="271"/>
        <v>#REF!</v>
      </c>
      <c r="M706" s="106" t="e">
        <f t="shared" si="265"/>
        <v>#REF!</v>
      </c>
      <c r="N706" s="76"/>
      <c r="O706" s="76"/>
      <c r="P706" s="30"/>
      <c r="R706" s="124"/>
      <c r="T706" s="221" t="e">
        <f t="shared" si="263"/>
        <v>#REF!</v>
      </c>
      <c r="W706" s="221" t="e">
        <f t="shared" si="264"/>
        <v>#REF!</v>
      </c>
    </row>
    <row r="707" spans="1:23" s="26" customFormat="1" ht="21.95" customHeight="1" x14ac:dyDescent="0.2">
      <c r="A707" s="192" t="e">
        <f>'Anexo VI Estimativa de custo'!#REF!</f>
        <v>#REF!</v>
      </c>
      <c r="B707" s="172" t="e">
        <f>CONCATENATE($R$702,SUM($M$703:M707))</f>
        <v>#REF!</v>
      </c>
      <c r="C707" s="79" t="e">
        <f>'Anexo VI Estimativa de custo'!#REF!</f>
        <v>#REF!</v>
      </c>
      <c r="D707" s="8" t="e">
        <f>'Anexo VI Estimativa de custo'!#REF!</f>
        <v>#REF!</v>
      </c>
      <c r="E707" s="80" t="e">
        <f>'Anexo VI Estimativa de custo'!#REF!</f>
        <v>#REF!</v>
      </c>
      <c r="F707" s="80" t="e">
        <f t="shared" si="266"/>
        <v>#REF!</v>
      </c>
      <c r="G707" s="167" t="e">
        <f t="shared" si="267"/>
        <v>#REF!</v>
      </c>
      <c r="H707" s="167" t="e">
        <f t="shared" si="268"/>
        <v>#REF!</v>
      </c>
      <c r="I707" s="77" t="e">
        <f>'Anexo VI Estimativa de custo'!#REF!</f>
        <v>#REF!</v>
      </c>
      <c r="J707" s="269" t="e">
        <f t="shared" si="269"/>
        <v>#REF!</v>
      </c>
      <c r="K707" s="269" t="e">
        <f t="shared" si="270"/>
        <v>#REF!</v>
      </c>
      <c r="L707" s="269" t="e">
        <f t="shared" si="271"/>
        <v>#REF!</v>
      </c>
      <c r="M707" s="106" t="e">
        <f t="shared" si="265"/>
        <v>#REF!</v>
      </c>
      <c r="N707" s="76"/>
      <c r="O707" s="76"/>
      <c r="P707" s="30"/>
      <c r="R707" s="124"/>
      <c r="T707" s="221" t="e">
        <f t="shared" si="263"/>
        <v>#REF!</v>
      </c>
      <c r="W707" s="221" t="e">
        <f t="shared" si="264"/>
        <v>#REF!</v>
      </c>
    </row>
    <row r="708" spans="1:23" s="26" customFormat="1" ht="21.95" customHeight="1" x14ac:dyDescent="0.2">
      <c r="A708" s="192" t="e">
        <f>'Anexo VI Estimativa de custo'!#REF!</f>
        <v>#REF!</v>
      </c>
      <c r="B708" s="172" t="e">
        <f>CONCATENATE($R$702,SUM($M$703:M708))</f>
        <v>#REF!</v>
      </c>
      <c r="C708" s="79" t="e">
        <f>'Anexo VI Estimativa de custo'!#REF!</f>
        <v>#REF!</v>
      </c>
      <c r="D708" s="8" t="e">
        <f>'Anexo VI Estimativa de custo'!#REF!</f>
        <v>#REF!</v>
      </c>
      <c r="E708" s="80" t="e">
        <f>'Anexo VI Estimativa de custo'!#REF!</f>
        <v>#REF!</v>
      </c>
      <c r="F708" s="80" t="e">
        <f t="shared" si="266"/>
        <v>#REF!</v>
      </c>
      <c r="G708" s="167" t="e">
        <f t="shared" si="267"/>
        <v>#REF!</v>
      </c>
      <c r="H708" s="167" t="e">
        <f t="shared" si="268"/>
        <v>#REF!</v>
      </c>
      <c r="I708" s="77" t="e">
        <f>'Anexo VI Estimativa de custo'!#REF!</f>
        <v>#REF!</v>
      </c>
      <c r="J708" s="269" t="e">
        <f t="shared" si="269"/>
        <v>#REF!</v>
      </c>
      <c r="K708" s="269" t="e">
        <f t="shared" si="270"/>
        <v>#REF!</v>
      </c>
      <c r="L708" s="269" t="e">
        <f t="shared" si="271"/>
        <v>#REF!</v>
      </c>
      <c r="M708" s="106" t="e">
        <f t="shared" si="265"/>
        <v>#REF!</v>
      </c>
      <c r="N708" s="76"/>
      <c r="O708" s="76"/>
      <c r="P708" s="30"/>
      <c r="R708" s="124"/>
      <c r="T708" s="221" t="e">
        <f t="shared" si="263"/>
        <v>#REF!</v>
      </c>
      <c r="W708" s="221" t="e">
        <f t="shared" si="264"/>
        <v>#REF!</v>
      </c>
    </row>
    <row r="709" spans="1:23" s="26" customFormat="1" ht="21.95" customHeight="1" x14ac:dyDescent="0.2">
      <c r="A709" s="192" t="e">
        <f>'Anexo VI Estimativa de custo'!#REF!</f>
        <v>#REF!</v>
      </c>
      <c r="B709" s="172" t="e">
        <f>CONCATENATE($R$702,SUM($M$703:M709))</f>
        <v>#REF!</v>
      </c>
      <c r="C709" s="79" t="e">
        <f>'Anexo VI Estimativa de custo'!#REF!</f>
        <v>#REF!</v>
      </c>
      <c r="D709" s="8" t="e">
        <f>'Anexo VI Estimativa de custo'!#REF!</f>
        <v>#REF!</v>
      </c>
      <c r="E709" s="80" t="e">
        <f>'Anexo VI Estimativa de custo'!#REF!</f>
        <v>#REF!</v>
      </c>
      <c r="F709" s="80" t="e">
        <f t="shared" si="266"/>
        <v>#REF!</v>
      </c>
      <c r="G709" s="167" t="e">
        <f t="shared" si="267"/>
        <v>#REF!</v>
      </c>
      <c r="H709" s="167" t="e">
        <f t="shared" si="268"/>
        <v>#REF!</v>
      </c>
      <c r="I709" s="77" t="e">
        <f>'Anexo VI Estimativa de custo'!#REF!</f>
        <v>#REF!</v>
      </c>
      <c r="J709" s="269" t="e">
        <f t="shared" si="269"/>
        <v>#REF!</v>
      </c>
      <c r="K709" s="269" t="e">
        <f t="shared" si="270"/>
        <v>#REF!</v>
      </c>
      <c r="L709" s="269" t="e">
        <f t="shared" si="271"/>
        <v>#REF!</v>
      </c>
      <c r="M709" s="106" t="e">
        <f t="shared" si="265"/>
        <v>#REF!</v>
      </c>
      <c r="N709" s="76"/>
      <c r="O709" s="76"/>
      <c r="P709" s="30"/>
      <c r="R709" s="124"/>
      <c r="T709" s="221" t="e">
        <f t="shared" si="263"/>
        <v>#REF!</v>
      </c>
      <c r="W709" s="221" t="e">
        <f t="shared" si="264"/>
        <v>#REF!</v>
      </c>
    </row>
    <row r="710" spans="1:23" s="26" customFormat="1" ht="21.95" customHeight="1" x14ac:dyDescent="0.2">
      <c r="A710" s="192" t="e">
        <f>'Anexo VI Estimativa de custo'!#REF!</f>
        <v>#REF!</v>
      </c>
      <c r="B710" s="172" t="e">
        <f>CONCATENATE($R$702,SUM($M$703:M710))</f>
        <v>#REF!</v>
      </c>
      <c r="C710" s="79" t="e">
        <f>'Anexo VI Estimativa de custo'!#REF!</f>
        <v>#REF!</v>
      </c>
      <c r="D710" s="8" t="e">
        <f>'Anexo VI Estimativa de custo'!#REF!</f>
        <v>#REF!</v>
      </c>
      <c r="E710" s="80" t="e">
        <f>'Anexo VI Estimativa de custo'!#REF!</f>
        <v>#REF!</v>
      </c>
      <c r="F710" s="80" t="e">
        <f t="shared" si="266"/>
        <v>#REF!</v>
      </c>
      <c r="G710" s="167" t="e">
        <f t="shared" si="267"/>
        <v>#REF!</v>
      </c>
      <c r="H710" s="167" t="e">
        <f t="shared" si="268"/>
        <v>#REF!</v>
      </c>
      <c r="I710" s="77" t="e">
        <f>'Anexo VI Estimativa de custo'!#REF!</f>
        <v>#REF!</v>
      </c>
      <c r="J710" s="269" t="e">
        <f t="shared" si="269"/>
        <v>#REF!</v>
      </c>
      <c r="K710" s="269" t="e">
        <f t="shared" si="270"/>
        <v>#REF!</v>
      </c>
      <c r="L710" s="269" t="e">
        <f t="shared" si="271"/>
        <v>#REF!</v>
      </c>
      <c r="M710" s="106" t="e">
        <f t="shared" si="265"/>
        <v>#REF!</v>
      </c>
      <c r="N710" s="76"/>
      <c r="O710" s="76"/>
      <c r="P710" s="30"/>
      <c r="R710" s="124"/>
      <c r="T710" s="221" t="e">
        <f t="shared" si="263"/>
        <v>#REF!</v>
      </c>
      <c r="W710" s="221" t="e">
        <f t="shared" si="264"/>
        <v>#REF!</v>
      </c>
    </row>
    <row r="711" spans="1:23" s="26" customFormat="1" ht="21.95" customHeight="1" x14ac:dyDescent="0.2">
      <c r="A711" s="192">
        <f>'Anexo VI Estimativa de custo'!B85</f>
        <v>170317</v>
      </c>
      <c r="B711" s="172" t="e">
        <f>CONCATENATE($R$702,SUM($M$703:M711))</f>
        <v>#REF!</v>
      </c>
      <c r="C711" s="79" t="str">
        <f>'Anexo VI Estimativa de custo'!D85</f>
        <v>Cabo de cobre 4mm2 - 750 V</v>
      </c>
      <c r="D711" s="8" t="str">
        <f>'Anexo VI Estimativa de custo'!E85</f>
        <v>m</v>
      </c>
      <c r="E711" s="80">
        <f>'Anexo VI Estimativa de custo'!F85</f>
        <v>658</v>
      </c>
      <c r="F711" s="80">
        <f t="shared" si="266"/>
        <v>658</v>
      </c>
      <c r="G711" s="167">
        <f t="shared" si="267"/>
        <v>0</v>
      </c>
      <c r="H711" s="167">
        <f t="shared" si="268"/>
        <v>0</v>
      </c>
      <c r="I711" s="77">
        <f>'Anexo VI Estimativa de custo'!L85</f>
        <v>1.67</v>
      </c>
      <c r="J711" s="269">
        <f t="shared" si="269"/>
        <v>0</v>
      </c>
      <c r="K711" s="269">
        <f t="shared" si="270"/>
        <v>0</v>
      </c>
      <c r="L711" s="269">
        <f t="shared" si="271"/>
        <v>0</v>
      </c>
      <c r="M711" s="106">
        <f t="shared" si="265"/>
        <v>1</v>
      </c>
      <c r="N711" s="76"/>
      <c r="O711" s="76"/>
      <c r="P711" s="30"/>
      <c r="R711" s="124"/>
      <c r="T711" s="221">
        <f t="shared" si="263"/>
        <v>1098.8599999999999</v>
      </c>
      <c r="W711" s="221">
        <f t="shared" si="264"/>
        <v>1098.8599999999999</v>
      </c>
    </row>
    <row r="712" spans="1:23" s="26" customFormat="1" ht="21.95" customHeight="1" x14ac:dyDescent="0.2">
      <c r="A712" s="192" t="e">
        <f>'Anexo VI Estimativa de custo'!#REF!</f>
        <v>#REF!</v>
      </c>
      <c r="B712" s="172" t="e">
        <f>CONCATENATE($R$702,SUM($M$703:M712))</f>
        <v>#REF!</v>
      </c>
      <c r="C712" s="79" t="e">
        <f>'Anexo VI Estimativa de custo'!#REF!</f>
        <v>#REF!</v>
      </c>
      <c r="D712" s="8" t="e">
        <f>'Anexo VI Estimativa de custo'!#REF!</f>
        <v>#REF!</v>
      </c>
      <c r="E712" s="80" t="e">
        <f>'Anexo VI Estimativa de custo'!#REF!</f>
        <v>#REF!</v>
      </c>
      <c r="F712" s="80" t="e">
        <f t="shared" si="266"/>
        <v>#REF!</v>
      </c>
      <c r="G712" s="167" t="e">
        <f t="shared" si="267"/>
        <v>#REF!</v>
      </c>
      <c r="H712" s="167" t="e">
        <f t="shared" si="268"/>
        <v>#REF!</v>
      </c>
      <c r="I712" s="77" t="e">
        <f>'Anexo VI Estimativa de custo'!#REF!</f>
        <v>#REF!</v>
      </c>
      <c r="J712" s="269" t="e">
        <f t="shared" si="269"/>
        <v>#REF!</v>
      </c>
      <c r="K712" s="269" t="e">
        <f t="shared" si="270"/>
        <v>#REF!</v>
      </c>
      <c r="L712" s="269" t="e">
        <f t="shared" si="271"/>
        <v>#REF!</v>
      </c>
      <c r="M712" s="106" t="e">
        <f t="shared" si="265"/>
        <v>#REF!</v>
      </c>
      <c r="N712" s="76"/>
      <c r="O712" s="76"/>
      <c r="P712" s="30"/>
      <c r="R712" s="124"/>
      <c r="T712" s="221" t="e">
        <f t="shared" si="263"/>
        <v>#REF!</v>
      </c>
      <c r="W712" s="221" t="e">
        <f t="shared" si="264"/>
        <v>#REF!</v>
      </c>
    </row>
    <row r="713" spans="1:23" s="26" customFormat="1" ht="21.95" customHeight="1" x14ac:dyDescent="0.2">
      <c r="A713" s="192">
        <f>'Anexo VI Estimativa de custo'!B86</f>
        <v>170318</v>
      </c>
      <c r="B713" s="172" t="e">
        <f>CONCATENATE($R$702,SUM($M$703:M713))</f>
        <v>#REF!</v>
      </c>
      <c r="C713" s="79" t="str">
        <f>'Anexo VI Estimativa de custo'!D86</f>
        <v>Cabo de cobre 6mm2 - 750 V</v>
      </c>
      <c r="D713" s="8" t="str">
        <f>'Anexo VI Estimativa de custo'!E86</f>
        <v>m</v>
      </c>
      <c r="E713" s="80">
        <f>'Anexo VI Estimativa de custo'!F86</f>
        <v>300</v>
      </c>
      <c r="F713" s="80">
        <f t="shared" si="266"/>
        <v>300</v>
      </c>
      <c r="G713" s="167">
        <f t="shared" si="267"/>
        <v>0</v>
      </c>
      <c r="H713" s="167">
        <f t="shared" si="268"/>
        <v>0</v>
      </c>
      <c r="I713" s="77">
        <f>'Anexo VI Estimativa de custo'!L86</f>
        <v>2.0299999999999998</v>
      </c>
      <c r="J713" s="269">
        <f t="shared" si="269"/>
        <v>0</v>
      </c>
      <c r="K713" s="269">
        <f t="shared" si="270"/>
        <v>0</v>
      </c>
      <c r="L713" s="269">
        <f t="shared" si="271"/>
        <v>0</v>
      </c>
      <c r="M713" s="106">
        <f t="shared" si="265"/>
        <v>1</v>
      </c>
      <c r="N713" s="76"/>
      <c r="O713" s="76"/>
      <c r="P713" s="30"/>
      <c r="R713" s="124"/>
      <c r="T713" s="221">
        <f t="shared" si="263"/>
        <v>608.99999999999989</v>
      </c>
      <c r="W713" s="221">
        <f t="shared" si="264"/>
        <v>608.99999999999989</v>
      </c>
    </row>
    <row r="714" spans="1:23" s="26" customFormat="1" ht="21.95" customHeight="1" x14ac:dyDescent="0.2">
      <c r="A714" s="192" t="e">
        <f>'Anexo VI Estimativa de custo'!#REF!</f>
        <v>#REF!</v>
      </c>
      <c r="B714" s="172" t="e">
        <f>CONCATENATE($R$702,SUM($M$703:M714))</f>
        <v>#REF!</v>
      </c>
      <c r="C714" s="79" t="e">
        <f>'Anexo VI Estimativa de custo'!#REF!</f>
        <v>#REF!</v>
      </c>
      <c r="D714" s="8" t="e">
        <f>'Anexo VI Estimativa de custo'!#REF!</f>
        <v>#REF!</v>
      </c>
      <c r="E714" s="80" t="e">
        <f>'Anexo VI Estimativa de custo'!#REF!</f>
        <v>#REF!</v>
      </c>
      <c r="F714" s="80" t="e">
        <f t="shared" si="266"/>
        <v>#REF!</v>
      </c>
      <c r="G714" s="167" t="e">
        <f t="shared" si="267"/>
        <v>#REF!</v>
      </c>
      <c r="H714" s="167" t="e">
        <f t="shared" si="268"/>
        <v>#REF!</v>
      </c>
      <c r="I714" s="77" t="e">
        <f>'Anexo VI Estimativa de custo'!#REF!</f>
        <v>#REF!</v>
      </c>
      <c r="J714" s="269" t="e">
        <f t="shared" si="269"/>
        <v>#REF!</v>
      </c>
      <c r="K714" s="269" t="e">
        <f t="shared" si="270"/>
        <v>#REF!</v>
      </c>
      <c r="L714" s="269" t="e">
        <f t="shared" si="271"/>
        <v>#REF!</v>
      </c>
      <c r="M714" s="106" t="e">
        <f t="shared" si="265"/>
        <v>#REF!</v>
      </c>
      <c r="N714" s="76"/>
      <c r="O714" s="76"/>
      <c r="P714" s="30"/>
      <c r="R714" s="124"/>
      <c r="T714" s="221" t="e">
        <f t="shared" si="263"/>
        <v>#REF!</v>
      </c>
      <c r="W714" s="221" t="e">
        <f t="shared" si="264"/>
        <v>#REF!</v>
      </c>
    </row>
    <row r="715" spans="1:23" s="26" customFormat="1" ht="21.95" customHeight="1" x14ac:dyDescent="0.2">
      <c r="A715" s="192" t="e">
        <f>'Anexo VI Estimativa de custo'!#REF!</f>
        <v>#REF!</v>
      </c>
      <c r="B715" s="172" t="e">
        <f>CONCATENATE($R$702,SUM($M$703:M715))</f>
        <v>#REF!</v>
      </c>
      <c r="C715" s="79" t="e">
        <f>'Anexo VI Estimativa de custo'!#REF!</f>
        <v>#REF!</v>
      </c>
      <c r="D715" s="8" t="e">
        <f>'Anexo VI Estimativa de custo'!#REF!</f>
        <v>#REF!</v>
      </c>
      <c r="E715" s="80" t="e">
        <f>'Anexo VI Estimativa de custo'!#REF!</f>
        <v>#REF!</v>
      </c>
      <c r="F715" s="80" t="e">
        <f t="shared" si="266"/>
        <v>#REF!</v>
      </c>
      <c r="G715" s="167" t="e">
        <f t="shared" si="267"/>
        <v>#REF!</v>
      </c>
      <c r="H715" s="167" t="e">
        <f t="shared" si="268"/>
        <v>#REF!</v>
      </c>
      <c r="I715" s="77" t="e">
        <f>'Anexo VI Estimativa de custo'!#REF!</f>
        <v>#REF!</v>
      </c>
      <c r="J715" s="269" t="e">
        <f t="shared" si="269"/>
        <v>#REF!</v>
      </c>
      <c r="K715" s="269" t="e">
        <f t="shared" si="270"/>
        <v>#REF!</v>
      </c>
      <c r="L715" s="269" t="e">
        <f t="shared" si="271"/>
        <v>#REF!</v>
      </c>
      <c r="M715" s="106" t="e">
        <f t="shared" si="265"/>
        <v>#REF!</v>
      </c>
      <c r="N715" s="76"/>
      <c r="O715" s="76"/>
      <c r="P715" s="30"/>
      <c r="R715" s="124"/>
      <c r="T715" s="221" t="e">
        <f t="shared" si="263"/>
        <v>#REF!</v>
      </c>
      <c r="W715" s="221" t="e">
        <f t="shared" si="264"/>
        <v>#REF!</v>
      </c>
    </row>
    <row r="716" spans="1:23" s="26" customFormat="1" ht="21.95" customHeight="1" x14ac:dyDescent="0.2">
      <c r="A716" s="192" t="e">
        <f>'Anexo VI Estimativa de custo'!#REF!</f>
        <v>#REF!</v>
      </c>
      <c r="B716" s="172" t="e">
        <f>CONCATENATE($R$702,SUM($M$703:M716))</f>
        <v>#REF!</v>
      </c>
      <c r="C716" s="79" t="e">
        <f>'Anexo VI Estimativa de custo'!#REF!</f>
        <v>#REF!</v>
      </c>
      <c r="D716" s="8" t="e">
        <f>'Anexo VI Estimativa de custo'!#REF!</f>
        <v>#REF!</v>
      </c>
      <c r="E716" s="80" t="e">
        <f>'Anexo VI Estimativa de custo'!#REF!</f>
        <v>#REF!</v>
      </c>
      <c r="F716" s="80" t="e">
        <f t="shared" si="266"/>
        <v>#REF!</v>
      </c>
      <c r="G716" s="167" t="e">
        <f t="shared" si="267"/>
        <v>#REF!</v>
      </c>
      <c r="H716" s="167" t="e">
        <f t="shared" si="268"/>
        <v>#REF!</v>
      </c>
      <c r="I716" s="77" t="e">
        <f>'Anexo VI Estimativa de custo'!#REF!</f>
        <v>#REF!</v>
      </c>
      <c r="J716" s="269" t="e">
        <f t="shared" si="269"/>
        <v>#REF!</v>
      </c>
      <c r="K716" s="269" t="e">
        <f t="shared" si="270"/>
        <v>#REF!</v>
      </c>
      <c r="L716" s="269" t="e">
        <f t="shared" si="271"/>
        <v>#REF!</v>
      </c>
      <c r="M716" s="106" t="e">
        <f t="shared" si="265"/>
        <v>#REF!</v>
      </c>
      <c r="N716" s="76"/>
      <c r="O716" s="76"/>
      <c r="P716" s="30"/>
      <c r="R716" s="124"/>
      <c r="T716" s="221" t="e">
        <f t="shared" si="263"/>
        <v>#REF!</v>
      </c>
      <c r="W716" s="221" t="e">
        <f t="shared" si="264"/>
        <v>#REF!</v>
      </c>
    </row>
    <row r="717" spans="1:23" s="26" customFormat="1" ht="21.95" customHeight="1" x14ac:dyDescent="0.2">
      <c r="A717" s="192">
        <f>'Anexo VI Estimativa de custo'!B87</f>
        <v>170320</v>
      </c>
      <c r="B717" s="172" t="e">
        <f>CONCATENATE($R$702,SUM($M$703:M717))</f>
        <v>#REF!</v>
      </c>
      <c r="C717" s="79" t="str">
        <f>'Anexo VI Estimativa de custo'!D87</f>
        <v>Cabo de cobre 16mm2 - 750 V</v>
      </c>
      <c r="D717" s="8" t="str">
        <f>'Anexo VI Estimativa de custo'!E87</f>
        <v>m</v>
      </c>
      <c r="E717" s="80">
        <f>'Anexo VI Estimativa de custo'!F87</f>
        <v>150</v>
      </c>
      <c r="F717" s="80">
        <f t="shared" si="266"/>
        <v>150</v>
      </c>
      <c r="G717" s="167">
        <f t="shared" si="267"/>
        <v>0</v>
      </c>
      <c r="H717" s="167">
        <f t="shared" si="268"/>
        <v>0</v>
      </c>
      <c r="I717" s="77">
        <f>'Anexo VI Estimativa de custo'!L87</f>
        <v>3.72</v>
      </c>
      <c r="J717" s="269">
        <f t="shared" si="269"/>
        <v>0</v>
      </c>
      <c r="K717" s="269">
        <f t="shared" si="270"/>
        <v>0</v>
      </c>
      <c r="L717" s="269">
        <f t="shared" si="271"/>
        <v>0</v>
      </c>
      <c r="M717" s="106">
        <f t="shared" si="265"/>
        <v>1</v>
      </c>
      <c r="N717" s="76"/>
      <c r="O717" s="76"/>
      <c r="P717" s="30"/>
      <c r="R717" s="124"/>
      <c r="T717" s="221">
        <f t="shared" si="263"/>
        <v>558</v>
      </c>
      <c r="W717" s="221">
        <f t="shared" si="264"/>
        <v>558</v>
      </c>
    </row>
    <row r="718" spans="1:23" s="26" customFormat="1" ht="21.95" customHeight="1" x14ac:dyDescent="0.2">
      <c r="A718" s="192" t="e">
        <f>'Anexo VI Estimativa de custo'!#REF!</f>
        <v>#REF!</v>
      </c>
      <c r="B718" s="172" t="e">
        <f>CONCATENATE($R$702,SUM($M$703:M718))</f>
        <v>#REF!</v>
      </c>
      <c r="C718" s="79" t="e">
        <f>'Anexo VI Estimativa de custo'!#REF!</f>
        <v>#REF!</v>
      </c>
      <c r="D718" s="8" t="e">
        <f>'Anexo VI Estimativa de custo'!#REF!</f>
        <v>#REF!</v>
      </c>
      <c r="E718" s="80" t="e">
        <f>'Anexo VI Estimativa de custo'!#REF!</f>
        <v>#REF!</v>
      </c>
      <c r="F718" s="80" t="e">
        <f t="shared" si="266"/>
        <v>#REF!</v>
      </c>
      <c r="G718" s="167" t="e">
        <f t="shared" si="267"/>
        <v>#REF!</v>
      </c>
      <c r="H718" s="167" t="e">
        <f t="shared" si="268"/>
        <v>#REF!</v>
      </c>
      <c r="I718" s="77" t="e">
        <f>'Anexo VI Estimativa de custo'!#REF!</f>
        <v>#REF!</v>
      </c>
      <c r="J718" s="269" t="e">
        <f t="shared" si="269"/>
        <v>#REF!</v>
      </c>
      <c r="K718" s="269" t="e">
        <f t="shared" si="270"/>
        <v>#REF!</v>
      </c>
      <c r="L718" s="269" t="e">
        <f t="shared" si="271"/>
        <v>#REF!</v>
      </c>
      <c r="M718" s="106" t="e">
        <f t="shared" si="265"/>
        <v>#REF!</v>
      </c>
      <c r="N718" s="76"/>
      <c r="O718" s="76"/>
      <c r="P718" s="30"/>
      <c r="R718" s="124"/>
      <c r="T718" s="221" t="e">
        <f t="shared" si="263"/>
        <v>#REF!</v>
      </c>
      <c r="W718" s="221" t="e">
        <f t="shared" si="264"/>
        <v>#REF!</v>
      </c>
    </row>
    <row r="719" spans="1:23" s="26" customFormat="1" ht="21.95" customHeight="1" x14ac:dyDescent="0.2">
      <c r="A719" s="192">
        <f>'Anexo VI Estimativa de custo'!B88</f>
        <v>170358</v>
      </c>
      <c r="B719" s="172" t="e">
        <f>CONCATENATE($R$702,SUM($M$703:M719))</f>
        <v>#REF!</v>
      </c>
      <c r="C719" s="79" t="str">
        <f>'Anexo VI Estimativa de custo'!D88</f>
        <v>Cabo de cobre 25mm2 - 750 V</v>
      </c>
      <c r="D719" s="8" t="str">
        <f>'Anexo VI Estimativa de custo'!E88</f>
        <v>m</v>
      </c>
      <c r="E719" s="80">
        <f>'Anexo VI Estimativa de custo'!F88</f>
        <v>100</v>
      </c>
      <c r="F719" s="80">
        <f t="shared" si="266"/>
        <v>100</v>
      </c>
      <c r="G719" s="167">
        <f t="shared" si="267"/>
        <v>0</v>
      </c>
      <c r="H719" s="167">
        <f t="shared" si="268"/>
        <v>0</v>
      </c>
      <c r="I719" s="77">
        <f>'Anexo VI Estimativa de custo'!L88</f>
        <v>5.16</v>
      </c>
      <c r="J719" s="269">
        <f t="shared" si="269"/>
        <v>0</v>
      </c>
      <c r="K719" s="269">
        <f t="shared" si="270"/>
        <v>0</v>
      </c>
      <c r="L719" s="269">
        <f t="shared" si="271"/>
        <v>0</v>
      </c>
      <c r="M719" s="106">
        <f t="shared" si="265"/>
        <v>1</v>
      </c>
      <c r="N719" s="76"/>
      <c r="O719" s="76"/>
      <c r="P719" s="30"/>
      <c r="R719" s="124"/>
      <c r="T719" s="221">
        <f t="shared" si="263"/>
        <v>516</v>
      </c>
      <c r="W719" s="221">
        <f t="shared" si="264"/>
        <v>516</v>
      </c>
    </row>
    <row r="720" spans="1:23" s="26" customFormat="1" ht="21.95" customHeight="1" x14ac:dyDescent="0.2">
      <c r="A720" s="192">
        <f>'Anexo VI Estimativa de custo'!B89</f>
        <v>170748</v>
      </c>
      <c r="B720" s="172" t="e">
        <f>CONCATENATE($R$702,SUM($M$703:M720))</f>
        <v>#REF!</v>
      </c>
      <c r="C720" s="79" t="str">
        <f>'Anexo VI Estimativa de custo'!D89</f>
        <v>Cabo de cobre 25mm2 - 1KV</v>
      </c>
      <c r="D720" s="8" t="str">
        <f>'Anexo VI Estimativa de custo'!E89</f>
        <v>m</v>
      </c>
      <c r="E720" s="80">
        <f>'Anexo VI Estimativa de custo'!F89</f>
        <v>20</v>
      </c>
      <c r="F720" s="80">
        <f t="shared" si="266"/>
        <v>20</v>
      </c>
      <c r="G720" s="167">
        <f t="shared" si="267"/>
        <v>0</v>
      </c>
      <c r="H720" s="167">
        <f t="shared" si="268"/>
        <v>0</v>
      </c>
      <c r="I720" s="77">
        <f>'Anexo VI Estimativa de custo'!L89</f>
        <v>5.37</v>
      </c>
      <c r="J720" s="269">
        <f t="shared" si="269"/>
        <v>0</v>
      </c>
      <c r="K720" s="269">
        <f t="shared" si="270"/>
        <v>0</v>
      </c>
      <c r="L720" s="269">
        <f t="shared" si="271"/>
        <v>0</v>
      </c>
      <c r="M720" s="106">
        <f t="shared" si="265"/>
        <v>1</v>
      </c>
      <c r="N720" s="76"/>
      <c r="O720" s="76"/>
      <c r="P720" s="30"/>
      <c r="R720" s="124"/>
      <c r="T720" s="221">
        <f t="shared" si="263"/>
        <v>107.4</v>
      </c>
      <c r="W720" s="221">
        <f t="shared" si="264"/>
        <v>107.4</v>
      </c>
    </row>
    <row r="721" spans="1:23" s="26" customFormat="1" ht="21.95" customHeight="1" x14ac:dyDescent="0.2">
      <c r="A721" s="192">
        <f>'Anexo VI Estimativa de custo'!B90</f>
        <v>170359</v>
      </c>
      <c r="B721" s="172" t="e">
        <f>CONCATENATE($R$702,SUM($M$703:M721))</f>
        <v>#REF!</v>
      </c>
      <c r="C721" s="79" t="str">
        <f>'Anexo VI Estimativa de custo'!D90</f>
        <v>Cabo de cobre 35mm2 - 750 V</v>
      </c>
      <c r="D721" s="8" t="str">
        <f>'Anexo VI Estimativa de custo'!E90</f>
        <v>m</v>
      </c>
      <c r="E721" s="80">
        <f>'Anexo VI Estimativa de custo'!F90</f>
        <v>24</v>
      </c>
      <c r="F721" s="80">
        <f t="shared" si="266"/>
        <v>24</v>
      </c>
      <c r="G721" s="167">
        <f t="shared" si="267"/>
        <v>0</v>
      </c>
      <c r="H721" s="167">
        <f t="shared" si="268"/>
        <v>0</v>
      </c>
      <c r="I721" s="77">
        <f>'Anexo VI Estimativa de custo'!L90</f>
        <v>6.58</v>
      </c>
      <c r="J721" s="269">
        <f t="shared" si="269"/>
        <v>0</v>
      </c>
      <c r="K721" s="269">
        <f t="shared" si="270"/>
        <v>0</v>
      </c>
      <c r="L721" s="269">
        <f t="shared" si="271"/>
        <v>0</v>
      </c>
      <c r="M721" s="106">
        <f t="shared" si="265"/>
        <v>1</v>
      </c>
      <c r="N721" s="76"/>
      <c r="O721" s="76"/>
      <c r="P721" s="30"/>
      <c r="R721" s="124"/>
      <c r="T721" s="221">
        <f t="shared" si="263"/>
        <v>157.92000000000002</v>
      </c>
      <c r="W721" s="221">
        <f t="shared" si="264"/>
        <v>157.92000000000002</v>
      </c>
    </row>
    <row r="722" spans="1:23" s="26" customFormat="1" ht="21.95" customHeight="1" x14ac:dyDescent="0.2">
      <c r="A722" s="192">
        <f>'Anexo VI Estimativa de custo'!B91</f>
        <v>170750</v>
      </c>
      <c r="B722" s="172" t="e">
        <f>CONCATENATE($R$702,SUM($M$703:M722))</f>
        <v>#REF!</v>
      </c>
      <c r="C722" s="79" t="str">
        <f>'Anexo VI Estimativa de custo'!D91</f>
        <v>Cabo de cobre 50mm2 - 1 KV</v>
      </c>
      <c r="D722" s="8" t="str">
        <f>'Anexo VI Estimativa de custo'!E91</f>
        <v>m</v>
      </c>
      <c r="E722" s="80">
        <f>'Anexo VI Estimativa de custo'!F91</f>
        <v>42</v>
      </c>
      <c r="F722" s="80">
        <f t="shared" si="266"/>
        <v>42</v>
      </c>
      <c r="G722" s="167">
        <f t="shared" si="267"/>
        <v>0</v>
      </c>
      <c r="H722" s="167">
        <f t="shared" si="268"/>
        <v>0</v>
      </c>
      <c r="I722" s="77">
        <f>'Anexo VI Estimativa de custo'!L91</f>
        <v>9.2799999999999994</v>
      </c>
      <c r="J722" s="269">
        <f t="shared" si="269"/>
        <v>0</v>
      </c>
      <c r="K722" s="269">
        <f t="shared" si="270"/>
        <v>0</v>
      </c>
      <c r="L722" s="269">
        <f t="shared" si="271"/>
        <v>0</v>
      </c>
      <c r="M722" s="106">
        <f t="shared" si="265"/>
        <v>1</v>
      </c>
      <c r="N722" s="76"/>
      <c r="O722" s="76"/>
      <c r="P722" s="30"/>
      <c r="R722" s="124"/>
      <c r="T722" s="221">
        <f t="shared" ref="T722:T785" si="272">E722*I722</f>
        <v>389.76</v>
      </c>
      <c r="W722" s="221">
        <f t="shared" ref="W722:W785" si="273">I722*E722</f>
        <v>389.76</v>
      </c>
    </row>
    <row r="723" spans="1:23" s="26" customFormat="1" ht="21.95" customHeight="1" x14ac:dyDescent="0.2">
      <c r="A723" s="192" t="e">
        <f>'Anexo VI Estimativa de custo'!#REF!</f>
        <v>#REF!</v>
      </c>
      <c r="B723" s="172" t="e">
        <f>CONCATENATE($R$702,SUM($M$703:M723))</f>
        <v>#REF!</v>
      </c>
      <c r="C723" s="79" t="e">
        <f>'Anexo VI Estimativa de custo'!#REF!</f>
        <v>#REF!</v>
      </c>
      <c r="D723" s="8" t="e">
        <f>'Anexo VI Estimativa de custo'!#REF!</f>
        <v>#REF!</v>
      </c>
      <c r="E723" s="80" t="e">
        <f>'Anexo VI Estimativa de custo'!#REF!</f>
        <v>#REF!</v>
      </c>
      <c r="F723" s="80" t="e">
        <f t="shared" si="266"/>
        <v>#REF!</v>
      </c>
      <c r="G723" s="167" t="e">
        <f t="shared" si="267"/>
        <v>#REF!</v>
      </c>
      <c r="H723" s="167" t="e">
        <f t="shared" si="268"/>
        <v>#REF!</v>
      </c>
      <c r="I723" s="77" t="e">
        <f>'Anexo VI Estimativa de custo'!#REF!</f>
        <v>#REF!</v>
      </c>
      <c r="J723" s="269" t="e">
        <f t="shared" si="269"/>
        <v>#REF!</v>
      </c>
      <c r="K723" s="269" t="e">
        <f t="shared" si="270"/>
        <v>#REF!</v>
      </c>
      <c r="L723" s="269" t="e">
        <f t="shared" si="271"/>
        <v>#REF!</v>
      </c>
      <c r="M723" s="106" t="e">
        <f t="shared" si="265"/>
        <v>#REF!</v>
      </c>
      <c r="N723" s="76"/>
      <c r="O723" s="76"/>
      <c r="P723" s="30"/>
      <c r="R723" s="124"/>
      <c r="T723" s="221" t="e">
        <f t="shared" si="272"/>
        <v>#REF!</v>
      </c>
      <c r="W723" s="221" t="e">
        <f t="shared" si="273"/>
        <v>#REF!</v>
      </c>
    </row>
    <row r="724" spans="1:23" s="26" customFormat="1" ht="21.95" customHeight="1" x14ac:dyDescent="0.2">
      <c r="A724" s="192" t="e">
        <f>'Anexo VI Estimativa de custo'!#REF!</f>
        <v>#REF!</v>
      </c>
      <c r="B724" s="172" t="e">
        <f>CONCATENATE($R$702,SUM($M$703:M724))</f>
        <v>#REF!</v>
      </c>
      <c r="C724" s="79" t="e">
        <f>'Anexo VI Estimativa de custo'!#REF!</f>
        <v>#REF!</v>
      </c>
      <c r="D724" s="8" t="e">
        <f>'Anexo VI Estimativa de custo'!#REF!</f>
        <v>#REF!</v>
      </c>
      <c r="E724" s="80" t="e">
        <f>'Anexo VI Estimativa de custo'!#REF!</f>
        <v>#REF!</v>
      </c>
      <c r="F724" s="80" t="e">
        <f t="shared" si="266"/>
        <v>#REF!</v>
      </c>
      <c r="G724" s="167" t="e">
        <f t="shared" si="267"/>
        <v>#REF!</v>
      </c>
      <c r="H724" s="167" t="e">
        <f t="shared" si="268"/>
        <v>#REF!</v>
      </c>
      <c r="I724" s="77" t="e">
        <f>'Anexo VI Estimativa de custo'!#REF!</f>
        <v>#REF!</v>
      </c>
      <c r="J724" s="269" t="e">
        <f t="shared" si="269"/>
        <v>#REF!</v>
      </c>
      <c r="K724" s="269" t="e">
        <f t="shared" si="270"/>
        <v>#REF!</v>
      </c>
      <c r="L724" s="269" t="e">
        <f t="shared" si="271"/>
        <v>#REF!</v>
      </c>
      <c r="M724" s="106" t="e">
        <f t="shared" si="265"/>
        <v>#REF!</v>
      </c>
      <c r="N724" s="76"/>
      <c r="O724" s="76"/>
      <c r="P724" s="30"/>
      <c r="R724" s="124"/>
      <c r="T724" s="221" t="e">
        <f t="shared" si="272"/>
        <v>#REF!</v>
      </c>
      <c r="W724" s="221" t="e">
        <f t="shared" si="273"/>
        <v>#REF!</v>
      </c>
    </row>
    <row r="725" spans="1:23" s="26" customFormat="1" ht="21.95" customHeight="1" x14ac:dyDescent="0.2">
      <c r="A725" s="192" t="e">
        <f>'Anexo VI Estimativa de custo'!#REF!</f>
        <v>#REF!</v>
      </c>
      <c r="B725" s="172" t="e">
        <f>CONCATENATE($R$702,SUM($M$703:M725))</f>
        <v>#REF!</v>
      </c>
      <c r="C725" s="79" t="e">
        <f>'Anexo VI Estimativa de custo'!#REF!</f>
        <v>#REF!</v>
      </c>
      <c r="D725" s="8" t="e">
        <f>'Anexo VI Estimativa de custo'!#REF!</f>
        <v>#REF!</v>
      </c>
      <c r="E725" s="80" t="e">
        <f>'Anexo VI Estimativa de custo'!#REF!</f>
        <v>#REF!</v>
      </c>
      <c r="F725" s="80" t="e">
        <f t="shared" si="266"/>
        <v>#REF!</v>
      </c>
      <c r="G725" s="167" t="e">
        <f t="shared" si="267"/>
        <v>#REF!</v>
      </c>
      <c r="H725" s="167" t="e">
        <f t="shared" si="268"/>
        <v>#REF!</v>
      </c>
      <c r="I725" s="77" t="e">
        <f>'Anexo VI Estimativa de custo'!#REF!</f>
        <v>#REF!</v>
      </c>
      <c r="J725" s="269" t="e">
        <f t="shared" si="269"/>
        <v>#REF!</v>
      </c>
      <c r="K725" s="269" t="e">
        <f t="shared" si="270"/>
        <v>#REF!</v>
      </c>
      <c r="L725" s="269" t="e">
        <f t="shared" si="271"/>
        <v>#REF!</v>
      </c>
      <c r="M725" s="106" t="e">
        <f t="shared" si="265"/>
        <v>#REF!</v>
      </c>
      <c r="N725" s="76"/>
      <c r="O725" s="76"/>
      <c r="P725" s="30"/>
      <c r="R725" s="124"/>
      <c r="T725" s="221" t="e">
        <f t="shared" si="272"/>
        <v>#REF!</v>
      </c>
      <c r="W725" s="221" t="e">
        <f t="shared" si="273"/>
        <v>#REF!</v>
      </c>
    </row>
    <row r="726" spans="1:23" s="26" customFormat="1" ht="21.95" customHeight="1" x14ac:dyDescent="0.2">
      <c r="A726" s="192" t="e">
        <f>'Anexo VI Estimativa de custo'!#REF!</f>
        <v>#REF!</v>
      </c>
      <c r="B726" s="172" t="e">
        <f>CONCATENATE($R$702,SUM($M$703:M726))</f>
        <v>#REF!</v>
      </c>
      <c r="C726" s="79" t="e">
        <f>'Anexo VI Estimativa de custo'!#REF!</f>
        <v>#REF!</v>
      </c>
      <c r="D726" s="8" t="e">
        <f>'Anexo VI Estimativa de custo'!#REF!</f>
        <v>#REF!</v>
      </c>
      <c r="E726" s="80" t="e">
        <f>'Anexo VI Estimativa de custo'!#REF!</f>
        <v>#REF!</v>
      </c>
      <c r="F726" s="80" t="e">
        <f t="shared" si="266"/>
        <v>#REF!</v>
      </c>
      <c r="G726" s="167" t="e">
        <f t="shared" si="267"/>
        <v>#REF!</v>
      </c>
      <c r="H726" s="167" t="e">
        <f t="shared" si="268"/>
        <v>#REF!</v>
      </c>
      <c r="I726" s="77" t="e">
        <f>'Anexo VI Estimativa de custo'!#REF!</f>
        <v>#REF!</v>
      </c>
      <c r="J726" s="269" t="e">
        <f t="shared" si="269"/>
        <v>#REF!</v>
      </c>
      <c r="K726" s="269" t="e">
        <f t="shared" si="270"/>
        <v>#REF!</v>
      </c>
      <c r="L726" s="269" t="e">
        <f t="shared" si="271"/>
        <v>#REF!</v>
      </c>
      <c r="M726" s="106" t="e">
        <f t="shared" si="265"/>
        <v>#REF!</v>
      </c>
      <c r="N726" s="76"/>
      <c r="O726" s="76"/>
      <c r="P726" s="30"/>
      <c r="R726" s="124"/>
      <c r="T726" s="221" t="e">
        <f t="shared" si="272"/>
        <v>#REF!</v>
      </c>
      <c r="W726" s="221" t="e">
        <f t="shared" si="273"/>
        <v>#REF!</v>
      </c>
    </row>
    <row r="727" spans="1:23" s="26" customFormat="1" ht="21.95" customHeight="1" x14ac:dyDescent="0.2">
      <c r="A727" s="192" t="e">
        <f>'Anexo VI Estimativa de custo'!#REF!</f>
        <v>#REF!</v>
      </c>
      <c r="B727" s="172" t="e">
        <f>CONCATENATE($R$702,SUM($M$703:M727))</f>
        <v>#REF!</v>
      </c>
      <c r="C727" s="79" t="e">
        <f>'Anexo VI Estimativa de custo'!#REF!</f>
        <v>#REF!</v>
      </c>
      <c r="D727" s="8" t="e">
        <f>'Anexo VI Estimativa de custo'!#REF!</f>
        <v>#REF!</v>
      </c>
      <c r="E727" s="80" t="e">
        <f>'Anexo VI Estimativa de custo'!#REF!</f>
        <v>#REF!</v>
      </c>
      <c r="F727" s="80" t="e">
        <f t="shared" si="266"/>
        <v>#REF!</v>
      </c>
      <c r="G727" s="167" t="e">
        <f t="shared" si="267"/>
        <v>#REF!</v>
      </c>
      <c r="H727" s="167" t="e">
        <f t="shared" si="268"/>
        <v>#REF!</v>
      </c>
      <c r="I727" s="77" t="e">
        <f>'Anexo VI Estimativa de custo'!#REF!</f>
        <v>#REF!</v>
      </c>
      <c r="J727" s="269" t="e">
        <f t="shared" si="269"/>
        <v>#REF!</v>
      </c>
      <c r="K727" s="269" t="e">
        <f t="shared" si="270"/>
        <v>#REF!</v>
      </c>
      <c r="L727" s="269" t="e">
        <f t="shared" si="271"/>
        <v>#REF!</v>
      </c>
      <c r="M727" s="106" t="e">
        <f t="shared" si="265"/>
        <v>#REF!</v>
      </c>
      <c r="N727" s="76"/>
      <c r="O727" s="76"/>
      <c r="P727" s="30"/>
      <c r="R727" s="124"/>
      <c r="T727" s="221" t="e">
        <f t="shared" si="272"/>
        <v>#REF!</v>
      </c>
      <c r="W727" s="221" t="e">
        <f t="shared" si="273"/>
        <v>#REF!</v>
      </c>
    </row>
    <row r="728" spans="1:23" s="26" customFormat="1" ht="21.95" customHeight="1" x14ac:dyDescent="0.2">
      <c r="A728" s="192" t="e">
        <f>'Anexo VI Estimativa de custo'!#REF!</f>
        <v>#REF!</v>
      </c>
      <c r="B728" s="172" t="e">
        <f>CONCATENATE($R$702,SUM($M$703:M728))</f>
        <v>#REF!</v>
      </c>
      <c r="C728" s="79" t="e">
        <f>'Anexo VI Estimativa de custo'!#REF!</f>
        <v>#REF!</v>
      </c>
      <c r="D728" s="8" t="e">
        <f>'Anexo VI Estimativa de custo'!#REF!</f>
        <v>#REF!</v>
      </c>
      <c r="E728" s="80" t="e">
        <f>'Anexo VI Estimativa de custo'!#REF!</f>
        <v>#REF!</v>
      </c>
      <c r="F728" s="80" t="e">
        <f t="shared" si="266"/>
        <v>#REF!</v>
      </c>
      <c r="G728" s="167" t="e">
        <f t="shared" si="267"/>
        <v>#REF!</v>
      </c>
      <c r="H728" s="167" t="e">
        <f t="shared" si="268"/>
        <v>#REF!</v>
      </c>
      <c r="I728" s="77" t="e">
        <f>'Anexo VI Estimativa de custo'!#REF!</f>
        <v>#REF!</v>
      </c>
      <c r="J728" s="269" t="e">
        <f t="shared" si="269"/>
        <v>#REF!</v>
      </c>
      <c r="K728" s="269" t="e">
        <f t="shared" si="270"/>
        <v>#REF!</v>
      </c>
      <c r="L728" s="269" t="e">
        <f t="shared" si="271"/>
        <v>#REF!</v>
      </c>
      <c r="M728" s="106" t="e">
        <f t="shared" si="265"/>
        <v>#REF!</v>
      </c>
      <c r="N728" s="76"/>
      <c r="O728" s="76"/>
      <c r="P728" s="30"/>
      <c r="R728" s="124"/>
      <c r="T728" s="221" t="e">
        <f t="shared" si="272"/>
        <v>#REF!</v>
      </c>
      <c r="W728" s="221" t="e">
        <f t="shared" si="273"/>
        <v>#REF!</v>
      </c>
    </row>
    <row r="729" spans="1:23" s="26" customFormat="1" ht="21.95" customHeight="1" x14ac:dyDescent="0.2">
      <c r="A729" s="192" t="e">
        <f>'Anexo VI Estimativa de custo'!#REF!</f>
        <v>#REF!</v>
      </c>
      <c r="B729" s="172" t="e">
        <f>CONCATENATE($R$702,SUM($M$703:M729))</f>
        <v>#REF!</v>
      </c>
      <c r="C729" s="79" t="e">
        <f>'Anexo VI Estimativa de custo'!#REF!</f>
        <v>#REF!</v>
      </c>
      <c r="D729" s="8" t="e">
        <f>'Anexo VI Estimativa de custo'!#REF!</f>
        <v>#REF!</v>
      </c>
      <c r="E729" s="80" t="e">
        <f>'Anexo VI Estimativa de custo'!#REF!</f>
        <v>#REF!</v>
      </c>
      <c r="F729" s="80" t="e">
        <f t="shared" si="266"/>
        <v>#REF!</v>
      </c>
      <c r="G729" s="167" t="e">
        <f t="shared" si="267"/>
        <v>#REF!</v>
      </c>
      <c r="H729" s="167" t="e">
        <f t="shared" si="268"/>
        <v>#REF!</v>
      </c>
      <c r="I729" s="77" t="e">
        <f>'Anexo VI Estimativa de custo'!#REF!</f>
        <v>#REF!</v>
      </c>
      <c r="J729" s="269" t="e">
        <f t="shared" si="269"/>
        <v>#REF!</v>
      </c>
      <c r="K729" s="269" t="e">
        <f t="shared" si="270"/>
        <v>#REF!</v>
      </c>
      <c r="L729" s="269" t="e">
        <f t="shared" si="271"/>
        <v>#REF!</v>
      </c>
      <c r="M729" s="106" t="e">
        <f t="shared" si="265"/>
        <v>#REF!</v>
      </c>
      <c r="N729" s="76"/>
      <c r="O729" s="76"/>
      <c r="P729" s="30"/>
      <c r="R729" s="124"/>
      <c r="T729" s="221" t="e">
        <f t="shared" si="272"/>
        <v>#REF!</v>
      </c>
      <c r="W729" s="221" t="e">
        <f t="shared" si="273"/>
        <v>#REF!</v>
      </c>
    </row>
    <row r="730" spans="1:23" s="26" customFormat="1" ht="21.95" customHeight="1" x14ac:dyDescent="0.2">
      <c r="A730" s="192" t="e">
        <f>'Anexo VI Estimativa de custo'!#REF!</f>
        <v>#REF!</v>
      </c>
      <c r="B730" s="172" t="e">
        <f>CONCATENATE($R$702,SUM($M$703:M730))</f>
        <v>#REF!</v>
      </c>
      <c r="C730" s="79" t="e">
        <f>'Anexo VI Estimativa de custo'!#REF!</f>
        <v>#REF!</v>
      </c>
      <c r="D730" s="8" t="e">
        <f>'Anexo VI Estimativa de custo'!#REF!</f>
        <v>#REF!</v>
      </c>
      <c r="E730" s="80" t="e">
        <f>'Anexo VI Estimativa de custo'!#REF!</f>
        <v>#REF!</v>
      </c>
      <c r="F730" s="80" t="e">
        <f t="shared" si="266"/>
        <v>#REF!</v>
      </c>
      <c r="G730" s="167" t="e">
        <f t="shared" si="267"/>
        <v>#REF!</v>
      </c>
      <c r="H730" s="167" t="e">
        <f t="shared" si="268"/>
        <v>#REF!</v>
      </c>
      <c r="I730" s="77" t="e">
        <f>'Anexo VI Estimativa de custo'!#REF!</f>
        <v>#REF!</v>
      </c>
      <c r="J730" s="269" t="e">
        <f t="shared" si="269"/>
        <v>#REF!</v>
      </c>
      <c r="K730" s="269" t="e">
        <f t="shared" si="270"/>
        <v>#REF!</v>
      </c>
      <c r="L730" s="269" t="e">
        <f t="shared" si="271"/>
        <v>#REF!</v>
      </c>
      <c r="M730" s="106" t="e">
        <f t="shared" si="265"/>
        <v>#REF!</v>
      </c>
      <c r="N730" s="76"/>
      <c r="O730" s="76"/>
      <c r="P730" s="30"/>
      <c r="R730" s="124"/>
      <c r="T730" s="221" t="e">
        <f t="shared" si="272"/>
        <v>#REF!</v>
      </c>
      <c r="W730" s="221" t="e">
        <f t="shared" si="273"/>
        <v>#REF!</v>
      </c>
    </row>
    <row r="731" spans="1:23" s="26" customFormat="1" ht="21.95" customHeight="1" x14ac:dyDescent="0.2">
      <c r="A731" s="192" t="e">
        <f>'Anexo VI Estimativa de custo'!#REF!</f>
        <v>#REF!</v>
      </c>
      <c r="B731" s="172" t="e">
        <f>CONCATENATE($R$702,SUM($M$703:M731))</f>
        <v>#REF!</v>
      </c>
      <c r="C731" s="79" t="e">
        <f>'Anexo VI Estimativa de custo'!#REF!</f>
        <v>#REF!</v>
      </c>
      <c r="D731" s="8" t="e">
        <f>'Anexo VI Estimativa de custo'!#REF!</f>
        <v>#REF!</v>
      </c>
      <c r="E731" s="80" t="e">
        <f>'Anexo VI Estimativa de custo'!#REF!</f>
        <v>#REF!</v>
      </c>
      <c r="F731" s="80" t="e">
        <f t="shared" si="266"/>
        <v>#REF!</v>
      </c>
      <c r="G731" s="167" t="e">
        <f t="shared" si="267"/>
        <v>#REF!</v>
      </c>
      <c r="H731" s="167" t="e">
        <f t="shared" si="268"/>
        <v>#REF!</v>
      </c>
      <c r="I731" s="77" t="e">
        <f>'Anexo VI Estimativa de custo'!#REF!</f>
        <v>#REF!</v>
      </c>
      <c r="J731" s="269" t="e">
        <f t="shared" si="269"/>
        <v>#REF!</v>
      </c>
      <c r="K731" s="269" t="e">
        <f t="shared" si="270"/>
        <v>#REF!</v>
      </c>
      <c r="L731" s="269" t="e">
        <f t="shared" si="271"/>
        <v>#REF!</v>
      </c>
      <c r="M731" s="106" t="e">
        <f t="shared" si="265"/>
        <v>#REF!</v>
      </c>
      <c r="N731" s="76"/>
      <c r="O731" s="76"/>
      <c r="P731" s="30"/>
      <c r="R731" s="124"/>
      <c r="T731" s="221" t="e">
        <f t="shared" si="272"/>
        <v>#REF!</v>
      </c>
      <c r="W731" s="221" t="e">
        <f t="shared" si="273"/>
        <v>#REF!</v>
      </c>
    </row>
    <row r="732" spans="1:23" s="26" customFormat="1" ht="21.95" customHeight="1" x14ac:dyDescent="0.2">
      <c r="A732" s="192" t="e">
        <f>'Anexo VI Estimativa de custo'!#REF!</f>
        <v>#REF!</v>
      </c>
      <c r="B732" s="172" t="e">
        <f>CONCATENATE($R$702,SUM($M$703:M732))</f>
        <v>#REF!</v>
      </c>
      <c r="C732" s="79" t="e">
        <f>'Anexo VI Estimativa de custo'!#REF!</f>
        <v>#REF!</v>
      </c>
      <c r="D732" s="8" t="e">
        <f>'Anexo VI Estimativa de custo'!#REF!</f>
        <v>#REF!</v>
      </c>
      <c r="E732" s="80" t="e">
        <f>'Anexo VI Estimativa de custo'!#REF!</f>
        <v>#REF!</v>
      </c>
      <c r="F732" s="80" t="e">
        <f t="shared" si="266"/>
        <v>#REF!</v>
      </c>
      <c r="G732" s="167" t="e">
        <f t="shared" si="267"/>
        <v>#REF!</v>
      </c>
      <c r="H732" s="167" t="e">
        <f t="shared" si="268"/>
        <v>#REF!</v>
      </c>
      <c r="I732" s="77" t="e">
        <f>'Anexo VI Estimativa de custo'!#REF!</f>
        <v>#REF!</v>
      </c>
      <c r="J732" s="269" t="e">
        <f t="shared" si="269"/>
        <v>#REF!</v>
      </c>
      <c r="K732" s="269" t="e">
        <f t="shared" si="270"/>
        <v>#REF!</v>
      </c>
      <c r="L732" s="269" t="e">
        <f t="shared" si="271"/>
        <v>#REF!</v>
      </c>
      <c r="M732" s="106" t="e">
        <f t="shared" si="265"/>
        <v>#REF!</v>
      </c>
      <c r="N732" s="76"/>
      <c r="O732" s="76"/>
      <c r="P732" s="30"/>
      <c r="R732" s="124"/>
      <c r="T732" s="221" t="e">
        <f t="shared" si="272"/>
        <v>#REF!</v>
      </c>
      <c r="W732" s="221" t="e">
        <f t="shared" si="273"/>
        <v>#REF!</v>
      </c>
    </row>
    <row r="733" spans="1:23" s="26" customFormat="1" ht="21.95" customHeight="1" x14ac:dyDescent="0.2">
      <c r="A733" s="192" t="e">
        <f>'Anexo VI Estimativa de custo'!#REF!</f>
        <v>#REF!</v>
      </c>
      <c r="B733" s="172" t="e">
        <f>CONCATENATE($R$702,SUM($M$703:M733))</f>
        <v>#REF!</v>
      </c>
      <c r="C733" s="79" t="e">
        <f>'Anexo VI Estimativa de custo'!#REF!</f>
        <v>#REF!</v>
      </c>
      <c r="D733" s="8" t="e">
        <f>'Anexo VI Estimativa de custo'!#REF!</f>
        <v>#REF!</v>
      </c>
      <c r="E733" s="80" t="e">
        <f>'Anexo VI Estimativa de custo'!#REF!</f>
        <v>#REF!</v>
      </c>
      <c r="F733" s="80" t="e">
        <f t="shared" si="266"/>
        <v>#REF!</v>
      </c>
      <c r="G733" s="167" t="e">
        <f t="shared" si="267"/>
        <v>#REF!</v>
      </c>
      <c r="H733" s="167" t="e">
        <f t="shared" si="268"/>
        <v>#REF!</v>
      </c>
      <c r="I733" s="77" t="e">
        <f>'Anexo VI Estimativa de custo'!#REF!</f>
        <v>#REF!</v>
      </c>
      <c r="J733" s="269" t="e">
        <f t="shared" si="269"/>
        <v>#REF!</v>
      </c>
      <c r="K733" s="269" t="e">
        <f t="shared" si="270"/>
        <v>#REF!</v>
      </c>
      <c r="L733" s="269" t="e">
        <f t="shared" si="271"/>
        <v>#REF!</v>
      </c>
      <c r="M733" s="106" t="e">
        <f t="shared" si="265"/>
        <v>#REF!</v>
      </c>
      <c r="N733" s="76"/>
      <c r="O733" s="76"/>
      <c r="P733" s="30"/>
      <c r="R733" s="124"/>
      <c r="T733" s="221" t="e">
        <f t="shared" si="272"/>
        <v>#REF!</v>
      </c>
      <c r="W733" s="221" t="e">
        <f t="shared" si="273"/>
        <v>#REF!</v>
      </c>
    </row>
    <row r="734" spans="1:23" s="26" customFormat="1" ht="21.95" customHeight="1" x14ac:dyDescent="0.2">
      <c r="A734" s="192" t="e">
        <f>'Anexo VI Estimativa de custo'!#REF!</f>
        <v>#REF!</v>
      </c>
      <c r="B734" s="172" t="e">
        <f>CONCATENATE($R$702,SUM($M$703:M734))</f>
        <v>#REF!</v>
      </c>
      <c r="C734" s="79" t="e">
        <f>'Anexo VI Estimativa de custo'!#REF!</f>
        <v>#REF!</v>
      </c>
      <c r="D734" s="8" t="e">
        <f>'Anexo VI Estimativa de custo'!#REF!</f>
        <v>#REF!</v>
      </c>
      <c r="E734" s="80" t="e">
        <f>'Anexo VI Estimativa de custo'!#REF!</f>
        <v>#REF!</v>
      </c>
      <c r="F734" s="80" t="e">
        <f t="shared" si="266"/>
        <v>#REF!</v>
      </c>
      <c r="G734" s="167" t="e">
        <f t="shared" si="267"/>
        <v>#REF!</v>
      </c>
      <c r="H734" s="167" t="e">
        <f t="shared" si="268"/>
        <v>#REF!</v>
      </c>
      <c r="I734" s="77" t="e">
        <f>'Anexo VI Estimativa de custo'!#REF!</f>
        <v>#REF!</v>
      </c>
      <c r="J734" s="269" t="e">
        <f t="shared" si="269"/>
        <v>#REF!</v>
      </c>
      <c r="K734" s="269" t="e">
        <f t="shared" si="270"/>
        <v>#REF!</v>
      </c>
      <c r="L734" s="269" t="e">
        <f t="shared" si="271"/>
        <v>#REF!</v>
      </c>
      <c r="M734" s="106" t="e">
        <f t="shared" si="265"/>
        <v>#REF!</v>
      </c>
      <c r="N734" s="76"/>
      <c r="O734" s="76"/>
      <c r="P734" s="30"/>
      <c r="R734" s="124"/>
      <c r="T734" s="221" t="e">
        <f t="shared" si="272"/>
        <v>#REF!</v>
      </c>
      <c r="W734" s="221" t="e">
        <f t="shared" si="273"/>
        <v>#REF!</v>
      </c>
    </row>
    <row r="735" spans="1:23" s="26" customFormat="1" ht="21.95" customHeight="1" x14ac:dyDescent="0.2">
      <c r="A735" s="192" t="e">
        <f>'Anexo VI Estimativa de custo'!#REF!</f>
        <v>#REF!</v>
      </c>
      <c r="B735" s="172" t="e">
        <f>CONCATENATE($R$702,SUM($M$703:M735))</f>
        <v>#REF!</v>
      </c>
      <c r="C735" s="79" t="e">
        <f>'Anexo VI Estimativa de custo'!#REF!</f>
        <v>#REF!</v>
      </c>
      <c r="D735" s="8" t="e">
        <f>'Anexo VI Estimativa de custo'!#REF!</f>
        <v>#REF!</v>
      </c>
      <c r="E735" s="80" t="e">
        <f>'Anexo VI Estimativa de custo'!#REF!</f>
        <v>#REF!</v>
      </c>
      <c r="F735" s="80" t="e">
        <f t="shared" si="266"/>
        <v>#REF!</v>
      </c>
      <c r="G735" s="167" t="e">
        <f t="shared" si="267"/>
        <v>#REF!</v>
      </c>
      <c r="H735" s="167" t="e">
        <f t="shared" si="268"/>
        <v>#REF!</v>
      </c>
      <c r="I735" s="77" t="e">
        <f>'Anexo VI Estimativa de custo'!#REF!</f>
        <v>#REF!</v>
      </c>
      <c r="J735" s="269" t="e">
        <f t="shared" si="269"/>
        <v>#REF!</v>
      </c>
      <c r="K735" s="269" t="e">
        <f t="shared" si="270"/>
        <v>#REF!</v>
      </c>
      <c r="L735" s="269" t="e">
        <f t="shared" si="271"/>
        <v>#REF!</v>
      </c>
      <c r="M735" s="106" t="e">
        <f t="shared" si="265"/>
        <v>#REF!</v>
      </c>
      <c r="N735" s="76"/>
      <c r="O735" s="76"/>
      <c r="P735" s="30"/>
      <c r="R735" s="124"/>
      <c r="T735" s="221" t="e">
        <f t="shared" si="272"/>
        <v>#REF!</v>
      </c>
      <c r="W735" s="221" t="e">
        <f t="shared" si="273"/>
        <v>#REF!</v>
      </c>
    </row>
    <row r="736" spans="1:23" s="26" customFormat="1" ht="21.95" customHeight="1" x14ac:dyDescent="0.2">
      <c r="A736" s="192" t="e">
        <f>'Anexo VI Estimativa de custo'!#REF!</f>
        <v>#REF!</v>
      </c>
      <c r="B736" s="172" t="e">
        <f>CONCATENATE($R$702,SUM($M$703:M736))</f>
        <v>#REF!</v>
      </c>
      <c r="C736" s="79" t="e">
        <f>'Anexo VI Estimativa de custo'!#REF!</f>
        <v>#REF!</v>
      </c>
      <c r="D736" s="8" t="e">
        <f>'Anexo VI Estimativa de custo'!#REF!</f>
        <v>#REF!</v>
      </c>
      <c r="E736" s="80" t="e">
        <f>'Anexo VI Estimativa de custo'!#REF!</f>
        <v>#REF!</v>
      </c>
      <c r="F736" s="80" t="e">
        <f t="shared" si="266"/>
        <v>#REF!</v>
      </c>
      <c r="G736" s="167" t="e">
        <f t="shared" si="267"/>
        <v>#REF!</v>
      </c>
      <c r="H736" s="167" t="e">
        <f t="shared" si="268"/>
        <v>#REF!</v>
      </c>
      <c r="I736" s="77" t="e">
        <f>'Anexo VI Estimativa de custo'!#REF!</f>
        <v>#REF!</v>
      </c>
      <c r="J736" s="269" t="e">
        <f t="shared" si="269"/>
        <v>#REF!</v>
      </c>
      <c r="K736" s="269" t="e">
        <f t="shared" si="270"/>
        <v>#REF!</v>
      </c>
      <c r="L736" s="269" t="e">
        <f t="shared" si="271"/>
        <v>#REF!</v>
      </c>
      <c r="M736" s="106" t="e">
        <f t="shared" si="265"/>
        <v>#REF!</v>
      </c>
      <c r="N736" s="76"/>
      <c r="O736" s="76"/>
      <c r="P736" s="30"/>
      <c r="R736" s="124"/>
      <c r="T736" s="221" t="e">
        <f t="shared" si="272"/>
        <v>#REF!</v>
      </c>
      <c r="W736" s="221" t="e">
        <f t="shared" si="273"/>
        <v>#REF!</v>
      </c>
    </row>
    <row r="737" spans="1:23" s="26" customFormat="1" ht="21.95" customHeight="1" x14ac:dyDescent="0.2">
      <c r="A737" s="192" t="e">
        <f>'Anexo VI Estimativa de custo'!#REF!</f>
        <v>#REF!</v>
      </c>
      <c r="B737" s="172" t="e">
        <f>CONCATENATE($R$702,SUM($M$703:M737))</f>
        <v>#REF!</v>
      </c>
      <c r="C737" s="79" t="e">
        <f>'Anexo VI Estimativa de custo'!#REF!</f>
        <v>#REF!</v>
      </c>
      <c r="D737" s="8" t="e">
        <f>'Anexo VI Estimativa de custo'!#REF!</f>
        <v>#REF!</v>
      </c>
      <c r="E737" s="80" t="e">
        <f>'Anexo VI Estimativa de custo'!#REF!</f>
        <v>#REF!</v>
      </c>
      <c r="F737" s="80" t="e">
        <f t="shared" si="266"/>
        <v>#REF!</v>
      </c>
      <c r="G737" s="167" t="e">
        <f t="shared" si="267"/>
        <v>#REF!</v>
      </c>
      <c r="H737" s="167" t="e">
        <f t="shared" si="268"/>
        <v>#REF!</v>
      </c>
      <c r="I737" s="77" t="e">
        <f>'Anexo VI Estimativa de custo'!#REF!</f>
        <v>#REF!</v>
      </c>
      <c r="J737" s="269" t="e">
        <f t="shared" si="269"/>
        <v>#REF!</v>
      </c>
      <c r="K737" s="269" t="e">
        <f t="shared" si="270"/>
        <v>#REF!</v>
      </c>
      <c r="L737" s="269" t="e">
        <f t="shared" si="271"/>
        <v>#REF!</v>
      </c>
      <c r="M737" s="106" t="e">
        <f t="shared" si="265"/>
        <v>#REF!</v>
      </c>
      <c r="N737" s="76"/>
      <c r="O737" s="76"/>
      <c r="P737" s="30"/>
      <c r="R737" s="124"/>
      <c r="T737" s="221" t="e">
        <f t="shared" si="272"/>
        <v>#REF!</v>
      </c>
      <c r="W737" s="221" t="e">
        <f t="shared" si="273"/>
        <v>#REF!</v>
      </c>
    </row>
    <row r="738" spans="1:23" s="26" customFormat="1" ht="21.95" customHeight="1" x14ac:dyDescent="0.2">
      <c r="A738" s="192" t="e">
        <f>'Anexo VI Estimativa de custo'!#REF!</f>
        <v>#REF!</v>
      </c>
      <c r="B738" s="172" t="e">
        <f>CONCATENATE($R$702,SUM($M$703:M738))</f>
        <v>#REF!</v>
      </c>
      <c r="C738" s="79" t="e">
        <f>'Anexo VI Estimativa de custo'!#REF!</f>
        <v>#REF!</v>
      </c>
      <c r="D738" s="8" t="e">
        <f>'Anexo VI Estimativa de custo'!#REF!</f>
        <v>#REF!</v>
      </c>
      <c r="E738" s="80" t="e">
        <f>'Anexo VI Estimativa de custo'!#REF!</f>
        <v>#REF!</v>
      </c>
      <c r="F738" s="80" t="e">
        <f t="shared" si="266"/>
        <v>#REF!</v>
      </c>
      <c r="G738" s="167" t="e">
        <f t="shared" si="267"/>
        <v>#REF!</v>
      </c>
      <c r="H738" s="167" t="e">
        <f t="shared" si="268"/>
        <v>#REF!</v>
      </c>
      <c r="I738" s="77" t="e">
        <f>'Anexo VI Estimativa de custo'!#REF!</f>
        <v>#REF!</v>
      </c>
      <c r="J738" s="269" t="e">
        <f t="shared" si="269"/>
        <v>#REF!</v>
      </c>
      <c r="K738" s="269" t="e">
        <f t="shared" si="270"/>
        <v>#REF!</v>
      </c>
      <c r="L738" s="269" t="e">
        <f t="shared" si="271"/>
        <v>#REF!</v>
      </c>
      <c r="M738" s="106" t="e">
        <f t="shared" si="265"/>
        <v>#REF!</v>
      </c>
      <c r="N738" s="76"/>
      <c r="O738" s="76"/>
      <c r="P738" s="30"/>
      <c r="R738" s="124"/>
      <c r="T738" s="221" t="e">
        <f t="shared" si="272"/>
        <v>#REF!</v>
      </c>
      <c r="W738" s="221" t="e">
        <f t="shared" si="273"/>
        <v>#REF!</v>
      </c>
    </row>
    <row r="739" spans="1:23" s="26" customFormat="1" ht="21.95" customHeight="1" x14ac:dyDescent="0.2">
      <c r="A739" s="192" t="e">
        <f>'Anexo VI Estimativa de custo'!#REF!</f>
        <v>#REF!</v>
      </c>
      <c r="B739" s="172" t="e">
        <f>CONCATENATE($R$702,SUM($M$703:M739))</f>
        <v>#REF!</v>
      </c>
      <c r="C739" s="79" t="e">
        <f>'Anexo VI Estimativa de custo'!#REF!</f>
        <v>#REF!</v>
      </c>
      <c r="D739" s="8" t="e">
        <f>'Anexo VI Estimativa de custo'!#REF!</f>
        <v>#REF!</v>
      </c>
      <c r="E739" s="80" t="e">
        <f>'Anexo VI Estimativa de custo'!#REF!</f>
        <v>#REF!</v>
      </c>
      <c r="F739" s="80" t="e">
        <f t="shared" si="266"/>
        <v>#REF!</v>
      </c>
      <c r="G739" s="167" t="e">
        <f t="shared" si="267"/>
        <v>#REF!</v>
      </c>
      <c r="H739" s="167" t="e">
        <f t="shared" si="268"/>
        <v>#REF!</v>
      </c>
      <c r="I739" s="77" t="e">
        <f>'Anexo VI Estimativa de custo'!#REF!</f>
        <v>#REF!</v>
      </c>
      <c r="J739" s="269" t="e">
        <f t="shared" si="269"/>
        <v>#REF!</v>
      </c>
      <c r="K739" s="269" t="e">
        <f t="shared" si="270"/>
        <v>#REF!</v>
      </c>
      <c r="L739" s="269" t="e">
        <f t="shared" si="271"/>
        <v>#REF!</v>
      </c>
      <c r="M739" s="106" t="e">
        <f t="shared" si="265"/>
        <v>#REF!</v>
      </c>
      <c r="N739" s="76"/>
      <c r="O739" s="76"/>
      <c r="P739" s="30"/>
      <c r="R739" s="124"/>
      <c r="T739" s="221" t="e">
        <f t="shared" si="272"/>
        <v>#REF!</v>
      </c>
      <c r="W739" s="221" t="e">
        <f t="shared" si="273"/>
        <v>#REF!</v>
      </c>
    </row>
    <row r="740" spans="1:23" s="26" customFormat="1" ht="21.95" customHeight="1" x14ac:dyDescent="0.2">
      <c r="A740" s="192" t="e">
        <f>'Anexo VI Estimativa de custo'!#REF!</f>
        <v>#REF!</v>
      </c>
      <c r="B740" s="172" t="e">
        <f>CONCATENATE($R$702,SUM($M$703:M740))</f>
        <v>#REF!</v>
      </c>
      <c r="C740" s="79" t="e">
        <f>'Anexo VI Estimativa de custo'!#REF!</f>
        <v>#REF!</v>
      </c>
      <c r="D740" s="8" t="e">
        <f>'Anexo VI Estimativa de custo'!#REF!</f>
        <v>#REF!</v>
      </c>
      <c r="E740" s="80" t="e">
        <f>'Anexo VI Estimativa de custo'!#REF!</f>
        <v>#REF!</v>
      </c>
      <c r="F740" s="80" t="e">
        <f t="shared" si="266"/>
        <v>#REF!</v>
      </c>
      <c r="G740" s="167" t="e">
        <f t="shared" si="267"/>
        <v>#REF!</v>
      </c>
      <c r="H740" s="167" t="e">
        <f t="shared" si="268"/>
        <v>#REF!</v>
      </c>
      <c r="I740" s="77" t="e">
        <f>'Anexo VI Estimativa de custo'!#REF!</f>
        <v>#REF!</v>
      </c>
      <c r="J740" s="269" t="e">
        <f t="shared" si="269"/>
        <v>#REF!</v>
      </c>
      <c r="K740" s="269" t="e">
        <f t="shared" si="270"/>
        <v>#REF!</v>
      </c>
      <c r="L740" s="269" t="e">
        <f t="shared" si="271"/>
        <v>#REF!</v>
      </c>
      <c r="M740" s="106" t="e">
        <f t="shared" si="265"/>
        <v>#REF!</v>
      </c>
      <c r="N740" s="76"/>
      <c r="O740" s="76"/>
      <c r="P740" s="30"/>
      <c r="R740" s="124"/>
      <c r="T740" s="221" t="e">
        <f t="shared" si="272"/>
        <v>#REF!</v>
      </c>
      <c r="W740" s="221" t="e">
        <f t="shared" si="273"/>
        <v>#REF!</v>
      </c>
    </row>
    <row r="741" spans="1:23" s="26" customFormat="1" ht="21.95" customHeight="1" x14ac:dyDescent="0.2">
      <c r="A741" s="192" t="e">
        <f>'Anexo VI Estimativa de custo'!#REF!</f>
        <v>#REF!</v>
      </c>
      <c r="B741" s="172" t="e">
        <f>CONCATENATE($R$702,SUM($M$703:M741))</f>
        <v>#REF!</v>
      </c>
      <c r="C741" s="79" t="e">
        <f>'Anexo VI Estimativa de custo'!#REF!</f>
        <v>#REF!</v>
      </c>
      <c r="D741" s="8" t="e">
        <f>'Anexo VI Estimativa de custo'!#REF!</f>
        <v>#REF!</v>
      </c>
      <c r="E741" s="80" t="e">
        <f>'Anexo VI Estimativa de custo'!#REF!</f>
        <v>#REF!</v>
      </c>
      <c r="F741" s="80" t="e">
        <f t="shared" si="266"/>
        <v>#REF!</v>
      </c>
      <c r="G741" s="167" t="e">
        <f t="shared" si="267"/>
        <v>#REF!</v>
      </c>
      <c r="H741" s="167" t="e">
        <f t="shared" si="268"/>
        <v>#REF!</v>
      </c>
      <c r="I741" s="77" t="e">
        <f>'Anexo VI Estimativa de custo'!#REF!</f>
        <v>#REF!</v>
      </c>
      <c r="J741" s="269" t="e">
        <f t="shared" si="269"/>
        <v>#REF!</v>
      </c>
      <c r="K741" s="269" t="e">
        <f t="shared" si="270"/>
        <v>#REF!</v>
      </c>
      <c r="L741" s="269" t="e">
        <f t="shared" si="271"/>
        <v>#REF!</v>
      </c>
      <c r="M741" s="106" t="e">
        <f t="shared" si="265"/>
        <v>#REF!</v>
      </c>
      <c r="N741" s="76"/>
      <c r="O741" s="76"/>
      <c r="P741" s="30"/>
      <c r="R741" s="124"/>
      <c r="T741" s="221" t="e">
        <f t="shared" si="272"/>
        <v>#REF!</v>
      </c>
      <c r="W741" s="221" t="e">
        <f t="shared" si="273"/>
        <v>#REF!</v>
      </c>
    </row>
    <row r="742" spans="1:23" s="26" customFormat="1" ht="21.95" customHeight="1" x14ac:dyDescent="0.2">
      <c r="A742" s="192" t="e">
        <f>'Anexo VI Estimativa de custo'!#REF!</f>
        <v>#REF!</v>
      </c>
      <c r="B742" s="172" t="e">
        <f>CONCATENATE($R$702,SUM($M$703:M742))</f>
        <v>#REF!</v>
      </c>
      <c r="C742" s="79" t="e">
        <f>'Anexo VI Estimativa de custo'!#REF!</f>
        <v>#REF!</v>
      </c>
      <c r="D742" s="8" t="e">
        <f>'Anexo VI Estimativa de custo'!#REF!</f>
        <v>#REF!</v>
      </c>
      <c r="E742" s="80" t="e">
        <f>'Anexo VI Estimativa de custo'!#REF!</f>
        <v>#REF!</v>
      </c>
      <c r="F742" s="80" t="e">
        <f t="shared" si="266"/>
        <v>#REF!</v>
      </c>
      <c r="G742" s="167" t="e">
        <f t="shared" si="267"/>
        <v>#REF!</v>
      </c>
      <c r="H742" s="167" t="e">
        <f t="shared" si="268"/>
        <v>#REF!</v>
      </c>
      <c r="I742" s="77" t="e">
        <f>'Anexo VI Estimativa de custo'!#REF!</f>
        <v>#REF!</v>
      </c>
      <c r="J742" s="269" t="e">
        <f t="shared" si="269"/>
        <v>#REF!</v>
      </c>
      <c r="K742" s="269" t="e">
        <f t="shared" si="270"/>
        <v>#REF!</v>
      </c>
      <c r="L742" s="269" t="e">
        <f t="shared" si="271"/>
        <v>#REF!</v>
      </c>
      <c r="M742" s="106" t="e">
        <f t="shared" si="265"/>
        <v>#REF!</v>
      </c>
      <c r="N742" s="76"/>
      <c r="O742" s="76"/>
      <c r="P742" s="30"/>
      <c r="R742" s="124"/>
      <c r="T742" s="221" t="e">
        <f t="shared" si="272"/>
        <v>#REF!</v>
      </c>
      <c r="W742" s="221" t="e">
        <f t="shared" si="273"/>
        <v>#REF!</v>
      </c>
    </row>
    <row r="743" spans="1:23" s="244" customFormat="1" ht="21.95" customHeight="1" x14ac:dyDescent="0.2">
      <c r="A743" s="192" t="e">
        <f>'Anexo VI Estimativa de custo'!#REF!</f>
        <v>#REF!</v>
      </c>
      <c r="B743" s="172" t="e">
        <f>CONCATENATE($R$702,SUM($M$703:M743))</f>
        <v>#REF!</v>
      </c>
      <c r="C743" s="79" t="e">
        <f>'Anexo VI Estimativa de custo'!#REF!</f>
        <v>#REF!</v>
      </c>
      <c r="D743" s="8" t="e">
        <f>'Anexo VI Estimativa de custo'!#REF!</f>
        <v>#REF!</v>
      </c>
      <c r="E743" s="80" t="e">
        <f>'Anexo VI Estimativa de custo'!#REF!</f>
        <v>#REF!</v>
      </c>
      <c r="F743" s="80" t="e">
        <f t="shared" si="266"/>
        <v>#REF!</v>
      </c>
      <c r="G743" s="167" t="e">
        <f t="shared" si="267"/>
        <v>#REF!</v>
      </c>
      <c r="H743" s="167" t="e">
        <f t="shared" si="268"/>
        <v>#REF!</v>
      </c>
      <c r="I743" s="77" t="e">
        <f>'Anexo VI Estimativa de custo'!#REF!</f>
        <v>#REF!</v>
      </c>
      <c r="J743" s="269" t="e">
        <f t="shared" si="269"/>
        <v>#REF!</v>
      </c>
      <c r="K743" s="269" t="e">
        <f t="shared" si="270"/>
        <v>#REF!</v>
      </c>
      <c r="L743" s="269" t="e">
        <f t="shared" si="271"/>
        <v>#REF!</v>
      </c>
      <c r="M743" s="106" t="e">
        <f t="shared" si="265"/>
        <v>#REF!</v>
      </c>
      <c r="N743" s="243"/>
      <c r="O743" s="243"/>
      <c r="P743" s="260" t="e">
        <f>SUM(E703:E743)</f>
        <v>#REF!</v>
      </c>
      <c r="R743" s="245"/>
      <c r="T743" s="221" t="e">
        <f t="shared" si="272"/>
        <v>#REF!</v>
      </c>
      <c r="W743" s="221" t="e">
        <f t="shared" si="273"/>
        <v>#REF!</v>
      </c>
    </row>
    <row r="744" spans="1:23" s="60" customFormat="1" ht="21.95" customHeight="1" x14ac:dyDescent="0.25">
      <c r="A744" s="184"/>
      <c r="B744" s="184" t="e">
        <f>CONCATENATE(B595,O744)</f>
        <v>#REF!</v>
      </c>
      <c r="C744" s="524" t="s">
        <v>156</v>
      </c>
      <c r="D744" s="525"/>
      <c r="E744" s="525"/>
      <c r="F744" s="525"/>
      <c r="G744" s="525"/>
      <c r="H744" s="525"/>
      <c r="I744" s="525"/>
      <c r="J744" s="525"/>
      <c r="K744" s="525"/>
      <c r="L744" s="525"/>
      <c r="M744" s="104" t="e">
        <f>IF(P779&gt;0.01,1,0)</f>
        <v>#REF!</v>
      </c>
      <c r="N744" s="59"/>
      <c r="O744" s="118" t="e">
        <f>CONCATENATE(".",SUM(M637,M652,M702,M744,M596))</f>
        <v>#REF!</v>
      </c>
      <c r="P744" s="69"/>
      <c r="Q744" s="54"/>
      <c r="R744" s="128" t="e">
        <f>CONCATENATE(B744,".")</f>
        <v>#REF!</v>
      </c>
      <c r="S744" s="64"/>
      <c r="T744" s="221">
        <f t="shared" si="272"/>
        <v>0</v>
      </c>
      <c r="W744" s="221">
        <f t="shared" si="273"/>
        <v>0</v>
      </c>
    </row>
    <row r="745" spans="1:23" s="26" customFormat="1" ht="21.95" customHeight="1" x14ac:dyDescent="0.2">
      <c r="A745" s="192" t="e">
        <f>'Anexo VI Estimativa de custo'!#REF!</f>
        <v>#REF!</v>
      </c>
      <c r="B745" s="172" t="e">
        <f>CONCATENATE($R$744,SUM($M$745:M745))</f>
        <v>#REF!</v>
      </c>
      <c r="C745" s="31" t="e">
        <f>'Anexo VI Estimativa de custo'!#REF!</f>
        <v>#REF!</v>
      </c>
      <c r="D745" s="8" t="e">
        <f>'Anexo VI Estimativa de custo'!#REF!</f>
        <v>#REF!</v>
      </c>
      <c r="E745" s="80" t="e">
        <f>'Anexo VI Estimativa de custo'!#REF!</f>
        <v>#REF!</v>
      </c>
      <c r="F745" s="80" t="e">
        <f>E745</f>
        <v>#REF!</v>
      </c>
      <c r="G745" s="167" t="e">
        <f>IF(F745-E745&gt;0,F745-E745,0)</f>
        <v>#REF!</v>
      </c>
      <c r="H745" s="167" t="e">
        <f>IF(E745-F745&gt;0,E745-F745,0)</f>
        <v>#REF!</v>
      </c>
      <c r="I745" s="77" t="e">
        <f>'Anexo VI Estimativa de custo'!#REF!</f>
        <v>#REF!</v>
      </c>
      <c r="J745" s="269" t="e">
        <f>G745*I745</f>
        <v>#REF!</v>
      </c>
      <c r="K745" s="269" t="e">
        <f>H745*I745</f>
        <v>#REF!</v>
      </c>
      <c r="L745" s="269" t="e">
        <f>J745-K745</f>
        <v>#REF!</v>
      </c>
      <c r="M745" s="106" t="e">
        <f t="shared" ref="M745:M805" si="274">IF(E745&gt;0.001,1,0)</f>
        <v>#REF!</v>
      </c>
      <c r="N745" s="76"/>
      <c r="O745" s="76"/>
      <c r="P745" s="30"/>
      <c r="R745" s="124"/>
      <c r="T745" s="221" t="e">
        <f t="shared" si="272"/>
        <v>#REF!</v>
      </c>
      <c r="W745" s="221" t="e">
        <f t="shared" si="273"/>
        <v>#REF!</v>
      </c>
    </row>
    <row r="746" spans="1:23" s="26" customFormat="1" ht="21.95" customHeight="1" x14ac:dyDescent="0.2">
      <c r="A746" s="192" t="e">
        <f>'Anexo VI Estimativa de custo'!#REF!</f>
        <v>#REF!</v>
      </c>
      <c r="B746" s="172" t="e">
        <f>CONCATENATE($R$744,SUM($M$745:M746))</f>
        <v>#REF!</v>
      </c>
      <c r="C746" s="31" t="e">
        <f>'Anexo VI Estimativa de custo'!#REF!</f>
        <v>#REF!</v>
      </c>
      <c r="D746" s="8" t="e">
        <f>'Anexo VI Estimativa de custo'!#REF!</f>
        <v>#REF!</v>
      </c>
      <c r="E746" s="80" t="e">
        <f>'Anexo VI Estimativa de custo'!#REF!</f>
        <v>#REF!</v>
      </c>
      <c r="F746" s="80" t="e">
        <f t="shared" ref="F746:F779" si="275">E746</f>
        <v>#REF!</v>
      </c>
      <c r="G746" s="167" t="e">
        <f t="shared" ref="G746:G779" si="276">IF(F746-E746&gt;0,F746-E746,0)</f>
        <v>#REF!</v>
      </c>
      <c r="H746" s="167" t="e">
        <f t="shared" ref="H746:H779" si="277">IF(E746-F746&gt;0,E746-F746,0)</f>
        <v>#REF!</v>
      </c>
      <c r="I746" s="77" t="e">
        <f>'Anexo VI Estimativa de custo'!#REF!</f>
        <v>#REF!</v>
      </c>
      <c r="J746" s="269" t="e">
        <f t="shared" ref="J746:J779" si="278">G746*I746</f>
        <v>#REF!</v>
      </c>
      <c r="K746" s="269" t="e">
        <f t="shared" ref="K746:K779" si="279">H746*I746</f>
        <v>#REF!</v>
      </c>
      <c r="L746" s="269" t="e">
        <f t="shared" ref="L746:L779" si="280">J746-K746</f>
        <v>#REF!</v>
      </c>
      <c r="M746" s="106" t="e">
        <f t="shared" si="274"/>
        <v>#REF!</v>
      </c>
      <c r="N746" s="76"/>
      <c r="O746" s="76"/>
      <c r="P746" s="30"/>
      <c r="R746" s="124"/>
      <c r="T746" s="221" t="e">
        <f t="shared" si="272"/>
        <v>#REF!</v>
      </c>
      <c r="W746" s="221" t="e">
        <f t="shared" si="273"/>
        <v>#REF!</v>
      </c>
    </row>
    <row r="747" spans="1:23" s="26" customFormat="1" ht="21.95" customHeight="1" x14ac:dyDescent="0.2">
      <c r="A747" s="192" t="e">
        <f>'Anexo VI Estimativa de custo'!#REF!</f>
        <v>#REF!</v>
      </c>
      <c r="B747" s="172" t="e">
        <f>CONCATENATE($R$744,SUM($M$745:M747))</f>
        <v>#REF!</v>
      </c>
      <c r="C747" s="31" t="e">
        <f>'Anexo VI Estimativa de custo'!#REF!</f>
        <v>#REF!</v>
      </c>
      <c r="D747" s="8" t="e">
        <f>'Anexo VI Estimativa de custo'!#REF!</f>
        <v>#REF!</v>
      </c>
      <c r="E747" s="80" t="e">
        <f>'Anexo VI Estimativa de custo'!#REF!</f>
        <v>#REF!</v>
      </c>
      <c r="F747" s="80" t="e">
        <f t="shared" si="275"/>
        <v>#REF!</v>
      </c>
      <c r="G747" s="167" t="e">
        <f t="shared" si="276"/>
        <v>#REF!</v>
      </c>
      <c r="H747" s="167" t="e">
        <f t="shared" si="277"/>
        <v>#REF!</v>
      </c>
      <c r="I747" s="77" t="e">
        <f>'Anexo VI Estimativa de custo'!#REF!</f>
        <v>#REF!</v>
      </c>
      <c r="J747" s="269" t="e">
        <f t="shared" si="278"/>
        <v>#REF!</v>
      </c>
      <c r="K747" s="269" t="e">
        <f t="shared" si="279"/>
        <v>#REF!</v>
      </c>
      <c r="L747" s="269" t="e">
        <f t="shared" si="280"/>
        <v>#REF!</v>
      </c>
      <c r="M747" s="106" t="e">
        <f t="shared" si="274"/>
        <v>#REF!</v>
      </c>
      <c r="N747" s="76"/>
      <c r="O747" s="76"/>
      <c r="P747" s="30"/>
      <c r="R747" s="124"/>
      <c r="T747" s="221" t="e">
        <f t="shared" si="272"/>
        <v>#REF!</v>
      </c>
      <c r="W747" s="221" t="e">
        <f t="shared" si="273"/>
        <v>#REF!</v>
      </c>
    </row>
    <row r="748" spans="1:23" s="26" customFormat="1" ht="21.95" customHeight="1" x14ac:dyDescent="0.2">
      <c r="A748" s="192" t="e">
        <f>'Anexo VI Estimativa de custo'!#REF!</f>
        <v>#REF!</v>
      </c>
      <c r="B748" s="172" t="e">
        <f>CONCATENATE($R$744,SUM($M$745:M748))</f>
        <v>#REF!</v>
      </c>
      <c r="C748" s="31" t="e">
        <f>'Anexo VI Estimativa de custo'!#REF!</f>
        <v>#REF!</v>
      </c>
      <c r="D748" s="8" t="e">
        <f>'Anexo VI Estimativa de custo'!#REF!</f>
        <v>#REF!</v>
      </c>
      <c r="E748" s="80" t="e">
        <f>'Anexo VI Estimativa de custo'!#REF!</f>
        <v>#REF!</v>
      </c>
      <c r="F748" s="80" t="e">
        <f t="shared" si="275"/>
        <v>#REF!</v>
      </c>
      <c r="G748" s="167" t="e">
        <f t="shared" si="276"/>
        <v>#REF!</v>
      </c>
      <c r="H748" s="167" t="e">
        <f t="shared" si="277"/>
        <v>#REF!</v>
      </c>
      <c r="I748" s="77" t="e">
        <f>'Anexo VI Estimativa de custo'!#REF!</f>
        <v>#REF!</v>
      </c>
      <c r="J748" s="269" t="e">
        <f t="shared" si="278"/>
        <v>#REF!</v>
      </c>
      <c r="K748" s="269" t="e">
        <f t="shared" si="279"/>
        <v>#REF!</v>
      </c>
      <c r="L748" s="269" t="e">
        <f t="shared" si="280"/>
        <v>#REF!</v>
      </c>
      <c r="M748" s="106" t="e">
        <f t="shared" si="274"/>
        <v>#REF!</v>
      </c>
      <c r="N748" s="76"/>
      <c r="O748" s="76"/>
      <c r="P748" s="30"/>
      <c r="R748" s="124"/>
      <c r="T748" s="221" t="e">
        <f t="shared" si="272"/>
        <v>#REF!</v>
      </c>
      <c r="W748" s="221" t="e">
        <f t="shared" si="273"/>
        <v>#REF!</v>
      </c>
    </row>
    <row r="749" spans="1:23" s="26" customFormat="1" ht="21.95" customHeight="1" x14ac:dyDescent="0.2">
      <c r="A749" s="192" t="e">
        <f>'Anexo VI Estimativa de custo'!#REF!</f>
        <v>#REF!</v>
      </c>
      <c r="B749" s="172" t="e">
        <f>CONCATENATE($R$744,SUM($M$745:M749))</f>
        <v>#REF!</v>
      </c>
      <c r="C749" s="31" t="e">
        <f>'Anexo VI Estimativa de custo'!#REF!</f>
        <v>#REF!</v>
      </c>
      <c r="D749" s="8" t="e">
        <f>'Anexo VI Estimativa de custo'!#REF!</f>
        <v>#REF!</v>
      </c>
      <c r="E749" s="80" t="e">
        <f>'Anexo VI Estimativa de custo'!#REF!</f>
        <v>#REF!</v>
      </c>
      <c r="F749" s="80" t="e">
        <f t="shared" si="275"/>
        <v>#REF!</v>
      </c>
      <c r="G749" s="167" t="e">
        <f t="shared" si="276"/>
        <v>#REF!</v>
      </c>
      <c r="H749" s="167" t="e">
        <f t="shared" si="277"/>
        <v>#REF!</v>
      </c>
      <c r="I749" s="77" t="e">
        <f>'Anexo VI Estimativa de custo'!#REF!</f>
        <v>#REF!</v>
      </c>
      <c r="J749" s="269" t="e">
        <f t="shared" si="278"/>
        <v>#REF!</v>
      </c>
      <c r="K749" s="269" t="e">
        <f t="shared" si="279"/>
        <v>#REF!</v>
      </c>
      <c r="L749" s="269" t="e">
        <f t="shared" si="280"/>
        <v>#REF!</v>
      </c>
      <c r="M749" s="106" t="e">
        <f t="shared" si="274"/>
        <v>#REF!</v>
      </c>
      <c r="N749" s="76"/>
      <c r="O749" s="76"/>
      <c r="P749" s="30"/>
      <c r="R749" s="124"/>
      <c r="T749" s="221" t="e">
        <f t="shared" si="272"/>
        <v>#REF!</v>
      </c>
      <c r="W749" s="221" t="e">
        <f t="shared" si="273"/>
        <v>#REF!</v>
      </c>
    </row>
    <row r="750" spans="1:23" s="26" customFormat="1" ht="21.95" customHeight="1" x14ac:dyDescent="0.2">
      <c r="A750" s="192" t="e">
        <f>'Anexo VI Estimativa de custo'!#REF!</f>
        <v>#REF!</v>
      </c>
      <c r="B750" s="172" t="e">
        <f>CONCATENATE($R$744,SUM($M$745:M750))</f>
        <v>#REF!</v>
      </c>
      <c r="C750" s="31" t="e">
        <f>'Anexo VI Estimativa de custo'!#REF!</f>
        <v>#REF!</v>
      </c>
      <c r="D750" s="8" t="e">
        <f>'Anexo VI Estimativa de custo'!#REF!</f>
        <v>#REF!</v>
      </c>
      <c r="E750" s="80" t="e">
        <f>'Anexo VI Estimativa de custo'!#REF!</f>
        <v>#REF!</v>
      </c>
      <c r="F750" s="80" t="e">
        <f t="shared" si="275"/>
        <v>#REF!</v>
      </c>
      <c r="G750" s="167" t="e">
        <f t="shared" si="276"/>
        <v>#REF!</v>
      </c>
      <c r="H750" s="167" t="e">
        <f t="shared" si="277"/>
        <v>#REF!</v>
      </c>
      <c r="I750" s="77" t="e">
        <f>'Anexo VI Estimativa de custo'!#REF!</f>
        <v>#REF!</v>
      </c>
      <c r="J750" s="269" t="e">
        <f t="shared" si="278"/>
        <v>#REF!</v>
      </c>
      <c r="K750" s="269" t="e">
        <f t="shared" si="279"/>
        <v>#REF!</v>
      </c>
      <c r="L750" s="269" t="e">
        <f t="shared" si="280"/>
        <v>#REF!</v>
      </c>
      <c r="M750" s="106" t="e">
        <f t="shared" si="274"/>
        <v>#REF!</v>
      </c>
      <c r="N750" s="76"/>
      <c r="O750" s="76"/>
      <c r="P750" s="30"/>
      <c r="R750" s="124"/>
      <c r="T750" s="221" t="e">
        <f t="shared" si="272"/>
        <v>#REF!</v>
      </c>
      <c r="W750" s="221" t="e">
        <f t="shared" si="273"/>
        <v>#REF!</v>
      </c>
    </row>
    <row r="751" spans="1:23" s="26" customFormat="1" ht="21.95" customHeight="1" x14ac:dyDescent="0.2">
      <c r="A751" s="192" t="e">
        <f>'Anexo VI Estimativa de custo'!#REF!</f>
        <v>#REF!</v>
      </c>
      <c r="B751" s="172" t="e">
        <f>CONCATENATE($R$744,SUM($M$745:M751))</f>
        <v>#REF!</v>
      </c>
      <c r="C751" s="31" t="e">
        <f>'Anexo VI Estimativa de custo'!#REF!</f>
        <v>#REF!</v>
      </c>
      <c r="D751" s="8" t="e">
        <f>'Anexo VI Estimativa de custo'!#REF!</f>
        <v>#REF!</v>
      </c>
      <c r="E751" s="80" t="e">
        <f>'Anexo VI Estimativa de custo'!#REF!</f>
        <v>#REF!</v>
      </c>
      <c r="F751" s="80" t="e">
        <f t="shared" si="275"/>
        <v>#REF!</v>
      </c>
      <c r="G751" s="167" t="e">
        <f t="shared" si="276"/>
        <v>#REF!</v>
      </c>
      <c r="H751" s="167" t="e">
        <f t="shared" si="277"/>
        <v>#REF!</v>
      </c>
      <c r="I751" s="77" t="e">
        <f>'Anexo VI Estimativa de custo'!#REF!</f>
        <v>#REF!</v>
      </c>
      <c r="J751" s="269" t="e">
        <f t="shared" si="278"/>
        <v>#REF!</v>
      </c>
      <c r="K751" s="269" t="e">
        <f t="shared" si="279"/>
        <v>#REF!</v>
      </c>
      <c r="L751" s="269" t="e">
        <f t="shared" si="280"/>
        <v>#REF!</v>
      </c>
      <c r="M751" s="106" t="e">
        <f t="shared" si="274"/>
        <v>#REF!</v>
      </c>
      <c r="N751" s="76"/>
      <c r="O751" s="76"/>
      <c r="P751" s="30"/>
      <c r="R751" s="124"/>
      <c r="T751" s="221" t="e">
        <f t="shared" si="272"/>
        <v>#REF!</v>
      </c>
      <c r="W751" s="221" t="e">
        <f t="shared" si="273"/>
        <v>#REF!</v>
      </c>
    </row>
    <row r="752" spans="1:23" s="26" customFormat="1" ht="21.95" customHeight="1" x14ac:dyDescent="0.2">
      <c r="A752" s="192" t="e">
        <f>'Anexo VI Estimativa de custo'!#REF!</f>
        <v>#REF!</v>
      </c>
      <c r="B752" s="172" t="e">
        <f>CONCATENATE($R$744,SUM($M$745:M752))</f>
        <v>#REF!</v>
      </c>
      <c r="C752" s="31" t="e">
        <f>'Anexo VI Estimativa de custo'!#REF!</f>
        <v>#REF!</v>
      </c>
      <c r="D752" s="8" t="e">
        <f>'Anexo VI Estimativa de custo'!#REF!</f>
        <v>#REF!</v>
      </c>
      <c r="E752" s="80" t="e">
        <f>'Anexo VI Estimativa de custo'!#REF!</f>
        <v>#REF!</v>
      </c>
      <c r="F752" s="80" t="e">
        <f t="shared" si="275"/>
        <v>#REF!</v>
      </c>
      <c r="G752" s="167" t="e">
        <f t="shared" si="276"/>
        <v>#REF!</v>
      </c>
      <c r="H752" s="167" t="e">
        <f t="shared" si="277"/>
        <v>#REF!</v>
      </c>
      <c r="I752" s="77" t="e">
        <f>'Anexo VI Estimativa de custo'!#REF!</f>
        <v>#REF!</v>
      </c>
      <c r="J752" s="269" t="e">
        <f t="shared" si="278"/>
        <v>#REF!</v>
      </c>
      <c r="K752" s="269" t="e">
        <f t="shared" si="279"/>
        <v>#REF!</v>
      </c>
      <c r="L752" s="269" t="e">
        <f t="shared" si="280"/>
        <v>#REF!</v>
      </c>
      <c r="M752" s="106" t="e">
        <f t="shared" si="274"/>
        <v>#REF!</v>
      </c>
      <c r="N752" s="76"/>
      <c r="O752" s="76"/>
      <c r="P752" s="30"/>
      <c r="R752" s="124"/>
      <c r="T752" s="221" t="e">
        <f t="shared" si="272"/>
        <v>#REF!</v>
      </c>
      <c r="W752" s="221" t="e">
        <f t="shared" si="273"/>
        <v>#REF!</v>
      </c>
    </row>
    <row r="753" spans="1:23" s="26" customFormat="1" ht="21.95" customHeight="1" x14ac:dyDescent="0.2">
      <c r="A753" s="192" t="e">
        <f>'Anexo VI Estimativa de custo'!#REF!</f>
        <v>#REF!</v>
      </c>
      <c r="B753" s="172" t="e">
        <f>CONCATENATE($R$744,SUM($M$745:M753))</f>
        <v>#REF!</v>
      </c>
      <c r="C753" s="31" t="e">
        <f>'Anexo VI Estimativa de custo'!#REF!</f>
        <v>#REF!</v>
      </c>
      <c r="D753" s="8" t="e">
        <f>'Anexo VI Estimativa de custo'!#REF!</f>
        <v>#REF!</v>
      </c>
      <c r="E753" s="80" t="e">
        <f>'Anexo VI Estimativa de custo'!#REF!</f>
        <v>#REF!</v>
      </c>
      <c r="F753" s="80" t="e">
        <f t="shared" si="275"/>
        <v>#REF!</v>
      </c>
      <c r="G753" s="167" t="e">
        <f t="shared" si="276"/>
        <v>#REF!</v>
      </c>
      <c r="H753" s="167" t="e">
        <f t="shared" si="277"/>
        <v>#REF!</v>
      </c>
      <c r="I753" s="77" t="e">
        <f>'Anexo VI Estimativa de custo'!#REF!</f>
        <v>#REF!</v>
      </c>
      <c r="J753" s="269" t="e">
        <f t="shared" si="278"/>
        <v>#REF!</v>
      </c>
      <c r="K753" s="269" t="e">
        <f t="shared" si="279"/>
        <v>#REF!</v>
      </c>
      <c r="L753" s="269" t="e">
        <f t="shared" si="280"/>
        <v>#REF!</v>
      </c>
      <c r="M753" s="106" t="e">
        <f t="shared" si="274"/>
        <v>#REF!</v>
      </c>
      <c r="N753" s="76"/>
      <c r="O753" s="76"/>
      <c r="P753" s="30"/>
      <c r="R753" s="124"/>
      <c r="T753" s="221" t="e">
        <f t="shared" si="272"/>
        <v>#REF!</v>
      </c>
      <c r="W753" s="221" t="e">
        <f t="shared" si="273"/>
        <v>#REF!</v>
      </c>
    </row>
    <row r="754" spans="1:23" s="26" customFormat="1" ht="21.95" customHeight="1" x14ac:dyDescent="0.2">
      <c r="A754" s="192" t="e">
        <f>'Anexo VI Estimativa de custo'!#REF!</f>
        <v>#REF!</v>
      </c>
      <c r="B754" s="172" t="e">
        <f>CONCATENATE($R$744,SUM($M$745:M754))</f>
        <v>#REF!</v>
      </c>
      <c r="C754" s="31" t="e">
        <f>'Anexo VI Estimativa de custo'!#REF!</f>
        <v>#REF!</v>
      </c>
      <c r="D754" s="8" t="e">
        <f>'Anexo VI Estimativa de custo'!#REF!</f>
        <v>#REF!</v>
      </c>
      <c r="E754" s="80" t="e">
        <f>'Anexo VI Estimativa de custo'!#REF!</f>
        <v>#REF!</v>
      </c>
      <c r="F754" s="80" t="e">
        <f t="shared" si="275"/>
        <v>#REF!</v>
      </c>
      <c r="G754" s="167" t="e">
        <f t="shared" si="276"/>
        <v>#REF!</v>
      </c>
      <c r="H754" s="167" t="e">
        <f t="shared" si="277"/>
        <v>#REF!</v>
      </c>
      <c r="I754" s="77" t="e">
        <f>'Anexo VI Estimativa de custo'!#REF!</f>
        <v>#REF!</v>
      </c>
      <c r="J754" s="269" t="e">
        <f t="shared" si="278"/>
        <v>#REF!</v>
      </c>
      <c r="K754" s="269" t="e">
        <f t="shared" si="279"/>
        <v>#REF!</v>
      </c>
      <c r="L754" s="269" t="e">
        <f t="shared" si="280"/>
        <v>#REF!</v>
      </c>
      <c r="M754" s="106" t="e">
        <f t="shared" si="274"/>
        <v>#REF!</v>
      </c>
      <c r="N754" s="76"/>
      <c r="O754" s="76"/>
      <c r="P754" s="30"/>
      <c r="R754" s="124"/>
      <c r="T754" s="221" t="e">
        <f t="shared" si="272"/>
        <v>#REF!</v>
      </c>
      <c r="W754" s="221" t="e">
        <f t="shared" si="273"/>
        <v>#REF!</v>
      </c>
    </row>
    <row r="755" spans="1:23" s="26" customFormat="1" ht="21.95" customHeight="1" x14ac:dyDescent="0.2">
      <c r="A755" s="192" t="e">
        <f>'Anexo VI Estimativa de custo'!#REF!</f>
        <v>#REF!</v>
      </c>
      <c r="B755" s="172" t="e">
        <f>CONCATENATE($R$744,SUM($M$745:M755))</f>
        <v>#REF!</v>
      </c>
      <c r="C755" s="31" t="e">
        <f>'Anexo VI Estimativa de custo'!#REF!</f>
        <v>#REF!</v>
      </c>
      <c r="D755" s="8" t="e">
        <f>'Anexo VI Estimativa de custo'!#REF!</f>
        <v>#REF!</v>
      </c>
      <c r="E755" s="80" t="e">
        <f>'Anexo VI Estimativa de custo'!#REF!</f>
        <v>#REF!</v>
      </c>
      <c r="F755" s="80" t="e">
        <f t="shared" si="275"/>
        <v>#REF!</v>
      </c>
      <c r="G755" s="167" t="e">
        <f t="shared" si="276"/>
        <v>#REF!</v>
      </c>
      <c r="H755" s="167" t="e">
        <f t="shared" si="277"/>
        <v>#REF!</v>
      </c>
      <c r="I755" s="77" t="e">
        <f>'Anexo VI Estimativa de custo'!#REF!</f>
        <v>#REF!</v>
      </c>
      <c r="J755" s="269" t="e">
        <f t="shared" si="278"/>
        <v>#REF!</v>
      </c>
      <c r="K755" s="269" t="e">
        <f t="shared" si="279"/>
        <v>#REF!</v>
      </c>
      <c r="L755" s="269" t="e">
        <f t="shared" si="280"/>
        <v>#REF!</v>
      </c>
      <c r="M755" s="106" t="e">
        <f t="shared" si="274"/>
        <v>#REF!</v>
      </c>
      <c r="N755" s="76"/>
      <c r="O755" s="76"/>
      <c r="P755" s="30"/>
      <c r="R755" s="124"/>
      <c r="T755" s="221" t="e">
        <f t="shared" si="272"/>
        <v>#REF!</v>
      </c>
      <c r="W755" s="221" t="e">
        <f t="shared" si="273"/>
        <v>#REF!</v>
      </c>
    </row>
    <row r="756" spans="1:23" s="26" customFormat="1" ht="21.95" customHeight="1" x14ac:dyDescent="0.2">
      <c r="A756" s="192" t="e">
        <f>'Anexo VI Estimativa de custo'!#REF!</f>
        <v>#REF!</v>
      </c>
      <c r="B756" s="172" t="e">
        <f>CONCATENATE($R$744,SUM($M$745:M756))</f>
        <v>#REF!</v>
      </c>
      <c r="C756" s="31" t="e">
        <f>'Anexo VI Estimativa de custo'!#REF!</f>
        <v>#REF!</v>
      </c>
      <c r="D756" s="8" t="e">
        <f>'Anexo VI Estimativa de custo'!#REF!</f>
        <v>#REF!</v>
      </c>
      <c r="E756" s="80" t="e">
        <f>'Anexo VI Estimativa de custo'!#REF!</f>
        <v>#REF!</v>
      </c>
      <c r="F756" s="80" t="e">
        <f t="shared" si="275"/>
        <v>#REF!</v>
      </c>
      <c r="G756" s="167" t="e">
        <f t="shared" si="276"/>
        <v>#REF!</v>
      </c>
      <c r="H756" s="167" t="e">
        <f t="shared" si="277"/>
        <v>#REF!</v>
      </c>
      <c r="I756" s="77" t="e">
        <f>'Anexo VI Estimativa de custo'!#REF!</f>
        <v>#REF!</v>
      </c>
      <c r="J756" s="269" t="e">
        <f t="shared" si="278"/>
        <v>#REF!</v>
      </c>
      <c r="K756" s="269" t="e">
        <f t="shared" si="279"/>
        <v>#REF!</v>
      </c>
      <c r="L756" s="269" t="e">
        <f t="shared" si="280"/>
        <v>#REF!</v>
      </c>
      <c r="M756" s="106" t="e">
        <f t="shared" si="274"/>
        <v>#REF!</v>
      </c>
      <c r="N756" s="76"/>
      <c r="O756" s="76"/>
      <c r="P756" s="30"/>
      <c r="R756" s="124"/>
      <c r="T756" s="221" t="e">
        <f t="shared" si="272"/>
        <v>#REF!</v>
      </c>
      <c r="W756" s="221" t="e">
        <f t="shared" si="273"/>
        <v>#REF!</v>
      </c>
    </row>
    <row r="757" spans="1:23" s="26" customFormat="1" ht="21.95" customHeight="1" x14ac:dyDescent="0.2">
      <c r="A757" s="192" t="e">
        <f>'Anexo VI Estimativa de custo'!#REF!</f>
        <v>#REF!</v>
      </c>
      <c r="B757" s="172" t="e">
        <f>CONCATENATE($R$744,SUM($M$745:M757))</f>
        <v>#REF!</v>
      </c>
      <c r="C757" s="31" t="e">
        <f>'Anexo VI Estimativa de custo'!#REF!</f>
        <v>#REF!</v>
      </c>
      <c r="D757" s="8" t="e">
        <f>'Anexo VI Estimativa de custo'!#REF!</f>
        <v>#REF!</v>
      </c>
      <c r="E757" s="80" t="e">
        <f>'Anexo VI Estimativa de custo'!#REF!</f>
        <v>#REF!</v>
      </c>
      <c r="F757" s="80" t="e">
        <f t="shared" si="275"/>
        <v>#REF!</v>
      </c>
      <c r="G757" s="167" t="e">
        <f t="shared" si="276"/>
        <v>#REF!</v>
      </c>
      <c r="H757" s="167" t="e">
        <f t="shared" si="277"/>
        <v>#REF!</v>
      </c>
      <c r="I757" s="77" t="e">
        <f>'Anexo VI Estimativa de custo'!#REF!</f>
        <v>#REF!</v>
      </c>
      <c r="J757" s="269" t="e">
        <f t="shared" si="278"/>
        <v>#REF!</v>
      </c>
      <c r="K757" s="269" t="e">
        <f t="shared" si="279"/>
        <v>#REF!</v>
      </c>
      <c r="L757" s="269" t="e">
        <f t="shared" si="280"/>
        <v>#REF!</v>
      </c>
      <c r="M757" s="106" t="e">
        <f t="shared" si="274"/>
        <v>#REF!</v>
      </c>
      <c r="N757" s="76"/>
      <c r="O757" s="76"/>
      <c r="P757" s="30"/>
      <c r="R757" s="124"/>
      <c r="T757" s="221" t="e">
        <f t="shared" si="272"/>
        <v>#REF!</v>
      </c>
      <c r="W757" s="221" t="e">
        <f t="shared" si="273"/>
        <v>#REF!</v>
      </c>
    </row>
    <row r="758" spans="1:23" s="26" customFormat="1" ht="21.95" customHeight="1" x14ac:dyDescent="0.2">
      <c r="A758" s="192" t="e">
        <f>'Anexo VI Estimativa de custo'!#REF!</f>
        <v>#REF!</v>
      </c>
      <c r="B758" s="172" t="e">
        <f>CONCATENATE($R$744,SUM($M$745:M758))</f>
        <v>#REF!</v>
      </c>
      <c r="C758" s="31" t="e">
        <f>'Anexo VI Estimativa de custo'!#REF!</f>
        <v>#REF!</v>
      </c>
      <c r="D758" s="8" t="e">
        <f>'Anexo VI Estimativa de custo'!#REF!</f>
        <v>#REF!</v>
      </c>
      <c r="E758" s="80" t="e">
        <f>'Anexo VI Estimativa de custo'!#REF!</f>
        <v>#REF!</v>
      </c>
      <c r="F758" s="80" t="e">
        <f t="shared" si="275"/>
        <v>#REF!</v>
      </c>
      <c r="G758" s="167" t="e">
        <f t="shared" si="276"/>
        <v>#REF!</v>
      </c>
      <c r="H758" s="167" t="e">
        <f t="shared" si="277"/>
        <v>#REF!</v>
      </c>
      <c r="I758" s="77" t="e">
        <f>'Anexo VI Estimativa de custo'!#REF!</f>
        <v>#REF!</v>
      </c>
      <c r="J758" s="269" t="e">
        <f t="shared" si="278"/>
        <v>#REF!</v>
      </c>
      <c r="K758" s="269" t="e">
        <f t="shared" si="279"/>
        <v>#REF!</v>
      </c>
      <c r="L758" s="269" t="e">
        <f t="shared" si="280"/>
        <v>#REF!</v>
      </c>
      <c r="M758" s="106" t="e">
        <f t="shared" si="274"/>
        <v>#REF!</v>
      </c>
      <c r="N758" s="76"/>
      <c r="O758" s="76"/>
      <c r="P758" s="30"/>
      <c r="R758" s="124"/>
      <c r="T758" s="221" t="e">
        <f t="shared" si="272"/>
        <v>#REF!</v>
      </c>
      <c r="W758" s="221" t="e">
        <f t="shared" si="273"/>
        <v>#REF!</v>
      </c>
    </row>
    <row r="759" spans="1:23" s="26" customFormat="1" ht="21.95" customHeight="1" x14ac:dyDescent="0.2">
      <c r="A759" s="192" t="e">
        <f>'Anexo VI Estimativa de custo'!#REF!</f>
        <v>#REF!</v>
      </c>
      <c r="B759" s="172" t="e">
        <f>CONCATENATE($R$744,SUM($M$745:M759))</f>
        <v>#REF!</v>
      </c>
      <c r="C759" s="31" t="e">
        <f>'Anexo VI Estimativa de custo'!#REF!</f>
        <v>#REF!</v>
      </c>
      <c r="D759" s="8" t="e">
        <f>'Anexo VI Estimativa de custo'!#REF!</f>
        <v>#REF!</v>
      </c>
      <c r="E759" s="80" t="e">
        <f>'Anexo VI Estimativa de custo'!#REF!</f>
        <v>#REF!</v>
      </c>
      <c r="F759" s="80" t="e">
        <f t="shared" si="275"/>
        <v>#REF!</v>
      </c>
      <c r="G759" s="167" t="e">
        <f t="shared" si="276"/>
        <v>#REF!</v>
      </c>
      <c r="H759" s="167" t="e">
        <f t="shared" si="277"/>
        <v>#REF!</v>
      </c>
      <c r="I759" s="77" t="e">
        <f>'Anexo VI Estimativa de custo'!#REF!</f>
        <v>#REF!</v>
      </c>
      <c r="J759" s="269" t="e">
        <f t="shared" si="278"/>
        <v>#REF!</v>
      </c>
      <c r="K759" s="269" t="e">
        <f t="shared" si="279"/>
        <v>#REF!</v>
      </c>
      <c r="L759" s="269" t="e">
        <f t="shared" si="280"/>
        <v>#REF!</v>
      </c>
      <c r="M759" s="106" t="e">
        <f t="shared" si="274"/>
        <v>#REF!</v>
      </c>
      <c r="N759" s="76"/>
      <c r="O759" s="76"/>
      <c r="P759" s="30"/>
      <c r="R759" s="124"/>
      <c r="T759" s="221" t="e">
        <f t="shared" si="272"/>
        <v>#REF!</v>
      </c>
      <c r="W759" s="221" t="e">
        <f t="shared" si="273"/>
        <v>#REF!</v>
      </c>
    </row>
    <row r="760" spans="1:23" s="26" customFormat="1" ht="21.95" customHeight="1" x14ac:dyDescent="0.2">
      <c r="A760" s="192" t="e">
        <f>'Anexo VI Estimativa de custo'!#REF!</f>
        <v>#REF!</v>
      </c>
      <c r="B760" s="172" t="e">
        <f>CONCATENATE($R$744,SUM($M$745:M760))</f>
        <v>#REF!</v>
      </c>
      <c r="C760" s="31" t="e">
        <f>'Anexo VI Estimativa de custo'!#REF!</f>
        <v>#REF!</v>
      </c>
      <c r="D760" s="8" t="e">
        <f>'Anexo VI Estimativa de custo'!#REF!</f>
        <v>#REF!</v>
      </c>
      <c r="E760" s="80" t="e">
        <f>'Anexo VI Estimativa de custo'!#REF!</f>
        <v>#REF!</v>
      </c>
      <c r="F760" s="80" t="e">
        <f t="shared" si="275"/>
        <v>#REF!</v>
      </c>
      <c r="G760" s="167" t="e">
        <f t="shared" si="276"/>
        <v>#REF!</v>
      </c>
      <c r="H760" s="167" t="e">
        <f t="shared" si="277"/>
        <v>#REF!</v>
      </c>
      <c r="I760" s="77" t="e">
        <f>'Anexo VI Estimativa de custo'!#REF!</f>
        <v>#REF!</v>
      </c>
      <c r="J760" s="269" t="e">
        <f t="shared" si="278"/>
        <v>#REF!</v>
      </c>
      <c r="K760" s="269" t="e">
        <f t="shared" si="279"/>
        <v>#REF!</v>
      </c>
      <c r="L760" s="269" t="e">
        <f t="shared" si="280"/>
        <v>#REF!</v>
      </c>
      <c r="M760" s="106" t="e">
        <f t="shared" si="274"/>
        <v>#REF!</v>
      </c>
      <c r="N760" s="76"/>
      <c r="O760" s="76"/>
      <c r="P760" s="30"/>
      <c r="R760" s="124"/>
      <c r="T760" s="221" t="e">
        <f t="shared" si="272"/>
        <v>#REF!</v>
      </c>
      <c r="W760" s="221" t="e">
        <f t="shared" si="273"/>
        <v>#REF!</v>
      </c>
    </row>
    <row r="761" spans="1:23" s="26" customFormat="1" ht="21.95" customHeight="1" x14ac:dyDescent="0.2">
      <c r="A761" s="192" t="e">
        <f>'Anexo VI Estimativa de custo'!#REF!</f>
        <v>#REF!</v>
      </c>
      <c r="B761" s="172" t="e">
        <f>CONCATENATE($R$744,SUM($M$745:M761))</f>
        <v>#REF!</v>
      </c>
      <c r="C761" s="31" t="e">
        <f>'Anexo VI Estimativa de custo'!#REF!</f>
        <v>#REF!</v>
      </c>
      <c r="D761" s="8" t="e">
        <f>'Anexo VI Estimativa de custo'!#REF!</f>
        <v>#REF!</v>
      </c>
      <c r="E761" s="80" t="e">
        <f>'Anexo VI Estimativa de custo'!#REF!</f>
        <v>#REF!</v>
      </c>
      <c r="F761" s="80" t="e">
        <f t="shared" si="275"/>
        <v>#REF!</v>
      </c>
      <c r="G761" s="167" t="e">
        <f t="shared" si="276"/>
        <v>#REF!</v>
      </c>
      <c r="H761" s="167" t="e">
        <f t="shared" si="277"/>
        <v>#REF!</v>
      </c>
      <c r="I761" s="77" t="e">
        <f>'Anexo VI Estimativa de custo'!#REF!</f>
        <v>#REF!</v>
      </c>
      <c r="J761" s="269" t="e">
        <f t="shared" si="278"/>
        <v>#REF!</v>
      </c>
      <c r="K761" s="269" t="e">
        <f t="shared" si="279"/>
        <v>#REF!</v>
      </c>
      <c r="L761" s="269" t="e">
        <f t="shared" si="280"/>
        <v>#REF!</v>
      </c>
      <c r="M761" s="106" t="e">
        <f t="shared" si="274"/>
        <v>#REF!</v>
      </c>
      <c r="N761" s="76"/>
      <c r="O761" s="76"/>
      <c r="P761" s="30"/>
      <c r="R761" s="124"/>
      <c r="T761" s="221" t="e">
        <f t="shared" si="272"/>
        <v>#REF!</v>
      </c>
      <c r="W761" s="221" t="e">
        <f t="shared" si="273"/>
        <v>#REF!</v>
      </c>
    </row>
    <row r="762" spans="1:23" s="26" customFormat="1" ht="21.95" customHeight="1" x14ac:dyDescent="0.2">
      <c r="A762" s="192" t="e">
        <f>'Anexo VI Estimativa de custo'!#REF!</f>
        <v>#REF!</v>
      </c>
      <c r="B762" s="172" t="e">
        <f>CONCATENATE($R$744,SUM($M$745:M762))</f>
        <v>#REF!</v>
      </c>
      <c r="C762" s="31" t="e">
        <f>'Anexo VI Estimativa de custo'!#REF!</f>
        <v>#REF!</v>
      </c>
      <c r="D762" s="8" t="e">
        <f>'Anexo VI Estimativa de custo'!#REF!</f>
        <v>#REF!</v>
      </c>
      <c r="E762" s="80" t="e">
        <f>'Anexo VI Estimativa de custo'!#REF!</f>
        <v>#REF!</v>
      </c>
      <c r="F762" s="80" t="e">
        <f t="shared" si="275"/>
        <v>#REF!</v>
      </c>
      <c r="G762" s="167" t="e">
        <f t="shared" si="276"/>
        <v>#REF!</v>
      </c>
      <c r="H762" s="167" t="e">
        <f t="shared" si="277"/>
        <v>#REF!</v>
      </c>
      <c r="I762" s="77" t="e">
        <f>'Anexo VI Estimativa de custo'!#REF!</f>
        <v>#REF!</v>
      </c>
      <c r="J762" s="269" t="e">
        <f t="shared" si="278"/>
        <v>#REF!</v>
      </c>
      <c r="K762" s="269" t="e">
        <f t="shared" si="279"/>
        <v>#REF!</v>
      </c>
      <c r="L762" s="269" t="e">
        <f t="shared" si="280"/>
        <v>#REF!</v>
      </c>
      <c r="M762" s="106" t="e">
        <f t="shared" si="274"/>
        <v>#REF!</v>
      </c>
      <c r="N762" s="76"/>
      <c r="O762" s="76"/>
      <c r="P762" s="30"/>
      <c r="R762" s="124"/>
      <c r="T762" s="221" t="e">
        <f t="shared" si="272"/>
        <v>#REF!</v>
      </c>
      <c r="W762" s="221" t="e">
        <f t="shared" si="273"/>
        <v>#REF!</v>
      </c>
    </row>
    <row r="763" spans="1:23" s="26" customFormat="1" ht="21.95" customHeight="1" x14ac:dyDescent="0.2">
      <c r="A763" s="192" t="e">
        <f>'Anexo VI Estimativa de custo'!#REF!</f>
        <v>#REF!</v>
      </c>
      <c r="B763" s="172" t="e">
        <f>CONCATENATE($R$744,SUM($M$745:M763))</f>
        <v>#REF!</v>
      </c>
      <c r="C763" s="31" t="e">
        <f>'Anexo VI Estimativa de custo'!#REF!</f>
        <v>#REF!</v>
      </c>
      <c r="D763" s="8" t="e">
        <f>'Anexo VI Estimativa de custo'!#REF!</f>
        <v>#REF!</v>
      </c>
      <c r="E763" s="80" t="e">
        <f>'Anexo VI Estimativa de custo'!#REF!</f>
        <v>#REF!</v>
      </c>
      <c r="F763" s="80" t="e">
        <f t="shared" si="275"/>
        <v>#REF!</v>
      </c>
      <c r="G763" s="167" t="e">
        <f t="shared" si="276"/>
        <v>#REF!</v>
      </c>
      <c r="H763" s="167" t="e">
        <f t="shared" si="277"/>
        <v>#REF!</v>
      </c>
      <c r="I763" s="77" t="e">
        <f>'Anexo VI Estimativa de custo'!#REF!</f>
        <v>#REF!</v>
      </c>
      <c r="J763" s="269" t="e">
        <f t="shared" si="278"/>
        <v>#REF!</v>
      </c>
      <c r="K763" s="269" t="e">
        <f t="shared" si="279"/>
        <v>#REF!</v>
      </c>
      <c r="L763" s="269" t="e">
        <f t="shared" si="280"/>
        <v>#REF!</v>
      </c>
      <c r="M763" s="106" t="e">
        <f t="shared" si="274"/>
        <v>#REF!</v>
      </c>
      <c r="N763" s="76"/>
      <c r="O763" s="76"/>
      <c r="P763" s="30"/>
      <c r="R763" s="124"/>
      <c r="T763" s="221" t="e">
        <f t="shared" si="272"/>
        <v>#REF!</v>
      </c>
      <c r="W763" s="221" t="e">
        <f t="shared" si="273"/>
        <v>#REF!</v>
      </c>
    </row>
    <row r="764" spans="1:23" s="26" customFormat="1" ht="21.95" customHeight="1" x14ac:dyDescent="0.2">
      <c r="A764" s="192" t="e">
        <f>'Anexo VI Estimativa de custo'!#REF!</f>
        <v>#REF!</v>
      </c>
      <c r="B764" s="172" t="e">
        <f>CONCATENATE($R$744,SUM($M$745:M764))</f>
        <v>#REF!</v>
      </c>
      <c r="C764" s="31" t="e">
        <f>'Anexo VI Estimativa de custo'!#REF!</f>
        <v>#REF!</v>
      </c>
      <c r="D764" s="8" t="e">
        <f>'Anexo VI Estimativa de custo'!#REF!</f>
        <v>#REF!</v>
      </c>
      <c r="E764" s="80" t="e">
        <f>'Anexo VI Estimativa de custo'!#REF!</f>
        <v>#REF!</v>
      </c>
      <c r="F764" s="80" t="e">
        <f t="shared" si="275"/>
        <v>#REF!</v>
      </c>
      <c r="G764" s="167" t="e">
        <f t="shared" si="276"/>
        <v>#REF!</v>
      </c>
      <c r="H764" s="167" t="e">
        <f t="shared" si="277"/>
        <v>#REF!</v>
      </c>
      <c r="I764" s="77" t="e">
        <f>'Anexo VI Estimativa de custo'!#REF!</f>
        <v>#REF!</v>
      </c>
      <c r="J764" s="269" t="e">
        <f t="shared" si="278"/>
        <v>#REF!</v>
      </c>
      <c r="K764" s="269" t="e">
        <f t="shared" si="279"/>
        <v>#REF!</v>
      </c>
      <c r="L764" s="269" t="e">
        <f t="shared" si="280"/>
        <v>#REF!</v>
      </c>
      <c r="M764" s="106" t="e">
        <f t="shared" si="274"/>
        <v>#REF!</v>
      </c>
      <c r="N764" s="76"/>
      <c r="O764" s="76"/>
      <c r="P764" s="30"/>
      <c r="R764" s="124"/>
      <c r="T764" s="221" t="e">
        <f t="shared" si="272"/>
        <v>#REF!</v>
      </c>
      <c r="W764" s="221" t="e">
        <f t="shared" si="273"/>
        <v>#REF!</v>
      </c>
    </row>
    <row r="765" spans="1:23" s="26" customFormat="1" ht="21.95" customHeight="1" x14ac:dyDescent="0.2">
      <c r="A765" s="192" t="e">
        <f>'Anexo VI Estimativa de custo'!#REF!</f>
        <v>#REF!</v>
      </c>
      <c r="B765" s="172" t="e">
        <f>CONCATENATE($R$744,SUM($M$745:M765))</f>
        <v>#REF!</v>
      </c>
      <c r="C765" s="31" t="e">
        <f>'Anexo VI Estimativa de custo'!#REF!</f>
        <v>#REF!</v>
      </c>
      <c r="D765" s="8" t="e">
        <f>'Anexo VI Estimativa de custo'!#REF!</f>
        <v>#REF!</v>
      </c>
      <c r="E765" s="80" t="e">
        <f>'Anexo VI Estimativa de custo'!#REF!</f>
        <v>#REF!</v>
      </c>
      <c r="F765" s="80" t="e">
        <f t="shared" si="275"/>
        <v>#REF!</v>
      </c>
      <c r="G765" s="167" t="e">
        <f t="shared" si="276"/>
        <v>#REF!</v>
      </c>
      <c r="H765" s="167" t="e">
        <f t="shared" si="277"/>
        <v>#REF!</v>
      </c>
      <c r="I765" s="77" t="e">
        <f>'Anexo VI Estimativa de custo'!#REF!</f>
        <v>#REF!</v>
      </c>
      <c r="J765" s="269" t="e">
        <f t="shared" si="278"/>
        <v>#REF!</v>
      </c>
      <c r="K765" s="269" t="e">
        <f t="shared" si="279"/>
        <v>#REF!</v>
      </c>
      <c r="L765" s="269" t="e">
        <f t="shared" si="280"/>
        <v>#REF!</v>
      </c>
      <c r="M765" s="106" t="e">
        <f t="shared" si="274"/>
        <v>#REF!</v>
      </c>
      <c r="N765" s="76"/>
      <c r="O765" s="76"/>
      <c r="P765" s="30"/>
      <c r="R765" s="124"/>
      <c r="T765" s="221" t="e">
        <f t="shared" si="272"/>
        <v>#REF!</v>
      </c>
      <c r="W765" s="221" t="e">
        <f t="shared" si="273"/>
        <v>#REF!</v>
      </c>
    </row>
    <row r="766" spans="1:23" s="26" customFormat="1" ht="21.95" customHeight="1" x14ac:dyDescent="0.2">
      <c r="A766" s="192" t="e">
        <f>'Anexo VI Estimativa de custo'!#REF!</f>
        <v>#REF!</v>
      </c>
      <c r="B766" s="172" t="e">
        <f>CONCATENATE($R$744,SUM($M$745:M766))</f>
        <v>#REF!</v>
      </c>
      <c r="C766" s="31" t="e">
        <f>'Anexo VI Estimativa de custo'!#REF!</f>
        <v>#REF!</v>
      </c>
      <c r="D766" s="8" t="e">
        <f>'Anexo VI Estimativa de custo'!#REF!</f>
        <v>#REF!</v>
      </c>
      <c r="E766" s="80" t="e">
        <f>'Anexo VI Estimativa de custo'!#REF!</f>
        <v>#REF!</v>
      </c>
      <c r="F766" s="80" t="e">
        <f t="shared" si="275"/>
        <v>#REF!</v>
      </c>
      <c r="G766" s="167" t="e">
        <f t="shared" si="276"/>
        <v>#REF!</v>
      </c>
      <c r="H766" s="167" t="e">
        <f t="shared" si="277"/>
        <v>#REF!</v>
      </c>
      <c r="I766" s="77" t="e">
        <f>'Anexo VI Estimativa de custo'!#REF!</f>
        <v>#REF!</v>
      </c>
      <c r="J766" s="269" t="e">
        <f t="shared" si="278"/>
        <v>#REF!</v>
      </c>
      <c r="K766" s="269" t="e">
        <f t="shared" si="279"/>
        <v>#REF!</v>
      </c>
      <c r="L766" s="269" t="e">
        <f t="shared" si="280"/>
        <v>#REF!</v>
      </c>
      <c r="M766" s="106" t="e">
        <f t="shared" si="274"/>
        <v>#REF!</v>
      </c>
      <c r="N766" s="76"/>
      <c r="O766" s="76"/>
      <c r="P766" s="30"/>
      <c r="R766" s="124"/>
      <c r="T766" s="221" t="e">
        <f t="shared" si="272"/>
        <v>#REF!</v>
      </c>
      <c r="W766" s="221" t="e">
        <f t="shared" si="273"/>
        <v>#REF!</v>
      </c>
    </row>
    <row r="767" spans="1:23" s="26" customFormat="1" ht="21.95" customHeight="1" x14ac:dyDescent="0.2">
      <c r="A767" s="192" t="e">
        <f>'Anexo VI Estimativa de custo'!#REF!</f>
        <v>#REF!</v>
      </c>
      <c r="B767" s="172" t="e">
        <f>CONCATENATE($R$744,SUM($M$745:M767))</f>
        <v>#REF!</v>
      </c>
      <c r="C767" s="31" t="e">
        <f>'Anexo VI Estimativa de custo'!#REF!</f>
        <v>#REF!</v>
      </c>
      <c r="D767" s="8" t="e">
        <f>'Anexo VI Estimativa de custo'!#REF!</f>
        <v>#REF!</v>
      </c>
      <c r="E767" s="80" t="e">
        <f>'Anexo VI Estimativa de custo'!#REF!</f>
        <v>#REF!</v>
      </c>
      <c r="F767" s="80" t="e">
        <f t="shared" si="275"/>
        <v>#REF!</v>
      </c>
      <c r="G767" s="167" t="e">
        <f t="shared" si="276"/>
        <v>#REF!</v>
      </c>
      <c r="H767" s="167" t="e">
        <f t="shared" si="277"/>
        <v>#REF!</v>
      </c>
      <c r="I767" s="77" t="e">
        <f>'Anexo VI Estimativa de custo'!#REF!</f>
        <v>#REF!</v>
      </c>
      <c r="J767" s="269" t="e">
        <f t="shared" si="278"/>
        <v>#REF!</v>
      </c>
      <c r="K767" s="269" t="e">
        <f t="shared" si="279"/>
        <v>#REF!</v>
      </c>
      <c r="L767" s="269" t="e">
        <f t="shared" si="280"/>
        <v>#REF!</v>
      </c>
      <c r="M767" s="106" t="e">
        <f t="shared" si="274"/>
        <v>#REF!</v>
      </c>
      <c r="N767" s="76"/>
      <c r="O767" s="76"/>
      <c r="P767" s="30"/>
      <c r="R767" s="124"/>
      <c r="T767" s="221" t="e">
        <f t="shared" si="272"/>
        <v>#REF!</v>
      </c>
      <c r="W767" s="221" t="e">
        <f t="shared" si="273"/>
        <v>#REF!</v>
      </c>
    </row>
    <row r="768" spans="1:23" s="26" customFormat="1" ht="21.95" customHeight="1" x14ac:dyDescent="0.2">
      <c r="A768" s="192" t="e">
        <f>'Anexo VI Estimativa de custo'!#REF!</f>
        <v>#REF!</v>
      </c>
      <c r="B768" s="172" t="e">
        <f>CONCATENATE($R$744,SUM($M$745:M768))</f>
        <v>#REF!</v>
      </c>
      <c r="C768" s="31" t="e">
        <f>'Anexo VI Estimativa de custo'!#REF!</f>
        <v>#REF!</v>
      </c>
      <c r="D768" s="8" t="e">
        <f>'Anexo VI Estimativa de custo'!#REF!</f>
        <v>#REF!</v>
      </c>
      <c r="E768" s="80" t="e">
        <f>'Anexo VI Estimativa de custo'!#REF!</f>
        <v>#REF!</v>
      </c>
      <c r="F768" s="80" t="e">
        <f t="shared" si="275"/>
        <v>#REF!</v>
      </c>
      <c r="G768" s="167" t="e">
        <f t="shared" si="276"/>
        <v>#REF!</v>
      </c>
      <c r="H768" s="167" t="e">
        <f t="shared" si="277"/>
        <v>#REF!</v>
      </c>
      <c r="I768" s="77" t="e">
        <f>'Anexo VI Estimativa de custo'!#REF!</f>
        <v>#REF!</v>
      </c>
      <c r="J768" s="269" t="e">
        <f t="shared" si="278"/>
        <v>#REF!</v>
      </c>
      <c r="K768" s="269" t="e">
        <f t="shared" si="279"/>
        <v>#REF!</v>
      </c>
      <c r="L768" s="269" t="e">
        <f t="shared" si="280"/>
        <v>#REF!</v>
      </c>
      <c r="M768" s="106" t="e">
        <f t="shared" si="274"/>
        <v>#REF!</v>
      </c>
      <c r="N768" s="76"/>
      <c r="O768" s="76"/>
      <c r="P768" s="30"/>
      <c r="R768" s="124"/>
      <c r="T768" s="221" t="e">
        <f t="shared" si="272"/>
        <v>#REF!</v>
      </c>
      <c r="W768" s="221" t="e">
        <f t="shared" si="273"/>
        <v>#REF!</v>
      </c>
    </row>
    <row r="769" spans="1:23" s="26" customFormat="1" ht="21.95" customHeight="1" x14ac:dyDescent="0.2">
      <c r="A769" s="192">
        <f>'Anexo VI Estimativa de custo'!B94</f>
        <v>170951</v>
      </c>
      <c r="B769" s="172" t="e">
        <f>CONCATENATE($R$744,SUM($M$745:M769))</f>
        <v>#REF!</v>
      </c>
      <c r="C769" s="31" t="str">
        <f>'Anexo VI Estimativa de custo'!D94</f>
        <v>Tampa cega 4"x4" plástica</v>
      </c>
      <c r="D769" s="8" t="str">
        <f>'Anexo VI Estimativa de custo'!E94</f>
        <v>un</v>
      </c>
      <c r="E769" s="80">
        <f>'Anexo VI Estimativa de custo'!F94</f>
        <v>10</v>
      </c>
      <c r="F769" s="80">
        <f t="shared" si="275"/>
        <v>10</v>
      </c>
      <c r="G769" s="167">
        <f t="shared" si="276"/>
        <v>0</v>
      </c>
      <c r="H769" s="167">
        <f t="shared" si="277"/>
        <v>0</v>
      </c>
      <c r="I769" s="77">
        <f>'Anexo VI Estimativa de custo'!L94</f>
        <v>2.92</v>
      </c>
      <c r="J769" s="269">
        <f t="shared" si="278"/>
        <v>0</v>
      </c>
      <c r="K769" s="269">
        <f t="shared" si="279"/>
        <v>0</v>
      </c>
      <c r="L769" s="269">
        <f t="shared" si="280"/>
        <v>0</v>
      </c>
      <c r="M769" s="106">
        <f t="shared" si="274"/>
        <v>1</v>
      </c>
      <c r="N769" s="76"/>
      <c r="O769" s="76"/>
      <c r="P769" s="30"/>
      <c r="R769" s="124"/>
      <c r="T769" s="221">
        <f t="shared" si="272"/>
        <v>29.2</v>
      </c>
      <c r="W769" s="221">
        <f t="shared" si="273"/>
        <v>29.2</v>
      </c>
    </row>
    <row r="770" spans="1:23" s="26" customFormat="1" ht="21.95" customHeight="1" x14ac:dyDescent="0.2">
      <c r="A770" s="192" t="e">
        <f>'Anexo VI Estimativa de custo'!#REF!</f>
        <v>#REF!</v>
      </c>
      <c r="B770" s="172" t="e">
        <f>CONCATENATE($R$744,SUM($M$745:M770))</f>
        <v>#REF!</v>
      </c>
      <c r="C770" s="31" t="e">
        <f>'Anexo VI Estimativa de custo'!#REF!</f>
        <v>#REF!</v>
      </c>
      <c r="D770" s="8" t="e">
        <f>'Anexo VI Estimativa de custo'!#REF!</f>
        <v>#REF!</v>
      </c>
      <c r="E770" s="80" t="e">
        <f>'Anexo VI Estimativa de custo'!#REF!</f>
        <v>#REF!</v>
      </c>
      <c r="F770" s="80" t="e">
        <f t="shared" si="275"/>
        <v>#REF!</v>
      </c>
      <c r="G770" s="167" t="e">
        <f t="shared" si="276"/>
        <v>#REF!</v>
      </c>
      <c r="H770" s="167" t="e">
        <f t="shared" si="277"/>
        <v>#REF!</v>
      </c>
      <c r="I770" s="77" t="e">
        <f>'Anexo VI Estimativa de custo'!#REF!</f>
        <v>#REF!</v>
      </c>
      <c r="J770" s="269" t="e">
        <f t="shared" si="278"/>
        <v>#REF!</v>
      </c>
      <c r="K770" s="269" t="e">
        <f t="shared" si="279"/>
        <v>#REF!</v>
      </c>
      <c r="L770" s="269" t="e">
        <f t="shared" si="280"/>
        <v>#REF!</v>
      </c>
      <c r="M770" s="106" t="e">
        <f t="shared" si="274"/>
        <v>#REF!</v>
      </c>
      <c r="N770" s="76"/>
      <c r="O770" s="76"/>
      <c r="P770" s="30"/>
      <c r="R770" s="124"/>
      <c r="T770" s="221" t="e">
        <f t="shared" si="272"/>
        <v>#REF!</v>
      </c>
      <c r="W770" s="221" t="e">
        <f t="shared" si="273"/>
        <v>#REF!</v>
      </c>
    </row>
    <row r="771" spans="1:23" s="26" customFormat="1" ht="21.95" customHeight="1" x14ac:dyDescent="0.2">
      <c r="A771" s="192" t="e">
        <f>'Anexo VI Estimativa de custo'!#REF!</f>
        <v>#REF!</v>
      </c>
      <c r="B771" s="172" t="e">
        <f>CONCATENATE($R$744,SUM($M$745:M771))</f>
        <v>#REF!</v>
      </c>
      <c r="C771" s="31" t="e">
        <f>'Anexo VI Estimativa de custo'!#REF!</f>
        <v>#REF!</v>
      </c>
      <c r="D771" s="8" t="e">
        <f>'Anexo VI Estimativa de custo'!#REF!</f>
        <v>#REF!</v>
      </c>
      <c r="E771" s="80" t="e">
        <f>'Anexo VI Estimativa de custo'!#REF!</f>
        <v>#REF!</v>
      </c>
      <c r="F771" s="80" t="e">
        <f t="shared" si="275"/>
        <v>#REF!</v>
      </c>
      <c r="G771" s="167" t="e">
        <f t="shared" si="276"/>
        <v>#REF!</v>
      </c>
      <c r="H771" s="167" t="e">
        <f t="shared" si="277"/>
        <v>#REF!</v>
      </c>
      <c r="I771" s="77" t="e">
        <f>'Anexo VI Estimativa de custo'!#REF!</f>
        <v>#REF!</v>
      </c>
      <c r="J771" s="269" t="e">
        <f t="shared" si="278"/>
        <v>#REF!</v>
      </c>
      <c r="K771" s="269" t="e">
        <f t="shared" si="279"/>
        <v>#REF!</v>
      </c>
      <c r="L771" s="269" t="e">
        <f t="shared" si="280"/>
        <v>#REF!</v>
      </c>
      <c r="M771" s="106" t="e">
        <f t="shared" si="274"/>
        <v>#REF!</v>
      </c>
      <c r="N771" s="76"/>
      <c r="O771" s="76"/>
      <c r="P771" s="30"/>
      <c r="R771" s="124"/>
      <c r="T771" s="221" t="e">
        <f t="shared" si="272"/>
        <v>#REF!</v>
      </c>
      <c r="W771" s="221" t="e">
        <f t="shared" si="273"/>
        <v>#REF!</v>
      </c>
    </row>
    <row r="772" spans="1:23" s="26" customFormat="1" ht="21.95" customHeight="1" x14ac:dyDescent="0.2">
      <c r="A772" s="192" t="e">
        <f>'Anexo VI Estimativa de custo'!#REF!</f>
        <v>#REF!</v>
      </c>
      <c r="B772" s="172" t="e">
        <f>CONCATENATE($R$744,SUM($M$745:M772))</f>
        <v>#REF!</v>
      </c>
      <c r="C772" s="31" t="e">
        <f>'Anexo VI Estimativa de custo'!#REF!</f>
        <v>#REF!</v>
      </c>
      <c r="D772" s="8" t="e">
        <f>'Anexo VI Estimativa de custo'!#REF!</f>
        <v>#REF!</v>
      </c>
      <c r="E772" s="80" t="e">
        <f>'Anexo VI Estimativa de custo'!#REF!</f>
        <v>#REF!</v>
      </c>
      <c r="F772" s="80" t="e">
        <f t="shared" si="275"/>
        <v>#REF!</v>
      </c>
      <c r="G772" s="167" t="e">
        <f t="shared" si="276"/>
        <v>#REF!</v>
      </c>
      <c r="H772" s="167" t="e">
        <f t="shared" si="277"/>
        <v>#REF!</v>
      </c>
      <c r="I772" s="77" t="e">
        <f>'Anexo VI Estimativa de custo'!#REF!</f>
        <v>#REF!</v>
      </c>
      <c r="J772" s="269" t="e">
        <f t="shared" si="278"/>
        <v>#REF!</v>
      </c>
      <c r="K772" s="269" t="e">
        <f t="shared" si="279"/>
        <v>#REF!</v>
      </c>
      <c r="L772" s="269" t="e">
        <f t="shared" si="280"/>
        <v>#REF!</v>
      </c>
      <c r="M772" s="106" t="e">
        <f t="shared" si="274"/>
        <v>#REF!</v>
      </c>
      <c r="N772" s="76"/>
      <c r="O772" s="76"/>
      <c r="P772" s="30"/>
      <c r="R772" s="124"/>
      <c r="T772" s="221" t="e">
        <f t="shared" si="272"/>
        <v>#REF!</v>
      </c>
      <c r="W772" s="221" t="e">
        <f t="shared" si="273"/>
        <v>#REF!</v>
      </c>
    </row>
    <row r="773" spans="1:23" s="26" customFormat="1" ht="21.95" customHeight="1" x14ac:dyDescent="0.2">
      <c r="A773" s="192" t="e">
        <f>'Anexo VI Estimativa de custo'!#REF!</f>
        <v>#REF!</v>
      </c>
      <c r="B773" s="172" t="e">
        <f>CONCATENATE($R$744,SUM($M$745:M773))</f>
        <v>#REF!</v>
      </c>
      <c r="C773" s="31" t="e">
        <f>'Anexo VI Estimativa de custo'!#REF!</f>
        <v>#REF!</v>
      </c>
      <c r="D773" s="8" t="e">
        <f>'Anexo VI Estimativa de custo'!#REF!</f>
        <v>#REF!</v>
      </c>
      <c r="E773" s="80" t="e">
        <f>'Anexo VI Estimativa de custo'!#REF!</f>
        <v>#REF!</v>
      </c>
      <c r="F773" s="80" t="e">
        <f t="shared" si="275"/>
        <v>#REF!</v>
      </c>
      <c r="G773" s="167" t="e">
        <f t="shared" si="276"/>
        <v>#REF!</v>
      </c>
      <c r="H773" s="167" t="e">
        <f t="shared" si="277"/>
        <v>#REF!</v>
      </c>
      <c r="I773" s="77" t="e">
        <f>'Anexo VI Estimativa de custo'!#REF!</f>
        <v>#REF!</v>
      </c>
      <c r="J773" s="269" t="e">
        <f t="shared" si="278"/>
        <v>#REF!</v>
      </c>
      <c r="K773" s="269" t="e">
        <f t="shared" si="279"/>
        <v>#REF!</v>
      </c>
      <c r="L773" s="269" t="e">
        <f t="shared" si="280"/>
        <v>#REF!</v>
      </c>
      <c r="M773" s="106" t="e">
        <f t="shared" si="274"/>
        <v>#REF!</v>
      </c>
      <c r="N773" s="76"/>
      <c r="O773" s="76"/>
      <c r="P773" s="30"/>
      <c r="R773" s="124"/>
      <c r="T773" s="221" t="e">
        <f t="shared" si="272"/>
        <v>#REF!</v>
      </c>
      <c r="W773" s="221" t="e">
        <f t="shared" si="273"/>
        <v>#REF!</v>
      </c>
    </row>
    <row r="774" spans="1:23" s="26" customFormat="1" ht="21.95" customHeight="1" x14ac:dyDescent="0.2">
      <c r="A774" s="192" t="e">
        <f>'Anexo VI Estimativa de custo'!#REF!</f>
        <v>#REF!</v>
      </c>
      <c r="B774" s="172" t="e">
        <f>CONCATENATE($R$744,SUM($M$745:M774))</f>
        <v>#REF!</v>
      </c>
      <c r="C774" s="31" t="e">
        <f>'Anexo VI Estimativa de custo'!#REF!</f>
        <v>#REF!</v>
      </c>
      <c r="D774" s="8" t="e">
        <f>'Anexo VI Estimativa de custo'!#REF!</f>
        <v>#REF!</v>
      </c>
      <c r="E774" s="80" t="e">
        <f>'Anexo VI Estimativa de custo'!#REF!</f>
        <v>#REF!</v>
      </c>
      <c r="F774" s="80" t="e">
        <f t="shared" si="275"/>
        <v>#REF!</v>
      </c>
      <c r="G774" s="167" t="e">
        <f t="shared" si="276"/>
        <v>#REF!</v>
      </c>
      <c r="H774" s="167" t="e">
        <f t="shared" si="277"/>
        <v>#REF!</v>
      </c>
      <c r="I774" s="77" t="e">
        <f>'Anexo VI Estimativa de custo'!#REF!</f>
        <v>#REF!</v>
      </c>
      <c r="J774" s="269" t="e">
        <f t="shared" si="278"/>
        <v>#REF!</v>
      </c>
      <c r="K774" s="269" t="e">
        <f t="shared" si="279"/>
        <v>#REF!</v>
      </c>
      <c r="L774" s="269" t="e">
        <f t="shared" si="280"/>
        <v>#REF!</v>
      </c>
      <c r="M774" s="106" t="e">
        <f t="shared" si="274"/>
        <v>#REF!</v>
      </c>
      <c r="N774" s="76"/>
      <c r="O774" s="76"/>
      <c r="P774" s="30"/>
      <c r="R774" s="124"/>
      <c r="T774" s="221" t="e">
        <f t="shared" si="272"/>
        <v>#REF!</v>
      </c>
      <c r="W774" s="221" t="e">
        <f t="shared" si="273"/>
        <v>#REF!</v>
      </c>
    </row>
    <row r="775" spans="1:23" s="26" customFormat="1" ht="21.95" customHeight="1" x14ac:dyDescent="0.2">
      <c r="A775" s="192" t="e">
        <f>'Anexo VI Estimativa de custo'!#REF!</f>
        <v>#REF!</v>
      </c>
      <c r="B775" s="172" t="e">
        <f>CONCATENATE($R$744,SUM($M$745:M775))</f>
        <v>#REF!</v>
      </c>
      <c r="C775" s="31" t="e">
        <f>'Anexo VI Estimativa de custo'!#REF!</f>
        <v>#REF!</v>
      </c>
      <c r="D775" s="8" t="e">
        <f>'Anexo VI Estimativa de custo'!#REF!</f>
        <v>#REF!</v>
      </c>
      <c r="E775" s="80" t="e">
        <f>'Anexo VI Estimativa de custo'!#REF!</f>
        <v>#REF!</v>
      </c>
      <c r="F775" s="80" t="e">
        <f t="shared" si="275"/>
        <v>#REF!</v>
      </c>
      <c r="G775" s="167" t="e">
        <f t="shared" si="276"/>
        <v>#REF!</v>
      </c>
      <c r="H775" s="167" t="e">
        <f t="shared" si="277"/>
        <v>#REF!</v>
      </c>
      <c r="I775" s="77" t="e">
        <f>'Anexo VI Estimativa de custo'!#REF!</f>
        <v>#REF!</v>
      </c>
      <c r="J775" s="269" t="e">
        <f t="shared" si="278"/>
        <v>#REF!</v>
      </c>
      <c r="K775" s="269" t="e">
        <f t="shared" si="279"/>
        <v>#REF!</v>
      </c>
      <c r="L775" s="269" t="e">
        <f t="shared" si="280"/>
        <v>#REF!</v>
      </c>
      <c r="M775" s="106" t="e">
        <f t="shared" si="274"/>
        <v>#REF!</v>
      </c>
      <c r="N775" s="76"/>
      <c r="O775" s="76"/>
      <c r="P775" s="30"/>
      <c r="R775" s="124"/>
      <c r="T775" s="221" t="e">
        <f t="shared" si="272"/>
        <v>#REF!</v>
      </c>
      <c r="W775" s="221" t="e">
        <f t="shared" si="273"/>
        <v>#REF!</v>
      </c>
    </row>
    <row r="776" spans="1:23" s="26" customFormat="1" ht="21.95" customHeight="1" x14ac:dyDescent="0.2">
      <c r="A776" s="192" t="e">
        <f>'Anexo VI Estimativa de custo'!#REF!</f>
        <v>#REF!</v>
      </c>
      <c r="B776" s="172" t="e">
        <f>CONCATENATE($R$744,SUM($M$745:M776))</f>
        <v>#REF!</v>
      </c>
      <c r="C776" s="31" t="e">
        <f>'Anexo VI Estimativa de custo'!#REF!</f>
        <v>#REF!</v>
      </c>
      <c r="D776" s="8" t="e">
        <f>'Anexo VI Estimativa de custo'!#REF!</f>
        <v>#REF!</v>
      </c>
      <c r="E776" s="80" t="e">
        <f>'Anexo VI Estimativa de custo'!#REF!</f>
        <v>#REF!</v>
      </c>
      <c r="F776" s="80" t="e">
        <f t="shared" si="275"/>
        <v>#REF!</v>
      </c>
      <c r="G776" s="167" t="e">
        <f t="shared" si="276"/>
        <v>#REF!</v>
      </c>
      <c r="H776" s="167" t="e">
        <f t="shared" si="277"/>
        <v>#REF!</v>
      </c>
      <c r="I776" s="77" t="e">
        <f>'Anexo VI Estimativa de custo'!#REF!</f>
        <v>#REF!</v>
      </c>
      <c r="J776" s="269" t="e">
        <f t="shared" si="278"/>
        <v>#REF!</v>
      </c>
      <c r="K776" s="269" t="e">
        <f t="shared" si="279"/>
        <v>#REF!</v>
      </c>
      <c r="L776" s="269" t="e">
        <f t="shared" si="280"/>
        <v>#REF!</v>
      </c>
      <c r="M776" s="106" t="e">
        <f t="shared" si="274"/>
        <v>#REF!</v>
      </c>
      <c r="N776" s="76"/>
      <c r="O776" s="76"/>
      <c r="P776" s="30"/>
      <c r="R776" s="124"/>
      <c r="T776" s="221" t="e">
        <f t="shared" si="272"/>
        <v>#REF!</v>
      </c>
      <c r="W776" s="221" t="e">
        <f t="shared" si="273"/>
        <v>#REF!</v>
      </c>
    </row>
    <row r="777" spans="1:23" s="26" customFormat="1" ht="21.95" customHeight="1" x14ac:dyDescent="0.2">
      <c r="A777" s="192" t="e">
        <f>'Anexo VI Estimativa de custo'!#REF!</f>
        <v>#REF!</v>
      </c>
      <c r="B777" s="172" t="e">
        <f>CONCATENATE($R$744,SUM($M$745:M777))</f>
        <v>#REF!</v>
      </c>
      <c r="C777" s="31" t="e">
        <f>'Anexo VI Estimativa de custo'!#REF!</f>
        <v>#REF!</v>
      </c>
      <c r="D777" s="8" t="e">
        <f>'Anexo VI Estimativa de custo'!#REF!</f>
        <v>#REF!</v>
      </c>
      <c r="E777" s="80" t="e">
        <f>'Anexo VI Estimativa de custo'!#REF!</f>
        <v>#REF!</v>
      </c>
      <c r="F777" s="80" t="e">
        <f t="shared" si="275"/>
        <v>#REF!</v>
      </c>
      <c r="G777" s="167" t="e">
        <f t="shared" si="276"/>
        <v>#REF!</v>
      </c>
      <c r="H777" s="167" t="e">
        <f t="shared" si="277"/>
        <v>#REF!</v>
      </c>
      <c r="I777" s="77" t="e">
        <f>'Anexo VI Estimativa de custo'!#REF!</f>
        <v>#REF!</v>
      </c>
      <c r="J777" s="269" t="e">
        <f t="shared" si="278"/>
        <v>#REF!</v>
      </c>
      <c r="K777" s="269" t="e">
        <f t="shared" si="279"/>
        <v>#REF!</v>
      </c>
      <c r="L777" s="269" t="e">
        <f t="shared" si="280"/>
        <v>#REF!</v>
      </c>
      <c r="M777" s="106" t="e">
        <f t="shared" si="274"/>
        <v>#REF!</v>
      </c>
      <c r="N777" s="76"/>
      <c r="O777" s="76"/>
      <c r="P777" s="30"/>
      <c r="R777" s="124"/>
      <c r="T777" s="221" t="e">
        <f t="shared" si="272"/>
        <v>#REF!</v>
      </c>
      <c r="W777" s="221" t="e">
        <f t="shared" si="273"/>
        <v>#REF!</v>
      </c>
    </row>
    <row r="778" spans="1:23" s="26" customFormat="1" ht="21.95" customHeight="1" x14ac:dyDescent="0.2">
      <c r="A778" s="192" t="e">
        <f>'Anexo VI Estimativa de custo'!#REF!</f>
        <v>#REF!</v>
      </c>
      <c r="B778" s="172" t="e">
        <f>CONCATENATE($R$744,SUM($M$745:M778))</f>
        <v>#REF!</v>
      </c>
      <c r="C778" s="31" t="e">
        <f>'Anexo VI Estimativa de custo'!#REF!</f>
        <v>#REF!</v>
      </c>
      <c r="D778" s="8" t="e">
        <f>'Anexo VI Estimativa de custo'!#REF!</f>
        <v>#REF!</v>
      </c>
      <c r="E778" s="80" t="e">
        <f>'Anexo VI Estimativa de custo'!#REF!</f>
        <v>#REF!</v>
      </c>
      <c r="F778" s="80" t="e">
        <f t="shared" si="275"/>
        <v>#REF!</v>
      </c>
      <c r="G778" s="167" t="e">
        <f t="shared" si="276"/>
        <v>#REF!</v>
      </c>
      <c r="H778" s="167" t="e">
        <f t="shared" si="277"/>
        <v>#REF!</v>
      </c>
      <c r="I778" s="77" t="e">
        <f>'Anexo VI Estimativa de custo'!#REF!</f>
        <v>#REF!</v>
      </c>
      <c r="J778" s="269" t="e">
        <f t="shared" si="278"/>
        <v>#REF!</v>
      </c>
      <c r="K778" s="269" t="e">
        <f t="shared" si="279"/>
        <v>#REF!</v>
      </c>
      <c r="L778" s="269" t="e">
        <f t="shared" si="280"/>
        <v>#REF!</v>
      </c>
      <c r="M778" s="106" t="e">
        <f t="shared" si="274"/>
        <v>#REF!</v>
      </c>
      <c r="N778" s="76"/>
      <c r="O778" s="76"/>
      <c r="P778" s="30"/>
      <c r="R778" s="124"/>
      <c r="T778" s="221" t="e">
        <f t="shared" si="272"/>
        <v>#REF!</v>
      </c>
      <c r="W778" s="221" t="e">
        <f t="shared" si="273"/>
        <v>#REF!</v>
      </c>
    </row>
    <row r="779" spans="1:23" s="244" customFormat="1" ht="21.95" customHeight="1" x14ac:dyDescent="0.2">
      <c r="A779" s="192" t="e">
        <f>'Anexo VI Estimativa de custo'!#REF!</f>
        <v>#REF!</v>
      </c>
      <c r="B779" s="172" t="e">
        <f>CONCATENATE($R$744,SUM($M$745:M779))</f>
        <v>#REF!</v>
      </c>
      <c r="C779" s="31" t="e">
        <f>'Anexo VI Estimativa de custo'!#REF!</f>
        <v>#REF!</v>
      </c>
      <c r="D779" s="8" t="e">
        <f>'Anexo VI Estimativa de custo'!#REF!</f>
        <v>#REF!</v>
      </c>
      <c r="E779" s="80" t="e">
        <f>'Anexo VI Estimativa de custo'!#REF!</f>
        <v>#REF!</v>
      </c>
      <c r="F779" s="80" t="e">
        <f t="shared" si="275"/>
        <v>#REF!</v>
      </c>
      <c r="G779" s="167" t="e">
        <f t="shared" si="276"/>
        <v>#REF!</v>
      </c>
      <c r="H779" s="167" t="e">
        <f t="shared" si="277"/>
        <v>#REF!</v>
      </c>
      <c r="I779" s="77" t="e">
        <f>'Anexo VI Estimativa de custo'!#REF!</f>
        <v>#REF!</v>
      </c>
      <c r="J779" s="269" t="e">
        <f t="shared" si="278"/>
        <v>#REF!</v>
      </c>
      <c r="K779" s="269" t="e">
        <f t="shared" si="279"/>
        <v>#REF!</v>
      </c>
      <c r="L779" s="269" t="e">
        <f t="shared" si="280"/>
        <v>#REF!</v>
      </c>
      <c r="M779" s="106" t="e">
        <f t="shared" si="274"/>
        <v>#REF!</v>
      </c>
      <c r="N779" s="243"/>
      <c r="O779" s="243"/>
      <c r="P779" s="260" t="e">
        <f>SUM(E745:E779)</f>
        <v>#REF!</v>
      </c>
      <c r="R779" s="245"/>
      <c r="T779" s="221" t="e">
        <f t="shared" si="272"/>
        <v>#REF!</v>
      </c>
      <c r="W779" s="221" t="e">
        <f t="shared" si="273"/>
        <v>#REF!</v>
      </c>
    </row>
    <row r="780" spans="1:23" s="60" customFormat="1" ht="21.95" customHeight="1" x14ac:dyDescent="0.25">
      <c r="A780" s="184"/>
      <c r="B780" s="184" t="e">
        <f>CONCATENATE(B595,O780)</f>
        <v>#REF!</v>
      </c>
      <c r="C780" s="524" t="s">
        <v>157</v>
      </c>
      <c r="D780" s="525"/>
      <c r="E780" s="525"/>
      <c r="F780" s="525"/>
      <c r="G780" s="525"/>
      <c r="H780" s="525"/>
      <c r="I780" s="525"/>
      <c r="J780" s="525"/>
      <c r="K780" s="525"/>
      <c r="L780" s="525"/>
      <c r="M780" s="104" t="e">
        <f>IF(P851&gt;0.01,1,0)</f>
        <v>#REF!</v>
      </c>
      <c r="N780" s="59"/>
      <c r="O780" s="118" t="e">
        <f>CONCATENATE(".",SUM(M637,M652,M702,M744,M780,M596))</f>
        <v>#REF!</v>
      </c>
      <c r="P780" s="69"/>
      <c r="Q780" s="54"/>
      <c r="R780" s="128" t="e">
        <f>CONCATENATE(B780,".")</f>
        <v>#REF!</v>
      </c>
      <c r="S780" s="64"/>
      <c r="T780" s="221">
        <f t="shared" si="272"/>
        <v>0</v>
      </c>
      <c r="W780" s="221">
        <f t="shared" si="273"/>
        <v>0</v>
      </c>
    </row>
    <row r="781" spans="1:23" s="26" customFormat="1" ht="21.95" customHeight="1" x14ac:dyDescent="0.2">
      <c r="A781" s="192" t="e">
        <f>'Anexo VI Estimativa de custo'!#REF!</f>
        <v>#REF!</v>
      </c>
      <c r="B781" s="278" t="e">
        <f>CONCATENATE($R$780,SUM($M$781:M781))</f>
        <v>#REF!</v>
      </c>
      <c r="C781" s="31" t="e">
        <f>'Anexo VI Estimativa de custo'!#REF!</f>
        <v>#REF!</v>
      </c>
      <c r="D781" s="8" t="e">
        <f>'Anexo VI Estimativa de custo'!#REF!</f>
        <v>#REF!</v>
      </c>
      <c r="E781" s="80" t="e">
        <f>'Anexo VI Estimativa de custo'!#REF!</f>
        <v>#REF!</v>
      </c>
      <c r="F781" s="80" t="e">
        <f>E781</f>
        <v>#REF!</v>
      </c>
      <c r="G781" s="167" t="e">
        <f>IF(F781-E781&gt;0,F781-E781,0)</f>
        <v>#REF!</v>
      </c>
      <c r="H781" s="167" t="e">
        <f>IF(E781-F781&gt;0,E781-F781,0)</f>
        <v>#REF!</v>
      </c>
      <c r="I781" s="77" t="e">
        <f>'Anexo VI Estimativa de custo'!#REF!</f>
        <v>#REF!</v>
      </c>
      <c r="J781" s="269" t="e">
        <f>G781*I781</f>
        <v>#REF!</v>
      </c>
      <c r="K781" s="269" t="e">
        <f>H781*I781</f>
        <v>#REF!</v>
      </c>
      <c r="L781" s="269" t="e">
        <f>J781-K781</f>
        <v>#REF!</v>
      </c>
      <c r="M781" s="106" t="e">
        <f t="shared" si="274"/>
        <v>#REF!</v>
      </c>
      <c r="N781" s="76"/>
      <c r="O781" s="76"/>
      <c r="P781" s="30"/>
      <c r="R781" s="124"/>
      <c r="T781" s="221" t="e">
        <f t="shared" si="272"/>
        <v>#REF!</v>
      </c>
      <c r="W781" s="221" t="e">
        <f t="shared" si="273"/>
        <v>#REF!</v>
      </c>
    </row>
    <row r="782" spans="1:23" s="26" customFormat="1" ht="21.95" customHeight="1" x14ac:dyDescent="0.2">
      <c r="A782" s="192" t="e">
        <f>'Anexo VI Estimativa de custo'!#REF!</f>
        <v>#REF!</v>
      </c>
      <c r="B782" s="278" t="e">
        <f>CONCATENATE($R$780,SUM($M$781:M782))</f>
        <v>#REF!</v>
      </c>
      <c r="C782" s="31" t="e">
        <f>'Anexo VI Estimativa de custo'!#REF!</f>
        <v>#REF!</v>
      </c>
      <c r="D782" s="8" t="e">
        <f>'Anexo VI Estimativa de custo'!#REF!</f>
        <v>#REF!</v>
      </c>
      <c r="E782" s="80" t="e">
        <f>'Anexo VI Estimativa de custo'!#REF!</f>
        <v>#REF!</v>
      </c>
      <c r="F782" s="80" t="e">
        <f t="shared" ref="F782:F845" si="281">E782</f>
        <v>#REF!</v>
      </c>
      <c r="G782" s="167" t="e">
        <f t="shared" ref="G782:G845" si="282">IF(F782-E782&gt;0,F782-E782,0)</f>
        <v>#REF!</v>
      </c>
      <c r="H782" s="167" t="e">
        <f t="shared" ref="H782:H845" si="283">IF(E782-F782&gt;0,E782-F782,0)</f>
        <v>#REF!</v>
      </c>
      <c r="I782" s="77" t="e">
        <f>'Anexo VI Estimativa de custo'!#REF!</f>
        <v>#REF!</v>
      </c>
      <c r="J782" s="269" t="e">
        <f t="shared" ref="J782:J845" si="284">G782*I782</f>
        <v>#REF!</v>
      </c>
      <c r="K782" s="269" t="e">
        <f t="shared" ref="K782:K845" si="285">H782*I782</f>
        <v>#REF!</v>
      </c>
      <c r="L782" s="269" t="e">
        <f t="shared" ref="L782:L845" si="286">J782-K782</f>
        <v>#REF!</v>
      </c>
      <c r="M782" s="106" t="e">
        <f t="shared" si="274"/>
        <v>#REF!</v>
      </c>
      <c r="N782" s="76"/>
      <c r="O782" s="76"/>
      <c r="P782" s="30"/>
      <c r="R782" s="124"/>
      <c r="T782" s="221" t="e">
        <f t="shared" si="272"/>
        <v>#REF!</v>
      </c>
      <c r="W782" s="221" t="e">
        <f t="shared" si="273"/>
        <v>#REF!</v>
      </c>
    </row>
    <row r="783" spans="1:23" s="26" customFormat="1" ht="21.95" customHeight="1" x14ac:dyDescent="0.2">
      <c r="A783" s="192" t="e">
        <f>'Anexo VI Estimativa de custo'!#REF!</f>
        <v>#REF!</v>
      </c>
      <c r="B783" s="278" t="e">
        <f>CONCATENATE($R$780,SUM($M$781:M783))</f>
        <v>#REF!</v>
      </c>
      <c r="C783" s="31" t="e">
        <f>'Anexo VI Estimativa de custo'!#REF!</f>
        <v>#REF!</v>
      </c>
      <c r="D783" s="8" t="e">
        <f>'Anexo VI Estimativa de custo'!#REF!</f>
        <v>#REF!</v>
      </c>
      <c r="E783" s="80" t="e">
        <f>'Anexo VI Estimativa de custo'!#REF!</f>
        <v>#REF!</v>
      </c>
      <c r="F783" s="80" t="e">
        <f t="shared" si="281"/>
        <v>#REF!</v>
      </c>
      <c r="G783" s="167" t="e">
        <f t="shared" si="282"/>
        <v>#REF!</v>
      </c>
      <c r="H783" s="167" t="e">
        <f t="shared" si="283"/>
        <v>#REF!</v>
      </c>
      <c r="I783" s="77" t="e">
        <f>'Anexo VI Estimativa de custo'!#REF!</f>
        <v>#REF!</v>
      </c>
      <c r="J783" s="269" t="e">
        <f t="shared" si="284"/>
        <v>#REF!</v>
      </c>
      <c r="K783" s="269" t="e">
        <f t="shared" si="285"/>
        <v>#REF!</v>
      </c>
      <c r="L783" s="269" t="e">
        <f t="shared" si="286"/>
        <v>#REF!</v>
      </c>
      <c r="M783" s="106" t="e">
        <f t="shared" si="274"/>
        <v>#REF!</v>
      </c>
      <c r="N783" s="76"/>
      <c r="O783" s="76"/>
      <c r="P783" s="30"/>
      <c r="R783" s="124"/>
      <c r="T783" s="221" t="e">
        <f t="shared" si="272"/>
        <v>#REF!</v>
      </c>
      <c r="W783" s="221" t="e">
        <f t="shared" si="273"/>
        <v>#REF!</v>
      </c>
    </row>
    <row r="784" spans="1:23" s="26" customFormat="1" ht="21.95" customHeight="1" x14ac:dyDescent="0.2">
      <c r="A784" s="192" t="e">
        <f>'Anexo VI Estimativa de custo'!#REF!</f>
        <v>#REF!</v>
      </c>
      <c r="B784" s="278" t="e">
        <f>CONCATENATE($R$780,SUM($M$781:M784))</f>
        <v>#REF!</v>
      </c>
      <c r="C784" s="31" t="e">
        <f>'Anexo VI Estimativa de custo'!#REF!</f>
        <v>#REF!</v>
      </c>
      <c r="D784" s="8" t="e">
        <f>'Anexo VI Estimativa de custo'!#REF!</f>
        <v>#REF!</v>
      </c>
      <c r="E784" s="80" t="e">
        <f>'Anexo VI Estimativa de custo'!#REF!</f>
        <v>#REF!</v>
      </c>
      <c r="F784" s="80" t="e">
        <f t="shared" si="281"/>
        <v>#REF!</v>
      </c>
      <c r="G784" s="167" t="e">
        <f t="shared" si="282"/>
        <v>#REF!</v>
      </c>
      <c r="H784" s="167" t="e">
        <f t="shared" si="283"/>
        <v>#REF!</v>
      </c>
      <c r="I784" s="77" t="e">
        <f>'Anexo VI Estimativa de custo'!#REF!</f>
        <v>#REF!</v>
      </c>
      <c r="J784" s="269" t="e">
        <f t="shared" si="284"/>
        <v>#REF!</v>
      </c>
      <c r="K784" s="269" t="e">
        <f t="shared" si="285"/>
        <v>#REF!</v>
      </c>
      <c r="L784" s="269" t="e">
        <f t="shared" si="286"/>
        <v>#REF!</v>
      </c>
      <c r="M784" s="106" t="e">
        <f t="shared" si="274"/>
        <v>#REF!</v>
      </c>
      <c r="N784" s="76"/>
      <c r="O784" s="76"/>
      <c r="P784" s="30"/>
      <c r="R784" s="124"/>
      <c r="T784" s="221" t="e">
        <f t="shared" si="272"/>
        <v>#REF!</v>
      </c>
      <c r="W784" s="221" t="e">
        <f t="shared" si="273"/>
        <v>#REF!</v>
      </c>
    </row>
    <row r="785" spans="1:23" s="26" customFormat="1" ht="21.95" customHeight="1" x14ac:dyDescent="0.2">
      <c r="A785" s="192" t="e">
        <f>'Anexo VI Estimativa de custo'!#REF!</f>
        <v>#REF!</v>
      </c>
      <c r="B785" s="278" t="e">
        <f>CONCATENATE($R$780,SUM($M$781:M785))</f>
        <v>#REF!</v>
      </c>
      <c r="C785" s="31" t="e">
        <f>'Anexo VI Estimativa de custo'!#REF!</f>
        <v>#REF!</v>
      </c>
      <c r="D785" s="8" t="e">
        <f>'Anexo VI Estimativa de custo'!#REF!</f>
        <v>#REF!</v>
      </c>
      <c r="E785" s="80" t="e">
        <f>'Anexo VI Estimativa de custo'!#REF!</f>
        <v>#REF!</v>
      </c>
      <c r="F785" s="80" t="e">
        <f t="shared" si="281"/>
        <v>#REF!</v>
      </c>
      <c r="G785" s="167" t="e">
        <f t="shared" si="282"/>
        <v>#REF!</v>
      </c>
      <c r="H785" s="167" t="e">
        <f t="shared" si="283"/>
        <v>#REF!</v>
      </c>
      <c r="I785" s="77" t="e">
        <f>'Anexo VI Estimativa de custo'!#REF!</f>
        <v>#REF!</v>
      </c>
      <c r="J785" s="269" t="e">
        <f t="shared" si="284"/>
        <v>#REF!</v>
      </c>
      <c r="K785" s="269" t="e">
        <f t="shared" si="285"/>
        <v>#REF!</v>
      </c>
      <c r="L785" s="269" t="e">
        <f t="shared" si="286"/>
        <v>#REF!</v>
      </c>
      <c r="M785" s="106" t="e">
        <f t="shared" si="274"/>
        <v>#REF!</v>
      </c>
      <c r="N785" s="76"/>
      <c r="O785" s="76"/>
      <c r="P785" s="30"/>
      <c r="R785" s="124"/>
      <c r="T785" s="221" t="e">
        <f t="shared" si="272"/>
        <v>#REF!</v>
      </c>
      <c r="W785" s="221" t="e">
        <f t="shared" si="273"/>
        <v>#REF!</v>
      </c>
    </row>
    <row r="786" spans="1:23" s="26" customFormat="1" ht="21.95" customHeight="1" x14ac:dyDescent="0.2">
      <c r="A786" s="192" t="e">
        <f>'Anexo VI Estimativa de custo'!#REF!</f>
        <v>#REF!</v>
      </c>
      <c r="B786" s="278" t="e">
        <f>CONCATENATE($R$780,SUM($M$781:M786))</f>
        <v>#REF!</v>
      </c>
      <c r="C786" s="31" t="e">
        <f>'Anexo VI Estimativa de custo'!#REF!</f>
        <v>#REF!</v>
      </c>
      <c r="D786" s="8" t="e">
        <f>'Anexo VI Estimativa de custo'!#REF!</f>
        <v>#REF!</v>
      </c>
      <c r="E786" s="80" t="e">
        <f>'Anexo VI Estimativa de custo'!#REF!</f>
        <v>#REF!</v>
      </c>
      <c r="F786" s="80" t="e">
        <f t="shared" si="281"/>
        <v>#REF!</v>
      </c>
      <c r="G786" s="167" t="e">
        <f t="shared" si="282"/>
        <v>#REF!</v>
      </c>
      <c r="H786" s="167" t="e">
        <f t="shared" si="283"/>
        <v>#REF!</v>
      </c>
      <c r="I786" s="77" t="e">
        <f>'Anexo VI Estimativa de custo'!#REF!</f>
        <v>#REF!</v>
      </c>
      <c r="J786" s="269" t="e">
        <f t="shared" si="284"/>
        <v>#REF!</v>
      </c>
      <c r="K786" s="269" t="e">
        <f t="shared" si="285"/>
        <v>#REF!</v>
      </c>
      <c r="L786" s="269" t="e">
        <f t="shared" si="286"/>
        <v>#REF!</v>
      </c>
      <c r="M786" s="106" t="e">
        <f t="shared" si="274"/>
        <v>#REF!</v>
      </c>
      <c r="N786" s="76"/>
      <c r="O786" s="76"/>
      <c r="P786" s="30"/>
      <c r="R786" s="124"/>
      <c r="T786" s="221" t="e">
        <f t="shared" ref="T786:T849" si="287">E786*I786</f>
        <v>#REF!</v>
      </c>
      <c r="W786" s="221" t="e">
        <f t="shared" ref="W786:W849" si="288">I786*E786</f>
        <v>#REF!</v>
      </c>
    </row>
    <row r="787" spans="1:23" s="26" customFormat="1" ht="21.95" customHeight="1" x14ac:dyDescent="0.2">
      <c r="A787" s="192" t="e">
        <f>'Anexo VI Estimativa de custo'!#REF!</f>
        <v>#REF!</v>
      </c>
      <c r="B787" s="278" t="e">
        <f>CONCATENATE($R$780,SUM($M$781:M787))</f>
        <v>#REF!</v>
      </c>
      <c r="C787" s="31" t="e">
        <f>'Anexo VI Estimativa de custo'!#REF!</f>
        <v>#REF!</v>
      </c>
      <c r="D787" s="8" t="e">
        <f>'Anexo VI Estimativa de custo'!#REF!</f>
        <v>#REF!</v>
      </c>
      <c r="E787" s="80" t="e">
        <f>'Anexo VI Estimativa de custo'!#REF!</f>
        <v>#REF!</v>
      </c>
      <c r="F787" s="80" t="e">
        <f t="shared" si="281"/>
        <v>#REF!</v>
      </c>
      <c r="G787" s="167" t="e">
        <f t="shared" si="282"/>
        <v>#REF!</v>
      </c>
      <c r="H787" s="167" t="e">
        <f t="shared" si="283"/>
        <v>#REF!</v>
      </c>
      <c r="I787" s="77" t="e">
        <f>'Anexo VI Estimativa de custo'!#REF!</f>
        <v>#REF!</v>
      </c>
      <c r="J787" s="269" t="e">
        <f t="shared" si="284"/>
        <v>#REF!</v>
      </c>
      <c r="K787" s="269" t="e">
        <f t="shared" si="285"/>
        <v>#REF!</v>
      </c>
      <c r="L787" s="269" t="e">
        <f t="shared" si="286"/>
        <v>#REF!</v>
      </c>
      <c r="M787" s="106" t="e">
        <f t="shared" si="274"/>
        <v>#REF!</v>
      </c>
      <c r="N787" s="76"/>
      <c r="O787" s="76"/>
      <c r="P787" s="30"/>
      <c r="R787" s="124"/>
      <c r="T787" s="221" t="e">
        <f t="shared" si="287"/>
        <v>#REF!</v>
      </c>
      <c r="W787" s="221" t="e">
        <f t="shared" si="288"/>
        <v>#REF!</v>
      </c>
    </row>
    <row r="788" spans="1:23" s="26" customFormat="1" ht="21.95" customHeight="1" x14ac:dyDescent="0.2">
      <c r="A788" s="192" t="e">
        <f>'Anexo VI Estimativa de custo'!#REF!</f>
        <v>#REF!</v>
      </c>
      <c r="B788" s="278" t="e">
        <f>CONCATENATE($R$780,SUM($M$781:M788))</f>
        <v>#REF!</v>
      </c>
      <c r="C788" s="31" t="e">
        <f>'Anexo VI Estimativa de custo'!#REF!</f>
        <v>#REF!</v>
      </c>
      <c r="D788" s="8" t="e">
        <f>'Anexo VI Estimativa de custo'!#REF!</f>
        <v>#REF!</v>
      </c>
      <c r="E788" s="80" t="e">
        <f>'Anexo VI Estimativa de custo'!#REF!</f>
        <v>#REF!</v>
      </c>
      <c r="F788" s="80" t="e">
        <f t="shared" si="281"/>
        <v>#REF!</v>
      </c>
      <c r="G788" s="167" t="e">
        <f t="shared" si="282"/>
        <v>#REF!</v>
      </c>
      <c r="H788" s="167" t="e">
        <f t="shared" si="283"/>
        <v>#REF!</v>
      </c>
      <c r="I788" s="77" t="e">
        <f>'Anexo VI Estimativa de custo'!#REF!</f>
        <v>#REF!</v>
      </c>
      <c r="J788" s="269" t="e">
        <f t="shared" si="284"/>
        <v>#REF!</v>
      </c>
      <c r="K788" s="269" t="e">
        <f t="shared" si="285"/>
        <v>#REF!</v>
      </c>
      <c r="L788" s="269" t="e">
        <f t="shared" si="286"/>
        <v>#REF!</v>
      </c>
      <c r="M788" s="106" t="e">
        <f t="shared" si="274"/>
        <v>#REF!</v>
      </c>
      <c r="N788" s="76"/>
      <c r="O788" s="76"/>
      <c r="P788" s="30"/>
      <c r="R788" s="124"/>
      <c r="T788" s="221" t="e">
        <f t="shared" si="287"/>
        <v>#REF!</v>
      </c>
      <c r="W788" s="221" t="e">
        <f t="shared" si="288"/>
        <v>#REF!</v>
      </c>
    </row>
    <row r="789" spans="1:23" s="26" customFormat="1" ht="21.95" customHeight="1" x14ac:dyDescent="0.2">
      <c r="A789" s="192" t="e">
        <f>'Anexo VI Estimativa de custo'!#REF!</f>
        <v>#REF!</v>
      </c>
      <c r="B789" s="278" t="e">
        <f>CONCATENATE($R$780,SUM($M$781:M789))</f>
        <v>#REF!</v>
      </c>
      <c r="C789" s="31" t="e">
        <f>'Anexo VI Estimativa de custo'!#REF!</f>
        <v>#REF!</v>
      </c>
      <c r="D789" s="8" t="e">
        <f>'Anexo VI Estimativa de custo'!#REF!</f>
        <v>#REF!</v>
      </c>
      <c r="E789" s="80" t="e">
        <f>'Anexo VI Estimativa de custo'!#REF!</f>
        <v>#REF!</v>
      </c>
      <c r="F789" s="80" t="e">
        <f t="shared" si="281"/>
        <v>#REF!</v>
      </c>
      <c r="G789" s="167" t="e">
        <f t="shared" si="282"/>
        <v>#REF!</v>
      </c>
      <c r="H789" s="167" t="e">
        <f t="shared" si="283"/>
        <v>#REF!</v>
      </c>
      <c r="I789" s="77" t="e">
        <f>'Anexo VI Estimativa de custo'!#REF!</f>
        <v>#REF!</v>
      </c>
      <c r="J789" s="269" t="e">
        <f t="shared" si="284"/>
        <v>#REF!</v>
      </c>
      <c r="K789" s="269" t="e">
        <f t="shared" si="285"/>
        <v>#REF!</v>
      </c>
      <c r="L789" s="269" t="e">
        <f t="shared" si="286"/>
        <v>#REF!</v>
      </c>
      <c r="M789" s="106" t="e">
        <f t="shared" si="274"/>
        <v>#REF!</v>
      </c>
      <c r="N789" s="76"/>
      <c r="O789" s="76"/>
      <c r="P789" s="30"/>
      <c r="R789" s="124"/>
      <c r="T789" s="221" t="e">
        <f t="shared" si="287"/>
        <v>#REF!</v>
      </c>
      <c r="W789" s="221" t="e">
        <f t="shared" si="288"/>
        <v>#REF!</v>
      </c>
    </row>
    <row r="790" spans="1:23" s="26" customFormat="1" ht="21.95" customHeight="1" x14ac:dyDescent="0.2">
      <c r="A790" s="192" t="e">
        <f>'Anexo VI Estimativa de custo'!#REF!</f>
        <v>#REF!</v>
      </c>
      <c r="B790" s="278" t="e">
        <f>CONCATENATE($R$780,SUM($M$781:M790))</f>
        <v>#REF!</v>
      </c>
      <c r="C790" s="31" t="e">
        <f>'Anexo VI Estimativa de custo'!#REF!</f>
        <v>#REF!</v>
      </c>
      <c r="D790" s="8" t="e">
        <f>'Anexo VI Estimativa de custo'!#REF!</f>
        <v>#REF!</v>
      </c>
      <c r="E790" s="80" t="e">
        <f>'Anexo VI Estimativa de custo'!#REF!</f>
        <v>#REF!</v>
      </c>
      <c r="F790" s="80" t="e">
        <f t="shared" si="281"/>
        <v>#REF!</v>
      </c>
      <c r="G790" s="167" t="e">
        <f t="shared" si="282"/>
        <v>#REF!</v>
      </c>
      <c r="H790" s="167" t="e">
        <f t="shared" si="283"/>
        <v>#REF!</v>
      </c>
      <c r="I790" s="77" t="e">
        <f>'Anexo VI Estimativa de custo'!#REF!</f>
        <v>#REF!</v>
      </c>
      <c r="J790" s="269" t="e">
        <f t="shared" si="284"/>
        <v>#REF!</v>
      </c>
      <c r="K790" s="269" t="e">
        <f t="shared" si="285"/>
        <v>#REF!</v>
      </c>
      <c r="L790" s="269" t="e">
        <f t="shared" si="286"/>
        <v>#REF!</v>
      </c>
      <c r="M790" s="106" t="e">
        <f t="shared" si="274"/>
        <v>#REF!</v>
      </c>
      <c r="N790" s="76"/>
      <c r="O790" s="76"/>
      <c r="P790" s="30"/>
      <c r="R790" s="124"/>
      <c r="T790" s="221" t="e">
        <f t="shared" si="287"/>
        <v>#REF!</v>
      </c>
      <c r="W790" s="221" t="e">
        <f t="shared" si="288"/>
        <v>#REF!</v>
      </c>
    </row>
    <row r="791" spans="1:23" s="26" customFormat="1" ht="21.95" customHeight="1" x14ac:dyDescent="0.2">
      <c r="A791" s="192" t="e">
        <f>'Anexo VI Estimativa de custo'!#REF!</f>
        <v>#REF!</v>
      </c>
      <c r="B791" s="278" t="e">
        <f>CONCATENATE($R$780,SUM($M$781:M791))</f>
        <v>#REF!</v>
      </c>
      <c r="C791" s="31" t="e">
        <f>'Anexo VI Estimativa de custo'!#REF!</f>
        <v>#REF!</v>
      </c>
      <c r="D791" s="8" t="e">
        <f>'Anexo VI Estimativa de custo'!#REF!</f>
        <v>#REF!</v>
      </c>
      <c r="E791" s="80" t="e">
        <f>'Anexo VI Estimativa de custo'!#REF!</f>
        <v>#REF!</v>
      </c>
      <c r="F791" s="80" t="e">
        <f t="shared" si="281"/>
        <v>#REF!</v>
      </c>
      <c r="G791" s="167" t="e">
        <f t="shared" si="282"/>
        <v>#REF!</v>
      </c>
      <c r="H791" s="167" t="e">
        <f t="shared" si="283"/>
        <v>#REF!</v>
      </c>
      <c r="I791" s="77" t="e">
        <f>'Anexo VI Estimativa de custo'!#REF!</f>
        <v>#REF!</v>
      </c>
      <c r="J791" s="269" t="e">
        <f t="shared" si="284"/>
        <v>#REF!</v>
      </c>
      <c r="K791" s="269" t="e">
        <f t="shared" si="285"/>
        <v>#REF!</v>
      </c>
      <c r="L791" s="269" t="e">
        <f t="shared" si="286"/>
        <v>#REF!</v>
      </c>
      <c r="M791" s="106" t="e">
        <f t="shared" si="274"/>
        <v>#REF!</v>
      </c>
      <c r="N791" s="76"/>
      <c r="O791" s="76"/>
      <c r="P791" s="30"/>
      <c r="R791" s="124"/>
      <c r="T791" s="221" t="e">
        <f t="shared" si="287"/>
        <v>#REF!</v>
      </c>
      <c r="W791" s="221" t="e">
        <f t="shared" si="288"/>
        <v>#REF!</v>
      </c>
    </row>
    <row r="792" spans="1:23" s="26" customFormat="1" ht="21.95" customHeight="1" x14ac:dyDescent="0.2">
      <c r="A792" s="192" t="e">
        <f>'Anexo VI Estimativa de custo'!#REF!</f>
        <v>#REF!</v>
      </c>
      <c r="B792" s="278" t="e">
        <f>CONCATENATE($R$780,SUM($M$781:M792))</f>
        <v>#REF!</v>
      </c>
      <c r="C792" s="31" t="e">
        <f>'Anexo VI Estimativa de custo'!#REF!</f>
        <v>#REF!</v>
      </c>
      <c r="D792" s="8" t="e">
        <f>'Anexo VI Estimativa de custo'!#REF!</f>
        <v>#REF!</v>
      </c>
      <c r="E792" s="80" t="e">
        <f>'Anexo VI Estimativa de custo'!#REF!</f>
        <v>#REF!</v>
      </c>
      <c r="F792" s="80" t="e">
        <f t="shared" si="281"/>
        <v>#REF!</v>
      </c>
      <c r="G792" s="167" t="e">
        <f t="shared" si="282"/>
        <v>#REF!</v>
      </c>
      <c r="H792" s="167" t="e">
        <f t="shared" si="283"/>
        <v>#REF!</v>
      </c>
      <c r="I792" s="77" t="e">
        <f>'Anexo VI Estimativa de custo'!#REF!</f>
        <v>#REF!</v>
      </c>
      <c r="J792" s="269" t="e">
        <f t="shared" si="284"/>
        <v>#REF!</v>
      </c>
      <c r="K792" s="269" t="e">
        <f t="shared" si="285"/>
        <v>#REF!</v>
      </c>
      <c r="L792" s="269" t="e">
        <f t="shared" si="286"/>
        <v>#REF!</v>
      </c>
      <c r="M792" s="106" t="e">
        <f t="shared" si="274"/>
        <v>#REF!</v>
      </c>
      <c r="N792" s="76"/>
      <c r="O792" s="76"/>
      <c r="P792" s="30"/>
      <c r="R792" s="124"/>
      <c r="T792" s="221" t="e">
        <f t="shared" si="287"/>
        <v>#REF!</v>
      </c>
      <c r="W792" s="221" t="e">
        <f t="shared" si="288"/>
        <v>#REF!</v>
      </c>
    </row>
    <row r="793" spans="1:23" s="26" customFormat="1" ht="21.95" customHeight="1" x14ac:dyDescent="0.2">
      <c r="A793" s="192" t="e">
        <f>'Anexo VI Estimativa de custo'!#REF!</f>
        <v>#REF!</v>
      </c>
      <c r="B793" s="278" t="e">
        <f>CONCATENATE($R$780,SUM($M$781:M793))</f>
        <v>#REF!</v>
      </c>
      <c r="C793" s="31" t="e">
        <f>'Anexo VI Estimativa de custo'!#REF!</f>
        <v>#REF!</v>
      </c>
      <c r="D793" s="8" t="e">
        <f>'Anexo VI Estimativa de custo'!#REF!</f>
        <v>#REF!</v>
      </c>
      <c r="E793" s="80" t="e">
        <f>'Anexo VI Estimativa de custo'!#REF!</f>
        <v>#REF!</v>
      </c>
      <c r="F793" s="80" t="e">
        <f t="shared" si="281"/>
        <v>#REF!</v>
      </c>
      <c r="G793" s="167" t="e">
        <f t="shared" si="282"/>
        <v>#REF!</v>
      </c>
      <c r="H793" s="167" t="e">
        <f t="shared" si="283"/>
        <v>#REF!</v>
      </c>
      <c r="I793" s="77" t="e">
        <f>'Anexo VI Estimativa de custo'!#REF!</f>
        <v>#REF!</v>
      </c>
      <c r="J793" s="269" t="e">
        <f t="shared" si="284"/>
        <v>#REF!</v>
      </c>
      <c r="K793" s="269" t="e">
        <f t="shared" si="285"/>
        <v>#REF!</v>
      </c>
      <c r="L793" s="269" t="e">
        <f t="shared" si="286"/>
        <v>#REF!</v>
      </c>
      <c r="M793" s="106" t="e">
        <f t="shared" si="274"/>
        <v>#REF!</v>
      </c>
      <c r="N793" s="76"/>
      <c r="O793" s="76"/>
      <c r="P793" s="30"/>
      <c r="R793" s="124"/>
      <c r="T793" s="221" t="e">
        <f t="shared" si="287"/>
        <v>#REF!</v>
      </c>
      <c r="W793" s="221" t="e">
        <f t="shared" si="288"/>
        <v>#REF!</v>
      </c>
    </row>
    <row r="794" spans="1:23" s="26" customFormat="1" ht="21.95" customHeight="1" x14ac:dyDescent="0.2">
      <c r="A794" s="192" t="e">
        <f>'Anexo VI Estimativa de custo'!#REF!</f>
        <v>#REF!</v>
      </c>
      <c r="B794" s="278" t="e">
        <f>CONCATENATE($R$780,SUM($M$781:M794))</f>
        <v>#REF!</v>
      </c>
      <c r="C794" s="31" t="e">
        <f>'Anexo VI Estimativa de custo'!#REF!</f>
        <v>#REF!</v>
      </c>
      <c r="D794" s="8" t="e">
        <f>'Anexo VI Estimativa de custo'!#REF!</f>
        <v>#REF!</v>
      </c>
      <c r="E794" s="80" t="e">
        <f>'Anexo VI Estimativa de custo'!#REF!</f>
        <v>#REF!</v>
      </c>
      <c r="F794" s="80" t="e">
        <f t="shared" si="281"/>
        <v>#REF!</v>
      </c>
      <c r="G794" s="167" t="e">
        <f t="shared" si="282"/>
        <v>#REF!</v>
      </c>
      <c r="H794" s="167" t="e">
        <f t="shared" si="283"/>
        <v>#REF!</v>
      </c>
      <c r="I794" s="77" t="e">
        <f>'Anexo VI Estimativa de custo'!#REF!</f>
        <v>#REF!</v>
      </c>
      <c r="J794" s="269" t="e">
        <f t="shared" si="284"/>
        <v>#REF!</v>
      </c>
      <c r="K794" s="269" t="e">
        <f t="shared" si="285"/>
        <v>#REF!</v>
      </c>
      <c r="L794" s="269" t="e">
        <f t="shared" si="286"/>
        <v>#REF!</v>
      </c>
      <c r="M794" s="106" t="e">
        <f t="shared" si="274"/>
        <v>#REF!</v>
      </c>
      <c r="N794" s="76"/>
      <c r="O794" s="76"/>
      <c r="P794" s="30"/>
      <c r="R794" s="124"/>
      <c r="T794" s="221" t="e">
        <f t="shared" si="287"/>
        <v>#REF!</v>
      </c>
      <c r="W794" s="221" t="e">
        <f t="shared" si="288"/>
        <v>#REF!</v>
      </c>
    </row>
    <row r="795" spans="1:23" s="26" customFormat="1" ht="21.95" customHeight="1" x14ac:dyDescent="0.2">
      <c r="A795" s="192" t="e">
        <f>'Anexo VI Estimativa de custo'!#REF!</f>
        <v>#REF!</v>
      </c>
      <c r="B795" s="278" t="e">
        <f>CONCATENATE($R$780,SUM($M$781:M795))</f>
        <v>#REF!</v>
      </c>
      <c r="C795" s="31" t="e">
        <f>'Anexo VI Estimativa de custo'!#REF!</f>
        <v>#REF!</v>
      </c>
      <c r="D795" s="8" t="e">
        <f>'Anexo VI Estimativa de custo'!#REF!</f>
        <v>#REF!</v>
      </c>
      <c r="E795" s="80" t="e">
        <f>'Anexo VI Estimativa de custo'!#REF!</f>
        <v>#REF!</v>
      </c>
      <c r="F795" s="80" t="e">
        <f t="shared" si="281"/>
        <v>#REF!</v>
      </c>
      <c r="G795" s="167" t="e">
        <f t="shared" si="282"/>
        <v>#REF!</v>
      </c>
      <c r="H795" s="167" t="e">
        <f t="shared" si="283"/>
        <v>#REF!</v>
      </c>
      <c r="I795" s="77" t="e">
        <f>'Anexo VI Estimativa de custo'!#REF!</f>
        <v>#REF!</v>
      </c>
      <c r="J795" s="269" t="e">
        <f t="shared" si="284"/>
        <v>#REF!</v>
      </c>
      <c r="K795" s="269" t="e">
        <f t="shared" si="285"/>
        <v>#REF!</v>
      </c>
      <c r="L795" s="269" t="e">
        <f t="shared" si="286"/>
        <v>#REF!</v>
      </c>
      <c r="M795" s="106" t="e">
        <f t="shared" si="274"/>
        <v>#REF!</v>
      </c>
      <c r="N795" s="76"/>
      <c r="O795" s="76"/>
      <c r="P795" s="30"/>
      <c r="R795" s="124"/>
      <c r="T795" s="221" t="e">
        <f t="shared" si="287"/>
        <v>#REF!</v>
      </c>
      <c r="W795" s="221" t="e">
        <f t="shared" si="288"/>
        <v>#REF!</v>
      </c>
    </row>
    <row r="796" spans="1:23" s="26" customFormat="1" ht="21.95" customHeight="1" x14ac:dyDescent="0.2">
      <c r="A796" s="192" t="e">
        <f>'Anexo VI Estimativa de custo'!#REF!</f>
        <v>#REF!</v>
      </c>
      <c r="B796" s="278" t="e">
        <f>CONCATENATE($R$780,SUM($M$781:M796))</f>
        <v>#REF!</v>
      </c>
      <c r="C796" s="31" t="e">
        <f>'Anexo VI Estimativa de custo'!#REF!</f>
        <v>#REF!</v>
      </c>
      <c r="D796" s="8" t="e">
        <f>'Anexo VI Estimativa de custo'!#REF!</f>
        <v>#REF!</v>
      </c>
      <c r="E796" s="80" t="e">
        <f>'Anexo VI Estimativa de custo'!#REF!</f>
        <v>#REF!</v>
      </c>
      <c r="F796" s="80" t="e">
        <f t="shared" si="281"/>
        <v>#REF!</v>
      </c>
      <c r="G796" s="167" t="e">
        <f t="shared" si="282"/>
        <v>#REF!</v>
      </c>
      <c r="H796" s="167" t="e">
        <f t="shared" si="283"/>
        <v>#REF!</v>
      </c>
      <c r="I796" s="77" t="e">
        <f>'Anexo VI Estimativa de custo'!#REF!</f>
        <v>#REF!</v>
      </c>
      <c r="J796" s="269" t="e">
        <f t="shared" si="284"/>
        <v>#REF!</v>
      </c>
      <c r="K796" s="269" t="e">
        <f t="shared" si="285"/>
        <v>#REF!</v>
      </c>
      <c r="L796" s="269" t="e">
        <f t="shared" si="286"/>
        <v>#REF!</v>
      </c>
      <c r="M796" s="106" t="e">
        <f t="shared" si="274"/>
        <v>#REF!</v>
      </c>
      <c r="N796" s="76"/>
      <c r="O796" s="76"/>
      <c r="P796" s="30"/>
      <c r="R796" s="124"/>
      <c r="T796" s="221" t="e">
        <f t="shared" si="287"/>
        <v>#REF!</v>
      </c>
      <c r="W796" s="221" t="e">
        <f t="shared" si="288"/>
        <v>#REF!</v>
      </c>
    </row>
    <row r="797" spans="1:23" s="26" customFormat="1" ht="21.95" customHeight="1" x14ac:dyDescent="0.2">
      <c r="A797" s="192" t="e">
        <f>'Anexo VI Estimativa de custo'!#REF!</f>
        <v>#REF!</v>
      </c>
      <c r="B797" s="278" t="e">
        <f>CONCATENATE($R$780,SUM($M$781:M797))</f>
        <v>#REF!</v>
      </c>
      <c r="C797" s="31" t="e">
        <f>'Anexo VI Estimativa de custo'!#REF!</f>
        <v>#REF!</v>
      </c>
      <c r="D797" s="8" t="e">
        <f>'Anexo VI Estimativa de custo'!#REF!</f>
        <v>#REF!</v>
      </c>
      <c r="E797" s="80" t="e">
        <f>'Anexo VI Estimativa de custo'!#REF!</f>
        <v>#REF!</v>
      </c>
      <c r="F797" s="80" t="e">
        <f t="shared" si="281"/>
        <v>#REF!</v>
      </c>
      <c r="G797" s="167" t="e">
        <f t="shared" si="282"/>
        <v>#REF!</v>
      </c>
      <c r="H797" s="167" t="e">
        <f t="shared" si="283"/>
        <v>#REF!</v>
      </c>
      <c r="I797" s="77" t="e">
        <f>'Anexo VI Estimativa de custo'!#REF!</f>
        <v>#REF!</v>
      </c>
      <c r="J797" s="269" t="e">
        <f t="shared" si="284"/>
        <v>#REF!</v>
      </c>
      <c r="K797" s="269" t="e">
        <f t="shared" si="285"/>
        <v>#REF!</v>
      </c>
      <c r="L797" s="269" t="e">
        <f t="shared" si="286"/>
        <v>#REF!</v>
      </c>
      <c r="M797" s="106" t="e">
        <f t="shared" si="274"/>
        <v>#REF!</v>
      </c>
      <c r="N797" s="76"/>
      <c r="O797" s="76"/>
      <c r="P797" s="30"/>
      <c r="R797" s="124"/>
      <c r="T797" s="221" t="e">
        <f t="shared" si="287"/>
        <v>#REF!</v>
      </c>
      <c r="W797" s="221" t="e">
        <f t="shared" si="288"/>
        <v>#REF!</v>
      </c>
    </row>
    <row r="798" spans="1:23" s="26" customFormat="1" ht="21.95" customHeight="1" x14ac:dyDescent="0.2">
      <c r="A798" s="192" t="e">
        <f>'Anexo VI Estimativa de custo'!#REF!</f>
        <v>#REF!</v>
      </c>
      <c r="B798" s="278" t="e">
        <f>CONCATENATE($R$780,SUM($M$781:M798))</f>
        <v>#REF!</v>
      </c>
      <c r="C798" s="31" t="e">
        <f>'Anexo VI Estimativa de custo'!#REF!</f>
        <v>#REF!</v>
      </c>
      <c r="D798" s="8" t="e">
        <f>'Anexo VI Estimativa de custo'!#REF!</f>
        <v>#REF!</v>
      </c>
      <c r="E798" s="80" t="e">
        <f>'Anexo VI Estimativa de custo'!#REF!</f>
        <v>#REF!</v>
      </c>
      <c r="F798" s="80" t="e">
        <f t="shared" si="281"/>
        <v>#REF!</v>
      </c>
      <c r="G798" s="167" t="e">
        <f t="shared" si="282"/>
        <v>#REF!</v>
      </c>
      <c r="H798" s="167" t="e">
        <f t="shared" si="283"/>
        <v>#REF!</v>
      </c>
      <c r="I798" s="77" t="e">
        <f>'Anexo VI Estimativa de custo'!#REF!</f>
        <v>#REF!</v>
      </c>
      <c r="J798" s="269" t="e">
        <f t="shared" si="284"/>
        <v>#REF!</v>
      </c>
      <c r="K798" s="269" t="e">
        <f t="shared" si="285"/>
        <v>#REF!</v>
      </c>
      <c r="L798" s="269" t="e">
        <f t="shared" si="286"/>
        <v>#REF!</v>
      </c>
      <c r="M798" s="106" t="e">
        <f t="shared" si="274"/>
        <v>#REF!</v>
      </c>
      <c r="N798" s="76"/>
      <c r="O798" s="76"/>
      <c r="P798" s="30"/>
      <c r="R798" s="124"/>
      <c r="T798" s="221" t="e">
        <f t="shared" si="287"/>
        <v>#REF!</v>
      </c>
      <c r="W798" s="221" t="e">
        <f t="shared" si="288"/>
        <v>#REF!</v>
      </c>
    </row>
    <row r="799" spans="1:23" s="26" customFormat="1" ht="21.95" customHeight="1" x14ac:dyDescent="0.2">
      <c r="A799" s="192" t="e">
        <f>'Anexo VI Estimativa de custo'!#REF!</f>
        <v>#REF!</v>
      </c>
      <c r="B799" s="278" t="e">
        <f>CONCATENATE($R$780,SUM($M$781:M799))</f>
        <v>#REF!</v>
      </c>
      <c r="C799" s="31" t="e">
        <f>'Anexo VI Estimativa de custo'!#REF!</f>
        <v>#REF!</v>
      </c>
      <c r="D799" s="8" t="e">
        <f>'Anexo VI Estimativa de custo'!#REF!</f>
        <v>#REF!</v>
      </c>
      <c r="E799" s="80" t="e">
        <f>'Anexo VI Estimativa de custo'!#REF!</f>
        <v>#REF!</v>
      </c>
      <c r="F799" s="80" t="e">
        <f t="shared" si="281"/>
        <v>#REF!</v>
      </c>
      <c r="G799" s="167" t="e">
        <f t="shared" si="282"/>
        <v>#REF!</v>
      </c>
      <c r="H799" s="167" t="e">
        <f t="shared" si="283"/>
        <v>#REF!</v>
      </c>
      <c r="I799" s="77" t="e">
        <f>'Anexo VI Estimativa de custo'!#REF!</f>
        <v>#REF!</v>
      </c>
      <c r="J799" s="269" t="e">
        <f t="shared" si="284"/>
        <v>#REF!</v>
      </c>
      <c r="K799" s="269" t="e">
        <f t="shared" si="285"/>
        <v>#REF!</v>
      </c>
      <c r="L799" s="269" t="e">
        <f t="shared" si="286"/>
        <v>#REF!</v>
      </c>
      <c r="M799" s="106" t="e">
        <f t="shared" si="274"/>
        <v>#REF!</v>
      </c>
      <c r="N799" s="76"/>
      <c r="O799" s="76"/>
      <c r="P799" s="30"/>
      <c r="R799" s="124"/>
      <c r="T799" s="221" t="e">
        <f t="shared" si="287"/>
        <v>#REF!</v>
      </c>
      <c r="W799" s="221" t="e">
        <f t="shared" si="288"/>
        <v>#REF!</v>
      </c>
    </row>
    <row r="800" spans="1:23" s="26" customFormat="1" ht="21.95" customHeight="1" x14ac:dyDescent="0.2">
      <c r="A800" s="192" t="e">
        <f>'Anexo VI Estimativa de custo'!#REF!</f>
        <v>#REF!</v>
      </c>
      <c r="B800" s="278" t="e">
        <f>CONCATENATE($R$780,SUM($M$781:M800))</f>
        <v>#REF!</v>
      </c>
      <c r="C800" s="31" t="e">
        <f>'Anexo VI Estimativa de custo'!#REF!</f>
        <v>#REF!</v>
      </c>
      <c r="D800" s="8" t="e">
        <f>'Anexo VI Estimativa de custo'!#REF!</f>
        <v>#REF!</v>
      </c>
      <c r="E800" s="80" t="e">
        <f>'Anexo VI Estimativa de custo'!#REF!</f>
        <v>#REF!</v>
      </c>
      <c r="F800" s="80" t="e">
        <f t="shared" si="281"/>
        <v>#REF!</v>
      </c>
      <c r="G800" s="167" t="e">
        <f t="shared" si="282"/>
        <v>#REF!</v>
      </c>
      <c r="H800" s="167" t="e">
        <f t="shared" si="283"/>
        <v>#REF!</v>
      </c>
      <c r="I800" s="77" t="e">
        <f>'Anexo VI Estimativa de custo'!#REF!</f>
        <v>#REF!</v>
      </c>
      <c r="J800" s="269" t="e">
        <f t="shared" si="284"/>
        <v>#REF!</v>
      </c>
      <c r="K800" s="269" t="e">
        <f t="shared" si="285"/>
        <v>#REF!</v>
      </c>
      <c r="L800" s="269" t="e">
        <f t="shared" si="286"/>
        <v>#REF!</v>
      </c>
      <c r="M800" s="106" t="e">
        <f t="shared" si="274"/>
        <v>#REF!</v>
      </c>
      <c r="N800" s="76"/>
      <c r="O800" s="76"/>
      <c r="P800" s="30"/>
      <c r="R800" s="124"/>
      <c r="T800" s="221" t="e">
        <f t="shared" si="287"/>
        <v>#REF!</v>
      </c>
      <c r="W800" s="221" t="e">
        <f t="shared" si="288"/>
        <v>#REF!</v>
      </c>
    </row>
    <row r="801" spans="1:23" s="26" customFormat="1" ht="21.95" customHeight="1" x14ac:dyDescent="0.2">
      <c r="A801" s="192" t="e">
        <f>'Anexo VI Estimativa de custo'!#REF!</f>
        <v>#REF!</v>
      </c>
      <c r="B801" s="278" t="e">
        <f>CONCATENATE($R$780,SUM($M$781:M801))</f>
        <v>#REF!</v>
      </c>
      <c r="C801" s="31" t="e">
        <f>'Anexo VI Estimativa de custo'!#REF!</f>
        <v>#REF!</v>
      </c>
      <c r="D801" s="8" t="e">
        <f>'Anexo VI Estimativa de custo'!#REF!</f>
        <v>#REF!</v>
      </c>
      <c r="E801" s="80" t="e">
        <f>'Anexo VI Estimativa de custo'!#REF!</f>
        <v>#REF!</v>
      </c>
      <c r="F801" s="80" t="e">
        <f t="shared" si="281"/>
        <v>#REF!</v>
      </c>
      <c r="G801" s="167" t="e">
        <f t="shared" si="282"/>
        <v>#REF!</v>
      </c>
      <c r="H801" s="167" t="e">
        <f t="shared" si="283"/>
        <v>#REF!</v>
      </c>
      <c r="I801" s="77" t="e">
        <f>'Anexo VI Estimativa de custo'!#REF!</f>
        <v>#REF!</v>
      </c>
      <c r="J801" s="269" t="e">
        <f t="shared" si="284"/>
        <v>#REF!</v>
      </c>
      <c r="K801" s="269" t="e">
        <f t="shared" si="285"/>
        <v>#REF!</v>
      </c>
      <c r="L801" s="269" t="e">
        <f t="shared" si="286"/>
        <v>#REF!</v>
      </c>
      <c r="M801" s="106" t="e">
        <f t="shared" si="274"/>
        <v>#REF!</v>
      </c>
      <c r="N801" s="76"/>
      <c r="O801" s="76"/>
      <c r="P801" s="30"/>
      <c r="R801" s="124"/>
      <c r="T801" s="221" t="e">
        <f t="shared" si="287"/>
        <v>#REF!</v>
      </c>
      <c r="W801" s="221" t="e">
        <f t="shared" si="288"/>
        <v>#REF!</v>
      </c>
    </row>
    <row r="802" spans="1:23" s="26" customFormat="1" ht="21.95" customHeight="1" x14ac:dyDescent="0.2">
      <c r="A802" s="192" t="e">
        <f>'Anexo VI Estimativa de custo'!#REF!</f>
        <v>#REF!</v>
      </c>
      <c r="B802" s="278" t="e">
        <f>CONCATENATE($R$780,SUM($M$781:M802))</f>
        <v>#REF!</v>
      </c>
      <c r="C802" s="31" t="e">
        <f>'Anexo VI Estimativa de custo'!#REF!</f>
        <v>#REF!</v>
      </c>
      <c r="D802" s="8" t="e">
        <f>'Anexo VI Estimativa de custo'!#REF!</f>
        <v>#REF!</v>
      </c>
      <c r="E802" s="80" t="e">
        <f>'Anexo VI Estimativa de custo'!#REF!</f>
        <v>#REF!</v>
      </c>
      <c r="F802" s="80" t="e">
        <f t="shared" si="281"/>
        <v>#REF!</v>
      </c>
      <c r="G802" s="167" t="e">
        <f t="shared" si="282"/>
        <v>#REF!</v>
      </c>
      <c r="H802" s="167" t="e">
        <f t="shared" si="283"/>
        <v>#REF!</v>
      </c>
      <c r="I802" s="77" t="e">
        <f>'Anexo VI Estimativa de custo'!#REF!</f>
        <v>#REF!</v>
      </c>
      <c r="J802" s="269" t="e">
        <f t="shared" si="284"/>
        <v>#REF!</v>
      </c>
      <c r="K802" s="269" t="e">
        <f t="shared" si="285"/>
        <v>#REF!</v>
      </c>
      <c r="L802" s="269" t="e">
        <f t="shared" si="286"/>
        <v>#REF!</v>
      </c>
      <c r="M802" s="106" t="e">
        <f t="shared" si="274"/>
        <v>#REF!</v>
      </c>
      <c r="N802" s="76"/>
      <c r="O802" s="76"/>
      <c r="P802" s="30"/>
      <c r="R802" s="124"/>
      <c r="T802" s="221" t="e">
        <f t="shared" si="287"/>
        <v>#REF!</v>
      </c>
      <c r="W802" s="221" t="e">
        <f t="shared" si="288"/>
        <v>#REF!</v>
      </c>
    </row>
    <row r="803" spans="1:23" s="26" customFormat="1" ht="21.95" customHeight="1" x14ac:dyDescent="0.2">
      <c r="A803" s="192" t="e">
        <f>'Anexo VI Estimativa de custo'!#REF!</f>
        <v>#REF!</v>
      </c>
      <c r="B803" s="278" t="e">
        <f>CONCATENATE($R$780,SUM($M$781:M803))</f>
        <v>#REF!</v>
      </c>
      <c r="C803" s="31" t="e">
        <f>'Anexo VI Estimativa de custo'!#REF!</f>
        <v>#REF!</v>
      </c>
      <c r="D803" s="8" t="e">
        <f>'Anexo VI Estimativa de custo'!#REF!</f>
        <v>#REF!</v>
      </c>
      <c r="E803" s="80" t="e">
        <f>'Anexo VI Estimativa de custo'!#REF!</f>
        <v>#REF!</v>
      </c>
      <c r="F803" s="80" t="e">
        <f t="shared" si="281"/>
        <v>#REF!</v>
      </c>
      <c r="G803" s="167" t="e">
        <f t="shared" si="282"/>
        <v>#REF!</v>
      </c>
      <c r="H803" s="167" t="e">
        <f t="shared" si="283"/>
        <v>#REF!</v>
      </c>
      <c r="I803" s="77" t="e">
        <f>'Anexo VI Estimativa de custo'!#REF!</f>
        <v>#REF!</v>
      </c>
      <c r="J803" s="269" t="e">
        <f t="shared" si="284"/>
        <v>#REF!</v>
      </c>
      <c r="K803" s="269" t="e">
        <f t="shared" si="285"/>
        <v>#REF!</v>
      </c>
      <c r="L803" s="269" t="e">
        <f t="shared" si="286"/>
        <v>#REF!</v>
      </c>
      <c r="M803" s="106" t="e">
        <f t="shared" si="274"/>
        <v>#REF!</v>
      </c>
      <c r="N803" s="76"/>
      <c r="O803" s="76"/>
      <c r="P803" s="30"/>
      <c r="R803" s="124"/>
      <c r="T803" s="221" t="e">
        <f t="shared" si="287"/>
        <v>#REF!</v>
      </c>
      <c r="W803" s="221" t="e">
        <f t="shared" si="288"/>
        <v>#REF!</v>
      </c>
    </row>
    <row r="804" spans="1:23" s="26" customFormat="1" ht="21.95" customHeight="1" x14ac:dyDescent="0.2">
      <c r="A804" s="192" t="e">
        <f>'Anexo VI Estimativa de custo'!#REF!</f>
        <v>#REF!</v>
      </c>
      <c r="B804" s="278" t="e">
        <f>CONCATENATE($R$780,SUM($M$781:M804))</f>
        <v>#REF!</v>
      </c>
      <c r="C804" s="31" t="e">
        <f>'Anexo VI Estimativa de custo'!#REF!</f>
        <v>#REF!</v>
      </c>
      <c r="D804" s="8" t="e">
        <f>'Anexo VI Estimativa de custo'!#REF!</f>
        <v>#REF!</v>
      </c>
      <c r="E804" s="80" t="e">
        <f>'Anexo VI Estimativa de custo'!#REF!</f>
        <v>#REF!</v>
      </c>
      <c r="F804" s="80" t="e">
        <f t="shared" si="281"/>
        <v>#REF!</v>
      </c>
      <c r="G804" s="167" t="e">
        <f t="shared" si="282"/>
        <v>#REF!</v>
      </c>
      <c r="H804" s="167" t="e">
        <f t="shared" si="283"/>
        <v>#REF!</v>
      </c>
      <c r="I804" s="77" t="e">
        <f>'Anexo VI Estimativa de custo'!#REF!</f>
        <v>#REF!</v>
      </c>
      <c r="J804" s="269" t="e">
        <f t="shared" si="284"/>
        <v>#REF!</v>
      </c>
      <c r="K804" s="269" t="e">
        <f t="shared" si="285"/>
        <v>#REF!</v>
      </c>
      <c r="L804" s="269" t="e">
        <f t="shared" si="286"/>
        <v>#REF!</v>
      </c>
      <c r="M804" s="106" t="e">
        <f t="shared" si="274"/>
        <v>#REF!</v>
      </c>
      <c r="N804" s="76"/>
      <c r="O804" s="76"/>
      <c r="P804" s="30"/>
      <c r="R804" s="124"/>
      <c r="T804" s="221" t="e">
        <f t="shared" si="287"/>
        <v>#REF!</v>
      </c>
      <c r="W804" s="221" t="e">
        <f t="shared" si="288"/>
        <v>#REF!</v>
      </c>
    </row>
    <row r="805" spans="1:23" s="26" customFormat="1" ht="21.95" customHeight="1" x14ac:dyDescent="0.2">
      <c r="A805" s="192" t="e">
        <f>'Anexo VI Estimativa de custo'!#REF!</f>
        <v>#REF!</v>
      </c>
      <c r="B805" s="278" t="e">
        <f>CONCATENATE($R$780,SUM($M$781:M805))</f>
        <v>#REF!</v>
      </c>
      <c r="C805" s="31" t="e">
        <f>'Anexo VI Estimativa de custo'!#REF!</f>
        <v>#REF!</v>
      </c>
      <c r="D805" s="8" t="e">
        <f>'Anexo VI Estimativa de custo'!#REF!</f>
        <v>#REF!</v>
      </c>
      <c r="E805" s="80" t="e">
        <f>'Anexo VI Estimativa de custo'!#REF!</f>
        <v>#REF!</v>
      </c>
      <c r="F805" s="80" t="e">
        <f t="shared" si="281"/>
        <v>#REF!</v>
      </c>
      <c r="G805" s="167" t="e">
        <f t="shared" si="282"/>
        <v>#REF!</v>
      </c>
      <c r="H805" s="167" t="e">
        <f t="shared" si="283"/>
        <v>#REF!</v>
      </c>
      <c r="I805" s="77" t="e">
        <f>'Anexo VI Estimativa de custo'!#REF!</f>
        <v>#REF!</v>
      </c>
      <c r="J805" s="269" t="e">
        <f t="shared" si="284"/>
        <v>#REF!</v>
      </c>
      <c r="K805" s="269" t="e">
        <f t="shared" si="285"/>
        <v>#REF!</v>
      </c>
      <c r="L805" s="269" t="e">
        <f t="shared" si="286"/>
        <v>#REF!</v>
      </c>
      <c r="M805" s="106" t="e">
        <f t="shared" si="274"/>
        <v>#REF!</v>
      </c>
      <c r="N805" s="76"/>
      <c r="O805" s="76"/>
      <c r="P805" s="30"/>
      <c r="R805" s="124"/>
      <c r="T805" s="221" t="e">
        <f t="shared" si="287"/>
        <v>#REF!</v>
      </c>
      <c r="W805" s="221" t="e">
        <f t="shared" si="288"/>
        <v>#REF!</v>
      </c>
    </row>
    <row r="806" spans="1:23" s="26" customFormat="1" ht="21.95" customHeight="1" x14ac:dyDescent="0.2">
      <c r="A806" s="192" t="e">
        <f>'Anexo VI Estimativa de custo'!#REF!</f>
        <v>#REF!</v>
      </c>
      <c r="B806" s="278" t="e">
        <f>CONCATENATE($R$780,SUM($M$781:M806))</f>
        <v>#REF!</v>
      </c>
      <c r="C806" s="31" t="e">
        <f>'Anexo VI Estimativa de custo'!#REF!</f>
        <v>#REF!</v>
      </c>
      <c r="D806" s="8" t="e">
        <f>'Anexo VI Estimativa de custo'!#REF!</f>
        <v>#REF!</v>
      </c>
      <c r="E806" s="80" t="e">
        <f>'Anexo VI Estimativa de custo'!#REF!</f>
        <v>#REF!</v>
      </c>
      <c r="F806" s="80" t="e">
        <f t="shared" si="281"/>
        <v>#REF!</v>
      </c>
      <c r="G806" s="167" t="e">
        <f t="shared" si="282"/>
        <v>#REF!</v>
      </c>
      <c r="H806" s="167" t="e">
        <f t="shared" si="283"/>
        <v>#REF!</v>
      </c>
      <c r="I806" s="77" t="e">
        <f>'Anexo VI Estimativa de custo'!#REF!</f>
        <v>#REF!</v>
      </c>
      <c r="J806" s="269" t="e">
        <f t="shared" si="284"/>
        <v>#REF!</v>
      </c>
      <c r="K806" s="269" t="e">
        <f t="shared" si="285"/>
        <v>#REF!</v>
      </c>
      <c r="L806" s="269" t="e">
        <f t="shared" si="286"/>
        <v>#REF!</v>
      </c>
      <c r="M806" s="106" t="e">
        <f t="shared" ref="M806:M851" si="289">IF(E806&gt;0.001,1,0)</f>
        <v>#REF!</v>
      </c>
      <c r="N806" s="76"/>
      <c r="O806" s="76"/>
      <c r="P806" s="30"/>
      <c r="R806" s="124"/>
      <c r="T806" s="221" t="e">
        <f t="shared" si="287"/>
        <v>#REF!</v>
      </c>
      <c r="W806" s="221" t="e">
        <f t="shared" si="288"/>
        <v>#REF!</v>
      </c>
    </row>
    <row r="807" spans="1:23" s="26" customFormat="1" ht="21.95" customHeight="1" x14ac:dyDescent="0.2">
      <c r="A807" s="192" t="e">
        <f>'Anexo VI Estimativa de custo'!#REF!</f>
        <v>#REF!</v>
      </c>
      <c r="B807" s="278" t="e">
        <f>CONCATENATE($R$780,SUM($M$781:M807))</f>
        <v>#REF!</v>
      </c>
      <c r="C807" s="31" t="e">
        <f>'Anexo VI Estimativa de custo'!#REF!</f>
        <v>#REF!</v>
      </c>
      <c r="D807" s="8" t="e">
        <f>'Anexo VI Estimativa de custo'!#REF!</f>
        <v>#REF!</v>
      </c>
      <c r="E807" s="80" t="e">
        <f>'Anexo VI Estimativa de custo'!#REF!</f>
        <v>#REF!</v>
      </c>
      <c r="F807" s="80" t="e">
        <f t="shared" si="281"/>
        <v>#REF!</v>
      </c>
      <c r="G807" s="167" t="e">
        <f t="shared" si="282"/>
        <v>#REF!</v>
      </c>
      <c r="H807" s="167" t="e">
        <f t="shared" si="283"/>
        <v>#REF!</v>
      </c>
      <c r="I807" s="77" t="e">
        <f>'Anexo VI Estimativa de custo'!#REF!</f>
        <v>#REF!</v>
      </c>
      <c r="J807" s="269" t="e">
        <f t="shared" si="284"/>
        <v>#REF!</v>
      </c>
      <c r="K807" s="269" t="e">
        <f t="shared" si="285"/>
        <v>#REF!</v>
      </c>
      <c r="L807" s="269" t="e">
        <f t="shared" si="286"/>
        <v>#REF!</v>
      </c>
      <c r="M807" s="106" t="e">
        <f t="shared" si="289"/>
        <v>#REF!</v>
      </c>
      <c r="N807" s="76"/>
      <c r="O807" s="76"/>
      <c r="P807" s="30"/>
      <c r="R807" s="124"/>
      <c r="T807" s="221" t="e">
        <f t="shared" si="287"/>
        <v>#REF!</v>
      </c>
      <c r="W807" s="221" t="e">
        <f t="shared" si="288"/>
        <v>#REF!</v>
      </c>
    </row>
    <row r="808" spans="1:23" s="26" customFormat="1" ht="21.95" customHeight="1" x14ac:dyDescent="0.2">
      <c r="A808" s="192" t="e">
        <f>'Anexo VI Estimativa de custo'!#REF!</f>
        <v>#REF!</v>
      </c>
      <c r="B808" s="278" t="e">
        <f>CONCATENATE($R$780,SUM($M$781:M808))</f>
        <v>#REF!</v>
      </c>
      <c r="C808" s="31" t="e">
        <f>'Anexo VI Estimativa de custo'!#REF!</f>
        <v>#REF!</v>
      </c>
      <c r="D808" s="8" t="e">
        <f>'Anexo VI Estimativa de custo'!#REF!</f>
        <v>#REF!</v>
      </c>
      <c r="E808" s="80" t="e">
        <f>'Anexo VI Estimativa de custo'!#REF!</f>
        <v>#REF!</v>
      </c>
      <c r="F808" s="80" t="e">
        <f t="shared" si="281"/>
        <v>#REF!</v>
      </c>
      <c r="G808" s="167" t="e">
        <f t="shared" si="282"/>
        <v>#REF!</v>
      </c>
      <c r="H808" s="167" t="e">
        <f t="shared" si="283"/>
        <v>#REF!</v>
      </c>
      <c r="I808" s="77" t="e">
        <f>'Anexo VI Estimativa de custo'!#REF!</f>
        <v>#REF!</v>
      </c>
      <c r="J808" s="269" t="e">
        <f t="shared" si="284"/>
        <v>#REF!</v>
      </c>
      <c r="K808" s="269" t="e">
        <f t="shared" si="285"/>
        <v>#REF!</v>
      </c>
      <c r="L808" s="269" t="e">
        <f t="shared" si="286"/>
        <v>#REF!</v>
      </c>
      <c r="M808" s="106" t="e">
        <f t="shared" si="289"/>
        <v>#REF!</v>
      </c>
      <c r="N808" s="76"/>
      <c r="O808" s="76"/>
      <c r="P808" s="30"/>
      <c r="R808" s="124"/>
      <c r="T808" s="221" t="e">
        <f t="shared" si="287"/>
        <v>#REF!</v>
      </c>
      <c r="W808" s="221" t="e">
        <f t="shared" si="288"/>
        <v>#REF!</v>
      </c>
    </row>
    <row r="809" spans="1:23" s="26" customFormat="1" ht="21.95" customHeight="1" x14ac:dyDescent="0.2">
      <c r="A809" s="192" t="e">
        <f>'Anexo VI Estimativa de custo'!#REF!</f>
        <v>#REF!</v>
      </c>
      <c r="B809" s="278" t="e">
        <f>CONCATENATE($R$780,SUM($M$781:M809))</f>
        <v>#REF!</v>
      </c>
      <c r="C809" s="31" t="e">
        <f>'Anexo VI Estimativa de custo'!#REF!</f>
        <v>#REF!</v>
      </c>
      <c r="D809" s="8" t="e">
        <f>'Anexo VI Estimativa de custo'!#REF!</f>
        <v>#REF!</v>
      </c>
      <c r="E809" s="80" t="e">
        <f>'Anexo VI Estimativa de custo'!#REF!</f>
        <v>#REF!</v>
      </c>
      <c r="F809" s="80" t="e">
        <f t="shared" si="281"/>
        <v>#REF!</v>
      </c>
      <c r="G809" s="167" t="e">
        <f t="shared" si="282"/>
        <v>#REF!</v>
      </c>
      <c r="H809" s="167" t="e">
        <f t="shared" si="283"/>
        <v>#REF!</v>
      </c>
      <c r="I809" s="77" t="e">
        <f>'Anexo VI Estimativa de custo'!#REF!</f>
        <v>#REF!</v>
      </c>
      <c r="J809" s="269" t="e">
        <f t="shared" si="284"/>
        <v>#REF!</v>
      </c>
      <c r="K809" s="269" t="e">
        <f t="shared" si="285"/>
        <v>#REF!</v>
      </c>
      <c r="L809" s="269" t="e">
        <f t="shared" si="286"/>
        <v>#REF!</v>
      </c>
      <c r="M809" s="106" t="e">
        <f t="shared" si="289"/>
        <v>#REF!</v>
      </c>
      <c r="N809" s="76"/>
      <c r="O809" s="76"/>
      <c r="P809" s="30"/>
      <c r="R809" s="124"/>
      <c r="T809" s="221" t="e">
        <f t="shared" si="287"/>
        <v>#REF!</v>
      </c>
      <c r="W809" s="221" t="e">
        <f t="shared" si="288"/>
        <v>#REF!</v>
      </c>
    </row>
    <row r="810" spans="1:23" s="26" customFormat="1" ht="21.95" customHeight="1" x14ac:dyDescent="0.2">
      <c r="A810" s="192" t="e">
        <f>'Anexo VI Estimativa de custo'!#REF!</f>
        <v>#REF!</v>
      </c>
      <c r="B810" s="278" t="e">
        <f>CONCATENATE($R$780,SUM($M$781:M810))</f>
        <v>#REF!</v>
      </c>
      <c r="C810" s="31" t="e">
        <f>'Anexo VI Estimativa de custo'!#REF!</f>
        <v>#REF!</v>
      </c>
      <c r="D810" s="8" t="e">
        <f>'Anexo VI Estimativa de custo'!#REF!</f>
        <v>#REF!</v>
      </c>
      <c r="E810" s="80" t="e">
        <f>'Anexo VI Estimativa de custo'!#REF!</f>
        <v>#REF!</v>
      </c>
      <c r="F810" s="80" t="e">
        <f t="shared" si="281"/>
        <v>#REF!</v>
      </c>
      <c r="G810" s="167" t="e">
        <f t="shared" si="282"/>
        <v>#REF!</v>
      </c>
      <c r="H810" s="167" t="e">
        <f t="shared" si="283"/>
        <v>#REF!</v>
      </c>
      <c r="I810" s="77" t="e">
        <f>'Anexo VI Estimativa de custo'!#REF!</f>
        <v>#REF!</v>
      </c>
      <c r="J810" s="269" t="e">
        <f t="shared" si="284"/>
        <v>#REF!</v>
      </c>
      <c r="K810" s="269" t="e">
        <f t="shared" si="285"/>
        <v>#REF!</v>
      </c>
      <c r="L810" s="269" t="e">
        <f t="shared" si="286"/>
        <v>#REF!</v>
      </c>
      <c r="M810" s="106" t="e">
        <f t="shared" si="289"/>
        <v>#REF!</v>
      </c>
      <c r="N810" s="76"/>
      <c r="O810" s="76"/>
      <c r="P810" s="30"/>
      <c r="R810" s="124"/>
      <c r="T810" s="221" t="e">
        <f t="shared" si="287"/>
        <v>#REF!</v>
      </c>
      <c r="W810" s="221" t="e">
        <f t="shared" si="288"/>
        <v>#REF!</v>
      </c>
    </row>
    <row r="811" spans="1:23" s="26" customFormat="1" ht="21.95" customHeight="1" x14ac:dyDescent="0.2">
      <c r="A811" s="192" t="e">
        <f>'Anexo VI Estimativa de custo'!#REF!</f>
        <v>#REF!</v>
      </c>
      <c r="B811" s="278" t="e">
        <f>CONCATENATE($R$780,SUM($M$781:M811))</f>
        <v>#REF!</v>
      </c>
      <c r="C811" s="31" t="e">
        <f>'Anexo VI Estimativa de custo'!#REF!</f>
        <v>#REF!</v>
      </c>
      <c r="D811" s="8" t="e">
        <f>'Anexo VI Estimativa de custo'!#REF!</f>
        <v>#REF!</v>
      </c>
      <c r="E811" s="80" t="e">
        <f>'Anexo VI Estimativa de custo'!#REF!</f>
        <v>#REF!</v>
      </c>
      <c r="F811" s="80" t="e">
        <f t="shared" si="281"/>
        <v>#REF!</v>
      </c>
      <c r="G811" s="167" t="e">
        <f t="shared" si="282"/>
        <v>#REF!</v>
      </c>
      <c r="H811" s="167" t="e">
        <f t="shared" si="283"/>
        <v>#REF!</v>
      </c>
      <c r="I811" s="77" t="e">
        <f>'Anexo VI Estimativa de custo'!#REF!</f>
        <v>#REF!</v>
      </c>
      <c r="J811" s="269" t="e">
        <f t="shared" si="284"/>
        <v>#REF!</v>
      </c>
      <c r="K811" s="269" t="e">
        <f t="shared" si="285"/>
        <v>#REF!</v>
      </c>
      <c r="L811" s="269" t="e">
        <f t="shared" si="286"/>
        <v>#REF!</v>
      </c>
      <c r="M811" s="106" t="e">
        <f t="shared" si="289"/>
        <v>#REF!</v>
      </c>
      <c r="N811" s="76"/>
      <c r="O811" s="76"/>
      <c r="P811" s="30"/>
      <c r="R811" s="124"/>
      <c r="T811" s="221" t="e">
        <f t="shared" si="287"/>
        <v>#REF!</v>
      </c>
      <c r="W811" s="221" t="e">
        <f t="shared" si="288"/>
        <v>#REF!</v>
      </c>
    </row>
    <row r="812" spans="1:23" s="26" customFormat="1" ht="21.95" customHeight="1" x14ac:dyDescent="0.2">
      <c r="A812" s="192" t="e">
        <f>'Anexo VI Estimativa de custo'!#REF!</f>
        <v>#REF!</v>
      </c>
      <c r="B812" s="278" t="e">
        <f>CONCATENATE($R$780,SUM($M$781:M812))</f>
        <v>#REF!</v>
      </c>
      <c r="C812" s="31" t="e">
        <f>'Anexo VI Estimativa de custo'!#REF!</f>
        <v>#REF!</v>
      </c>
      <c r="D812" s="8" t="e">
        <f>'Anexo VI Estimativa de custo'!#REF!</f>
        <v>#REF!</v>
      </c>
      <c r="E812" s="80" t="e">
        <f>'Anexo VI Estimativa de custo'!#REF!</f>
        <v>#REF!</v>
      </c>
      <c r="F812" s="80" t="e">
        <f t="shared" si="281"/>
        <v>#REF!</v>
      </c>
      <c r="G812" s="167" t="e">
        <f t="shared" si="282"/>
        <v>#REF!</v>
      </c>
      <c r="H812" s="167" t="e">
        <f t="shared" si="283"/>
        <v>#REF!</v>
      </c>
      <c r="I812" s="77" t="e">
        <f>'Anexo VI Estimativa de custo'!#REF!</f>
        <v>#REF!</v>
      </c>
      <c r="J812" s="269" t="e">
        <f t="shared" si="284"/>
        <v>#REF!</v>
      </c>
      <c r="K812" s="269" t="e">
        <f t="shared" si="285"/>
        <v>#REF!</v>
      </c>
      <c r="L812" s="269" t="e">
        <f t="shared" si="286"/>
        <v>#REF!</v>
      </c>
      <c r="M812" s="106" t="e">
        <f t="shared" si="289"/>
        <v>#REF!</v>
      </c>
      <c r="N812" s="76"/>
      <c r="O812" s="76"/>
      <c r="P812" s="30"/>
      <c r="R812" s="124"/>
      <c r="T812" s="221" t="e">
        <f t="shared" si="287"/>
        <v>#REF!</v>
      </c>
      <c r="W812" s="221" t="e">
        <f t="shared" si="288"/>
        <v>#REF!</v>
      </c>
    </row>
    <row r="813" spans="1:23" s="26" customFormat="1" ht="21.95" customHeight="1" x14ac:dyDescent="0.2">
      <c r="A813" s="192" t="e">
        <f>'Anexo VI Estimativa de custo'!#REF!</f>
        <v>#REF!</v>
      </c>
      <c r="B813" s="278" t="e">
        <f>CONCATENATE($R$780,SUM($M$781:M813))</f>
        <v>#REF!</v>
      </c>
      <c r="C813" s="31" t="e">
        <f>'Anexo VI Estimativa de custo'!#REF!</f>
        <v>#REF!</v>
      </c>
      <c r="D813" s="8" t="e">
        <f>'Anexo VI Estimativa de custo'!#REF!</f>
        <v>#REF!</v>
      </c>
      <c r="E813" s="80" t="e">
        <f>'Anexo VI Estimativa de custo'!#REF!</f>
        <v>#REF!</v>
      </c>
      <c r="F813" s="80" t="e">
        <f t="shared" si="281"/>
        <v>#REF!</v>
      </c>
      <c r="G813" s="167" t="e">
        <f t="shared" si="282"/>
        <v>#REF!</v>
      </c>
      <c r="H813" s="167" t="e">
        <f t="shared" si="283"/>
        <v>#REF!</v>
      </c>
      <c r="I813" s="77" t="e">
        <f>'Anexo VI Estimativa de custo'!#REF!</f>
        <v>#REF!</v>
      </c>
      <c r="J813" s="269" t="e">
        <f t="shared" si="284"/>
        <v>#REF!</v>
      </c>
      <c r="K813" s="269" t="e">
        <f t="shared" si="285"/>
        <v>#REF!</v>
      </c>
      <c r="L813" s="269" t="e">
        <f t="shared" si="286"/>
        <v>#REF!</v>
      </c>
      <c r="M813" s="106" t="e">
        <f t="shared" si="289"/>
        <v>#REF!</v>
      </c>
      <c r="N813" s="76"/>
      <c r="O813" s="76"/>
      <c r="P813" s="30"/>
      <c r="R813" s="124"/>
      <c r="T813" s="221" t="e">
        <f t="shared" si="287"/>
        <v>#REF!</v>
      </c>
      <c r="W813" s="221" t="e">
        <f t="shared" si="288"/>
        <v>#REF!</v>
      </c>
    </row>
    <row r="814" spans="1:23" s="26" customFormat="1" ht="21.95" customHeight="1" x14ac:dyDescent="0.2">
      <c r="A814" s="192" t="e">
        <f>'Anexo VI Estimativa de custo'!#REF!</f>
        <v>#REF!</v>
      </c>
      <c r="B814" s="278" t="e">
        <f>CONCATENATE($R$780,SUM($M$781:M814))</f>
        <v>#REF!</v>
      </c>
      <c r="C814" s="31" t="e">
        <f>'Anexo VI Estimativa de custo'!#REF!</f>
        <v>#REF!</v>
      </c>
      <c r="D814" s="8" t="e">
        <f>'Anexo VI Estimativa de custo'!#REF!</f>
        <v>#REF!</v>
      </c>
      <c r="E814" s="80" t="e">
        <f>'Anexo VI Estimativa de custo'!#REF!</f>
        <v>#REF!</v>
      </c>
      <c r="F814" s="80" t="e">
        <f t="shared" si="281"/>
        <v>#REF!</v>
      </c>
      <c r="G814" s="167" t="e">
        <f t="shared" si="282"/>
        <v>#REF!</v>
      </c>
      <c r="H814" s="167" t="e">
        <f t="shared" si="283"/>
        <v>#REF!</v>
      </c>
      <c r="I814" s="77" t="e">
        <f>'Anexo VI Estimativa de custo'!#REF!</f>
        <v>#REF!</v>
      </c>
      <c r="J814" s="269" t="e">
        <f t="shared" si="284"/>
        <v>#REF!</v>
      </c>
      <c r="K814" s="269" t="e">
        <f t="shared" si="285"/>
        <v>#REF!</v>
      </c>
      <c r="L814" s="269" t="e">
        <f t="shared" si="286"/>
        <v>#REF!</v>
      </c>
      <c r="M814" s="106" t="e">
        <f t="shared" si="289"/>
        <v>#REF!</v>
      </c>
      <c r="N814" s="76"/>
      <c r="O814" s="76"/>
      <c r="P814" s="30"/>
      <c r="R814" s="124"/>
      <c r="T814" s="221" t="e">
        <f t="shared" si="287"/>
        <v>#REF!</v>
      </c>
      <c r="W814" s="221" t="e">
        <f t="shared" si="288"/>
        <v>#REF!</v>
      </c>
    </row>
    <row r="815" spans="1:23" s="26" customFormat="1" ht="21.95" customHeight="1" x14ac:dyDescent="0.2">
      <c r="A815" s="192" t="e">
        <f>'Anexo VI Estimativa de custo'!#REF!</f>
        <v>#REF!</v>
      </c>
      <c r="B815" s="278" t="e">
        <f>CONCATENATE($R$780,SUM($M$781:M815))</f>
        <v>#REF!</v>
      </c>
      <c r="C815" s="31" t="e">
        <f>'Anexo VI Estimativa de custo'!#REF!</f>
        <v>#REF!</v>
      </c>
      <c r="D815" s="8" t="e">
        <f>'Anexo VI Estimativa de custo'!#REF!</f>
        <v>#REF!</v>
      </c>
      <c r="E815" s="80" t="e">
        <f>'Anexo VI Estimativa de custo'!#REF!</f>
        <v>#REF!</v>
      </c>
      <c r="F815" s="80" t="e">
        <f t="shared" si="281"/>
        <v>#REF!</v>
      </c>
      <c r="G815" s="167" t="e">
        <f t="shared" si="282"/>
        <v>#REF!</v>
      </c>
      <c r="H815" s="167" t="e">
        <f t="shared" si="283"/>
        <v>#REF!</v>
      </c>
      <c r="I815" s="77" t="e">
        <f>'Anexo VI Estimativa de custo'!#REF!</f>
        <v>#REF!</v>
      </c>
      <c r="J815" s="269" t="e">
        <f t="shared" si="284"/>
        <v>#REF!</v>
      </c>
      <c r="K815" s="269" t="e">
        <f t="shared" si="285"/>
        <v>#REF!</v>
      </c>
      <c r="L815" s="269" t="e">
        <f t="shared" si="286"/>
        <v>#REF!</v>
      </c>
      <c r="M815" s="106" t="e">
        <f t="shared" si="289"/>
        <v>#REF!</v>
      </c>
      <c r="N815" s="76"/>
      <c r="O815" s="76"/>
      <c r="P815" s="30"/>
      <c r="R815" s="124"/>
      <c r="T815" s="221" t="e">
        <f t="shared" si="287"/>
        <v>#REF!</v>
      </c>
      <c r="W815" s="221" t="e">
        <f t="shared" si="288"/>
        <v>#REF!</v>
      </c>
    </row>
    <row r="816" spans="1:23" s="26" customFormat="1" ht="21.95" customHeight="1" x14ac:dyDescent="0.2">
      <c r="A816" s="192" t="e">
        <f>'Anexo VI Estimativa de custo'!#REF!</f>
        <v>#REF!</v>
      </c>
      <c r="B816" s="278" t="e">
        <f>CONCATENATE($R$780,SUM($M$781:M816))</f>
        <v>#REF!</v>
      </c>
      <c r="C816" s="31" t="e">
        <f>'Anexo VI Estimativa de custo'!#REF!</f>
        <v>#REF!</v>
      </c>
      <c r="D816" s="8" t="e">
        <f>'Anexo VI Estimativa de custo'!#REF!</f>
        <v>#REF!</v>
      </c>
      <c r="E816" s="80" t="e">
        <f>'Anexo VI Estimativa de custo'!#REF!</f>
        <v>#REF!</v>
      </c>
      <c r="F816" s="80" t="e">
        <f t="shared" si="281"/>
        <v>#REF!</v>
      </c>
      <c r="G816" s="167" t="e">
        <f t="shared" si="282"/>
        <v>#REF!</v>
      </c>
      <c r="H816" s="167" t="e">
        <f t="shared" si="283"/>
        <v>#REF!</v>
      </c>
      <c r="I816" s="77" t="e">
        <f>'Anexo VI Estimativa de custo'!#REF!</f>
        <v>#REF!</v>
      </c>
      <c r="J816" s="269" t="e">
        <f t="shared" si="284"/>
        <v>#REF!</v>
      </c>
      <c r="K816" s="269" t="e">
        <f t="shared" si="285"/>
        <v>#REF!</v>
      </c>
      <c r="L816" s="269" t="e">
        <f t="shared" si="286"/>
        <v>#REF!</v>
      </c>
      <c r="M816" s="106" t="e">
        <f t="shared" si="289"/>
        <v>#REF!</v>
      </c>
      <c r="N816" s="76"/>
      <c r="O816" s="76"/>
      <c r="P816" s="30"/>
      <c r="R816" s="124"/>
      <c r="T816" s="221" t="e">
        <f t="shared" si="287"/>
        <v>#REF!</v>
      </c>
      <c r="W816" s="221" t="e">
        <f t="shared" si="288"/>
        <v>#REF!</v>
      </c>
    </row>
    <row r="817" spans="1:23" s="26" customFormat="1" ht="21.95" customHeight="1" x14ac:dyDescent="0.2">
      <c r="A817" s="192" t="e">
        <f>'Anexo VI Estimativa de custo'!#REF!</f>
        <v>#REF!</v>
      </c>
      <c r="B817" s="278" t="e">
        <f>CONCATENATE($R$780,SUM($M$781:M817))</f>
        <v>#REF!</v>
      </c>
      <c r="C817" s="31" t="e">
        <f>'Anexo VI Estimativa de custo'!#REF!</f>
        <v>#REF!</v>
      </c>
      <c r="D817" s="8" t="e">
        <f>'Anexo VI Estimativa de custo'!#REF!</f>
        <v>#REF!</v>
      </c>
      <c r="E817" s="80" t="e">
        <f>'Anexo VI Estimativa de custo'!#REF!</f>
        <v>#REF!</v>
      </c>
      <c r="F817" s="80" t="e">
        <f t="shared" si="281"/>
        <v>#REF!</v>
      </c>
      <c r="G817" s="167" t="e">
        <f t="shared" si="282"/>
        <v>#REF!</v>
      </c>
      <c r="H817" s="167" t="e">
        <f t="shared" si="283"/>
        <v>#REF!</v>
      </c>
      <c r="I817" s="77" t="e">
        <f>'Anexo VI Estimativa de custo'!#REF!</f>
        <v>#REF!</v>
      </c>
      <c r="J817" s="269" t="e">
        <f t="shared" si="284"/>
        <v>#REF!</v>
      </c>
      <c r="K817" s="269" t="e">
        <f t="shared" si="285"/>
        <v>#REF!</v>
      </c>
      <c r="L817" s="269" t="e">
        <f t="shared" si="286"/>
        <v>#REF!</v>
      </c>
      <c r="M817" s="106" t="e">
        <f t="shared" si="289"/>
        <v>#REF!</v>
      </c>
      <c r="N817" s="76"/>
      <c r="O817" s="76"/>
      <c r="P817" s="30"/>
      <c r="R817" s="124"/>
      <c r="T817" s="221" t="e">
        <f t="shared" si="287"/>
        <v>#REF!</v>
      </c>
      <c r="W817" s="221" t="e">
        <f t="shared" si="288"/>
        <v>#REF!</v>
      </c>
    </row>
    <row r="818" spans="1:23" s="26" customFormat="1" ht="21.95" customHeight="1" x14ac:dyDescent="0.2">
      <c r="A818" s="192" t="e">
        <f>'Anexo VI Estimativa de custo'!#REF!</f>
        <v>#REF!</v>
      </c>
      <c r="B818" s="278" t="e">
        <f>CONCATENATE($R$780,SUM($M$781:M818))</f>
        <v>#REF!</v>
      </c>
      <c r="C818" s="31" t="e">
        <f>'Anexo VI Estimativa de custo'!#REF!</f>
        <v>#REF!</v>
      </c>
      <c r="D818" s="8" t="e">
        <f>'Anexo VI Estimativa de custo'!#REF!</f>
        <v>#REF!</v>
      </c>
      <c r="E818" s="80" t="e">
        <f>'Anexo VI Estimativa de custo'!#REF!</f>
        <v>#REF!</v>
      </c>
      <c r="F818" s="80" t="e">
        <f t="shared" si="281"/>
        <v>#REF!</v>
      </c>
      <c r="G818" s="167" t="e">
        <f t="shared" si="282"/>
        <v>#REF!</v>
      </c>
      <c r="H818" s="167" t="e">
        <f t="shared" si="283"/>
        <v>#REF!</v>
      </c>
      <c r="I818" s="77" t="e">
        <f>'Anexo VI Estimativa de custo'!#REF!</f>
        <v>#REF!</v>
      </c>
      <c r="J818" s="269" t="e">
        <f t="shared" si="284"/>
        <v>#REF!</v>
      </c>
      <c r="K818" s="269" t="e">
        <f t="shared" si="285"/>
        <v>#REF!</v>
      </c>
      <c r="L818" s="269" t="e">
        <f t="shared" si="286"/>
        <v>#REF!</v>
      </c>
      <c r="M818" s="106" t="e">
        <f t="shared" si="289"/>
        <v>#REF!</v>
      </c>
      <c r="N818" s="76"/>
      <c r="O818" s="76"/>
      <c r="P818" s="30"/>
      <c r="R818" s="124"/>
      <c r="T818" s="221" t="e">
        <f t="shared" si="287"/>
        <v>#REF!</v>
      </c>
      <c r="W818" s="221" t="e">
        <f t="shared" si="288"/>
        <v>#REF!</v>
      </c>
    </row>
    <row r="819" spans="1:23" s="26" customFormat="1" ht="21.95" customHeight="1" x14ac:dyDescent="0.2">
      <c r="A819" s="192" t="e">
        <f>'Anexo VI Estimativa de custo'!#REF!</f>
        <v>#REF!</v>
      </c>
      <c r="B819" s="278" t="e">
        <f>CONCATENATE($R$780,SUM($M$781:M819))</f>
        <v>#REF!</v>
      </c>
      <c r="C819" s="31" t="e">
        <f>'Anexo VI Estimativa de custo'!#REF!</f>
        <v>#REF!</v>
      </c>
      <c r="D819" s="8" t="e">
        <f>'Anexo VI Estimativa de custo'!#REF!</f>
        <v>#REF!</v>
      </c>
      <c r="E819" s="80" t="e">
        <f>'Anexo VI Estimativa de custo'!#REF!</f>
        <v>#REF!</v>
      </c>
      <c r="F819" s="80" t="e">
        <f t="shared" si="281"/>
        <v>#REF!</v>
      </c>
      <c r="G819" s="167" t="e">
        <f t="shared" si="282"/>
        <v>#REF!</v>
      </c>
      <c r="H819" s="167" t="e">
        <f t="shared" si="283"/>
        <v>#REF!</v>
      </c>
      <c r="I819" s="77" t="e">
        <f>'Anexo VI Estimativa de custo'!#REF!</f>
        <v>#REF!</v>
      </c>
      <c r="J819" s="269" t="e">
        <f t="shared" si="284"/>
        <v>#REF!</v>
      </c>
      <c r="K819" s="269" t="e">
        <f t="shared" si="285"/>
        <v>#REF!</v>
      </c>
      <c r="L819" s="269" t="e">
        <f t="shared" si="286"/>
        <v>#REF!</v>
      </c>
      <c r="M819" s="106" t="e">
        <f t="shared" si="289"/>
        <v>#REF!</v>
      </c>
      <c r="N819" s="76"/>
      <c r="O819" s="76"/>
      <c r="P819" s="30"/>
      <c r="R819" s="124"/>
      <c r="T819" s="221" t="e">
        <f t="shared" si="287"/>
        <v>#REF!</v>
      </c>
      <c r="W819" s="221" t="e">
        <f t="shared" si="288"/>
        <v>#REF!</v>
      </c>
    </row>
    <row r="820" spans="1:23" s="26" customFormat="1" ht="21.95" customHeight="1" x14ac:dyDescent="0.2">
      <c r="A820" s="192" t="e">
        <f>'Anexo VI Estimativa de custo'!#REF!</f>
        <v>#REF!</v>
      </c>
      <c r="B820" s="278" t="e">
        <f>CONCATENATE($R$780,SUM($M$781:M820))</f>
        <v>#REF!</v>
      </c>
      <c r="C820" s="31" t="e">
        <f>'Anexo VI Estimativa de custo'!#REF!</f>
        <v>#REF!</v>
      </c>
      <c r="D820" s="8" t="e">
        <f>'Anexo VI Estimativa de custo'!#REF!</f>
        <v>#REF!</v>
      </c>
      <c r="E820" s="80" t="e">
        <f>'Anexo VI Estimativa de custo'!#REF!</f>
        <v>#REF!</v>
      </c>
      <c r="F820" s="80" t="e">
        <f t="shared" si="281"/>
        <v>#REF!</v>
      </c>
      <c r="G820" s="167" t="e">
        <f t="shared" si="282"/>
        <v>#REF!</v>
      </c>
      <c r="H820" s="167" t="e">
        <f t="shared" si="283"/>
        <v>#REF!</v>
      </c>
      <c r="I820" s="77" t="e">
        <f>'Anexo VI Estimativa de custo'!#REF!</f>
        <v>#REF!</v>
      </c>
      <c r="J820" s="269" t="e">
        <f t="shared" si="284"/>
        <v>#REF!</v>
      </c>
      <c r="K820" s="269" t="e">
        <f t="shared" si="285"/>
        <v>#REF!</v>
      </c>
      <c r="L820" s="269" t="e">
        <f t="shared" si="286"/>
        <v>#REF!</v>
      </c>
      <c r="M820" s="106" t="e">
        <f t="shared" si="289"/>
        <v>#REF!</v>
      </c>
      <c r="N820" s="76"/>
      <c r="O820" s="76"/>
      <c r="P820" s="30"/>
      <c r="R820" s="124"/>
      <c r="T820" s="221" t="e">
        <f t="shared" si="287"/>
        <v>#REF!</v>
      </c>
      <c r="W820" s="221" t="e">
        <f t="shared" si="288"/>
        <v>#REF!</v>
      </c>
    </row>
    <row r="821" spans="1:23" s="26" customFormat="1" ht="21.95" customHeight="1" x14ac:dyDescent="0.2">
      <c r="A821" s="192" t="e">
        <f>'Anexo VI Estimativa de custo'!#REF!</f>
        <v>#REF!</v>
      </c>
      <c r="B821" s="278" t="e">
        <f>CONCATENATE($R$780,SUM($M$781:M821))</f>
        <v>#REF!</v>
      </c>
      <c r="C821" s="31" t="e">
        <f>'Anexo VI Estimativa de custo'!#REF!</f>
        <v>#REF!</v>
      </c>
      <c r="D821" s="8" t="e">
        <f>'Anexo VI Estimativa de custo'!#REF!</f>
        <v>#REF!</v>
      </c>
      <c r="E821" s="80" t="e">
        <f>'Anexo VI Estimativa de custo'!#REF!</f>
        <v>#REF!</v>
      </c>
      <c r="F821" s="80" t="e">
        <f t="shared" si="281"/>
        <v>#REF!</v>
      </c>
      <c r="G821" s="167" t="e">
        <f t="shared" si="282"/>
        <v>#REF!</v>
      </c>
      <c r="H821" s="167" t="e">
        <f t="shared" si="283"/>
        <v>#REF!</v>
      </c>
      <c r="I821" s="77" t="e">
        <f>'Anexo VI Estimativa de custo'!#REF!</f>
        <v>#REF!</v>
      </c>
      <c r="J821" s="269" t="e">
        <f t="shared" si="284"/>
        <v>#REF!</v>
      </c>
      <c r="K821" s="269" t="e">
        <f t="shared" si="285"/>
        <v>#REF!</v>
      </c>
      <c r="L821" s="269" t="e">
        <f t="shared" si="286"/>
        <v>#REF!</v>
      </c>
      <c r="M821" s="106" t="e">
        <f t="shared" si="289"/>
        <v>#REF!</v>
      </c>
      <c r="N821" s="76"/>
      <c r="O821" s="76"/>
      <c r="P821" s="30"/>
      <c r="R821" s="124"/>
      <c r="T821" s="221" t="e">
        <f t="shared" si="287"/>
        <v>#REF!</v>
      </c>
      <c r="W821" s="221" t="e">
        <f t="shared" si="288"/>
        <v>#REF!</v>
      </c>
    </row>
    <row r="822" spans="1:23" s="26" customFormat="1" ht="21.95" customHeight="1" x14ac:dyDescent="0.2">
      <c r="A822" s="192" t="e">
        <f>'Anexo VI Estimativa de custo'!#REF!</f>
        <v>#REF!</v>
      </c>
      <c r="B822" s="278" t="e">
        <f>CONCATENATE($R$780,SUM($M$781:M822))</f>
        <v>#REF!</v>
      </c>
      <c r="C822" s="31" t="e">
        <f>'Anexo VI Estimativa de custo'!#REF!</f>
        <v>#REF!</v>
      </c>
      <c r="D822" s="8" t="e">
        <f>'Anexo VI Estimativa de custo'!#REF!</f>
        <v>#REF!</v>
      </c>
      <c r="E822" s="80" t="e">
        <f>'Anexo VI Estimativa de custo'!#REF!</f>
        <v>#REF!</v>
      </c>
      <c r="F822" s="80" t="e">
        <f t="shared" si="281"/>
        <v>#REF!</v>
      </c>
      <c r="G822" s="167" t="e">
        <f t="shared" si="282"/>
        <v>#REF!</v>
      </c>
      <c r="H822" s="167" t="e">
        <f t="shared" si="283"/>
        <v>#REF!</v>
      </c>
      <c r="I822" s="77" t="e">
        <f>'Anexo VI Estimativa de custo'!#REF!</f>
        <v>#REF!</v>
      </c>
      <c r="J822" s="269" t="e">
        <f t="shared" si="284"/>
        <v>#REF!</v>
      </c>
      <c r="K822" s="269" t="e">
        <f t="shared" si="285"/>
        <v>#REF!</v>
      </c>
      <c r="L822" s="269" t="e">
        <f t="shared" si="286"/>
        <v>#REF!</v>
      </c>
      <c r="M822" s="106" t="e">
        <f t="shared" si="289"/>
        <v>#REF!</v>
      </c>
      <c r="N822" s="76"/>
      <c r="O822" s="76"/>
      <c r="P822" s="30"/>
      <c r="R822" s="124"/>
      <c r="T822" s="221" t="e">
        <f t="shared" si="287"/>
        <v>#REF!</v>
      </c>
      <c r="W822" s="221" t="e">
        <f t="shared" si="288"/>
        <v>#REF!</v>
      </c>
    </row>
    <row r="823" spans="1:23" s="26" customFormat="1" ht="21.95" customHeight="1" x14ac:dyDescent="0.2">
      <c r="A823" s="192" t="e">
        <f>'Anexo VI Estimativa de custo'!#REF!</f>
        <v>#REF!</v>
      </c>
      <c r="B823" s="278" t="e">
        <f>CONCATENATE($R$780,SUM($M$781:M823))</f>
        <v>#REF!</v>
      </c>
      <c r="C823" s="31" t="e">
        <f>'Anexo VI Estimativa de custo'!#REF!</f>
        <v>#REF!</v>
      </c>
      <c r="D823" s="8" t="e">
        <f>'Anexo VI Estimativa de custo'!#REF!</f>
        <v>#REF!</v>
      </c>
      <c r="E823" s="80" t="e">
        <f>'Anexo VI Estimativa de custo'!#REF!</f>
        <v>#REF!</v>
      </c>
      <c r="F823" s="80" t="e">
        <f t="shared" si="281"/>
        <v>#REF!</v>
      </c>
      <c r="G823" s="167" t="e">
        <f t="shared" si="282"/>
        <v>#REF!</v>
      </c>
      <c r="H823" s="167" t="e">
        <f t="shared" si="283"/>
        <v>#REF!</v>
      </c>
      <c r="I823" s="77" t="e">
        <f>'Anexo VI Estimativa de custo'!#REF!</f>
        <v>#REF!</v>
      </c>
      <c r="J823" s="269" t="e">
        <f t="shared" si="284"/>
        <v>#REF!</v>
      </c>
      <c r="K823" s="269" t="e">
        <f t="shared" si="285"/>
        <v>#REF!</v>
      </c>
      <c r="L823" s="269" t="e">
        <f t="shared" si="286"/>
        <v>#REF!</v>
      </c>
      <c r="M823" s="106" t="e">
        <f t="shared" si="289"/>
        <v>#REF!</v>
      </c>
      <c r="N823" s="76"/>
      <c r="O823" s="76"/>
      <c r="P823" s="30"/>
      <c r="R823" s="124"/>
      <c r="T823" s="221" t="e">
        <f t="shared" si="287"/>
        <v>#REF!</v>
      </c>
      <c r="W823" s="221" t="e">
        <f t="shared" si="288"/>
        <v>#REF!</v>
      </c>
    </row>
    <row r="824" spans="1:23" s="26" customFormat="1" ht="21.95" customHeight="1" x14ac:dyDescent="0.2">
      <c r="A824" s="192" t="e">
        <f>'Anexo VI Estimativa de custo'!#REF!</f>
        <v>#REF!</v>
      </c>
      <c r="B824" s="278" t="e">
        <f>CONCATENATE($R$780,SUM($M$781:M824))</f>
        <v>#REF!</v>
      </c>
      <c r="C824" s="31" t="e">
        <f>'Anexo VI Estimativa de custo'!#REF!</f>
        <v>#REF!</v>
      </c>
      <c r="D824" s="8" t="e">
        <f>'Anexo VI Estimativa de custo'!#REF!</f>
        <v>#REF!</v>
      </c>
      <c r="E824" s="80" t="e">
        <f>'Anexo VI Estimativa de custo'!#REF!</f>
        <v>#REF!</v>
      </c>
      <c r="F824" s="80" t="e">
        <f t="shared" si="281"/>
        <v>#REF!</v>
      </c>
      <c r="G824" s="167" t="e">
        <f t="shared" si="282"/>
        <v>#REF!</v>
      </c>
      <c r="H824" s="167" t="e">
        <f t="shared" si="283"/>
        <v>#REF!</v>
      </c>
      <c r="I824" s="77" t="e">
        <f>'Anexo VI Estimativa de custo'!#REF!</f>
        <v>#REF!</v>
      </c>
      <c r="J824" s="269" t="e">
        <f t="shared" si="284"/>
        <v>#REF!</v>
      </c>
      <c r="K824" s="269" t="e">
        <f t="shared" si="285"/>
        <v>#REF!</v>
      </c>
      <c r="L824" s="269" t="e">
        <f t="shared" si="286"/>
        <v>#REF!</v>
      </c>
      <c r="M824" s="106" t="e">
        <f t="shared" si="289"/>
        <v>#REF!</v>
      </c>
      <c r="N824" s="76"/>
      <c r="O824" s="76"/>
      <c r="P824" s="30"/>
      <c r="R824" s="124"/>
      <c r="T824" s="221" t="e">
        <f t="shared" si="287"/>
        <v>#REF!</v>
      </c>
      <c r="W824" s="221" t="e">
        <f t="shared" si="288"/>
        <v>#REF!</v>
      </c>
    </row>
    <row r="825" spans="1:23" s="26" customFormat="1" ht="21.95" customHeight="1" x14ac:dyDescent="0.2">
      <c r="A825" s="192" t="e">
        <f>'Anexo VI Estimativa de custo'!#REF!</f>
        <v>#REF!</v>
      </c>
      <c r="B825" s="278" t="e">
        <f>CONCATENATE($R$780,SUM($M$781:M825))</f>
        <v>#REF!</v>
      </c>
      <c r="C825" s="31" t="e">
        <f>'Anexo VI Estimativa de custo'!#REF!</f>
        <v>#REF!</v>
      </c>
      <c r="D825" s="8" t="e">
        <f>'Anexo VI Estimativa de custo'!#REF!</f>
        <v>#REF!</v>
      </c>
      <c r="E825" s="80" t="e">
        <f>'Anexo VI Estimativa de custo'!#REF!</f>
        <v>#REF!</v>
      </c>
      <c r="F825" s="80" t="e">
        <f t="shared" si="281"/>
        <v>#REF!</v>
      </c>
      <c r="G825" s="167" t="e">
        <f t="shared" si="282"/>
        <v>#REF!</v>
      </c>
      <c r="H825" s="167" t="e">
        <f t="shared" si="283"/>
        <v>#REF!</v>
      </c>
      <c r="I825" s="77" t="e">
        <f>'Anexo VI Estimativa de custo'!#REF!</f>
        <v>#REF!</v>
      </c>
      <c r="J825" s="269" t="e">
        <f t="shared" si="284"/>
        <v>#REF!</v>
      </c>
      <c r="K825" s="269" t="e">
        <f t="shared" si="285"/>
        <v>#REF!</v>
      </c>
      <c r="L825" s="269" t="e">
        <f t="shared" si="286"/>
        <v>#REF!</v>
      </c>
      <c r="M825" s="106" t="e">
        <f t="shared" si="289"/>
        <v>#REF!</v>
      </c>
      <c r="N825" s="76"/>
      <c r="O825" s="76"/>
      <c r="P825" s="30"/>
      <c r="R825" s="124"/>
      <c r="T825" s="221" t="e">
        <f t="shared" si="287"/>
        <v>#REF!</v>
      </c>
      <c r="W825" s="221" t="e">
        <f t="shared" si="288"/>
        <v>#REF!</v>
      </c>
    </row>
    <row r="826" spans="1:23" s="26" customFormat="1" ht="21.95" customHeight="1" x14ac:dyDescent="0.2">
      <c r="A826" s="192">
        <f>'Anexo VI Estimativa de custo'!B97</f>
        <v>170517</v>
      </c>
      <c r="B826" s="278" t="e">
        <f>CONCATENATE($R$780,SUM($M$781:M826))</f>
        <v>#REF!</v>
      </c>
      <c r="C826" s="31" t="str">
        <f>'Anexo VI Estimativa de custo'!D97</f>
        <v>Luminaria c/ 2 lamp. fluorescentes 32W (sem fiaçao)</v>
      </c>
      <c r="D826" s="8" t="str">
        <f>'Anexo VI Estimativa de custo'!E97</f>
        <v>un</v>
      </c>
      <c r="E826" s="80">
        <f>'Anexo VI Estimativa de custo'!F97</f>
        <v>20</v>
      </c>
      <c r="F826" s="80">
        <f t="shared" si="281"/>
        <v>20</v>
      </c>
      <c r="G826" s="167">
        <f t="shared" si="282"/>
        <v>0</v>
      </c>
      <c r="H826" s="167">
        <f t="shared" si="283"/>
        <v>0</v>
      </c>
      <c r="I826" s="77">
        <f>'Anexo VI Estimativa de custo'!L97</f>
        <v>36.479999999999997</v>
      </c>
      <c r="J826" s="269">
        <f t="shared" si="284"/>
        <v>0</v>
      </c>
      <c r="K826" s="269">
        <f t="shared" si="285"/>
        <v>0</v>
      </c>
      <c r="L826" s="269">
        <f t="shared" si="286"/>
        <v>0</v>
      </c>
      <c r="M826" s="106">
        <f t="shared" si="289"/>
        <v>1</v>
      </c>
      <c r="N826" s="76"/>
      <c r="O826" s="76"/>
      <c r="P826" s="30"/>
      <c r="R826" s="124"/>
      <c r="T826" s="221">
        <f t="shared" si="287"/>
        <v>729.59999999999991</v>
      </c>
      <c r="W826" s="221">
        <f t="shared" si="288"/>
        <v>729.59999999999991</v>
      </c>
    </row>
    <row r="827" spans="1:23" s="26" customFormat="1" ht="21.95" customHeight="1" x14ac:dyDescent="0.2">
      <c r="A827" s="192" t="e">
        <f>'Anexo VI Estimativa de custo'!#REF!</f>
        <v>#REF!</v>
      </c>
      <c r="B827" s="278" t="e">
        <f>CONCATENATE($R$780,SUM($M$781:M827))</f>
        <v>#REF!</v>
      </c>
      <c r="C827" s="31" t="e">
        <f>'Anexo VI Estimativa de custo'!#REF!</f>
        <v>#REF!</v>
      </c>
      <c r="D827" s="8" t="e">
        <f>'Anexo VI Estimativa de custo'!#REF!</f>
        <v>#REF!</v>
      </c>
      <c r="E827" s="80" t="e">
        <f>'Anexo VI Estimativa de custo'!#REF!</f>
        <v>#REF!</v>
      </c>
      <c r="F827" s="80" t="e">
        <f t="shared" si="281"/>
        <v>#REF!</v>
      </c>
      <c r="G827" s="167" t="e">
        <f t="shared" si="282"/>
        <v>#REF!</v>
      </c>
      <c r="H827" s="167" t="e">
        <f t="shared" si="283"/>
        <v>#REF!</v>
      </c>
      <c r="I827" s="77" t="e">
        <f>'Anexo VI Estimativa de custo'!#REF!</f>
        <v>#REF!</v>
      </c>
      <c r="J827" s="269" t="e">
        <f t="shared" si="284"/>
        <v>#REF!</v>
      </c>
      <c r="K827" s="269" t="e">
        <f t="shared" si="285"/>
        <v>#REF!</v>
      </c>
      <c r="L827" s="269" t="e">
        <f t="shared" si="286"/>
        <v>#REF!</v>
      </c>
      <c r="M827" s="106" t="e">
        <f t="shared" si="289"/>
        <v>#REF!</v>
      </c>
      <c r="N827" s="76"/>
      <c r="O827" s="76"/>
      <c r="P827" s="30"/>
      <c r="R827" s="124"/>
      <c r="T827" s="221" t="e">
        <f t="shared" si="287"/>
        <v>#REF!</v>
      </c>
      <c r="W827" s="221" t="e">
        <f t="shared" si="288"/>
        <v>#REF!</v>
      </c>
    </row>
    <row r="828" spans="1:23" s="26" customFormat="1" ht="21.95" customHeight="1" x14ac:dyDescent="0.2">
      <c r="A828" s="192" t="e">
        <f>'Anexo VI Estimativa de custo'!#REF!</f>
        <v>#REF!</v>
      </c>
      <c r="B828" s="278" t="e">
        <f>CONCATENATE($R$780,SUM($M$781:M828))</f>
        <v>#REF!</v>
      </c>
      <c r="C828" s="31" t="e">
        <f>'Anexo VI Estimativa de custo'!#REF!</f>
        <v>#REF!</v>
      </c>
      <c r="D828" s="8" t="e">
        <f>'Anexo VI Estimativa de custo'!#REF!</f>
        <v>#REF!</v>
      </c>
      <c r="E828" s="80" t="e">
        <f>'Anexo VI Estimativa de custo'!#REF!</f>
        <v>#REF!</v>
      </c>
      <c r="F828" s="80" t="e">
        <f t="shared" si="281"/>
        <v>#REF!</v>
      </c>
      <c r="G828" s="167" t="e">
        <f t="shared" si="282"/>
        <v>#REF!</v>
      </c>
      <c r="H828" s="167" t="e">
        <f t="shared" si="283"/>
        <v>#REF!</v>
      </c>
      <c r="I828" s="77" t="e">
        <f>'Anexo VI Estimativa de custo'!#REF!</f>
        <v>#REF!</v>
      </c>
      <c r="J828" s="269" t="e">
        <f t="shared" si="284"/>
        <v>#REF!</v>
      </c>
      <c r="K828" s="269" t="e">
        <f t="shared" si="285"/>
        <v>#REF!</v>
      </c>
      <c r="L828" s="269" t="e">
        <f t="shared" si="286"/>
        <v>#REF!</v>
      </c>
      <c r="M828" s="106" t="e">
        <f t="shared" si="289"/>
        <v>#REF!</v>
      </c>
      <c r="N828" s="76"/>
      <c r="O828" s="76"/>
      <c r="P828" s="30"/>
      <c r="R828" s="124"/>
      <c r="T828" s="221" t="e">
        <f t="shared" si="287"/>
        <v>#REF!</v>
      </c>
      <c r="W828" s="221" t="e">
        <f t="shared" si="288"/>
        <v>#REF!</v>
      </c>
    </row>
    <row r="829" spans="1:23" s="26" customFormat="1" ht="21.95" customHeight="1" x14ac:dyDescent="0.2">
      <c r="A829" s="192" t="e">
        <f>'Anexo VI Estimativa de custo'!#REF!</f>
        <v>#REF!</v>
      </c>
      <c r="B829" s="278" t="e">
        <f>CONCATENATE($R$780,SUM($M$781:M829))</f>
        <v>#REF!</v>
      </c>
      <c r="C829" s="31" t="e">
        <f>'Anexo VI Estimativa de custo'!#REF!</f>
        <v>#REF!</v>
      </c>
      <c r="D829" s="8" t="e">
        <f>'Anexo VI Estimativa de custo'!#REF!</f>
        <v>#REF!</v>
      </c>
      <c r="E829" s="80" t="e">
        <f>'Anexo VI Estimativa de custo'!#REF!</f>
        <v>#REF!</v>
      </c>
      <c r="F829" s="80" t="e">
        <f t="shared" si="281"/>
        <v>#REF!</v>
      </c>
      <c r="G829" s="167" t="e">
        <f t="shared" si="282"/>
        <v>#REF!</v>
      </c>
      <c r="H829" s="167" t="e">
        <f t="shared" si="283"/>
        <v>#REF!</v>
      </c>
      <c r="I829" s="77" t="e">
        <f>'Anexo VI Estimativa de custo'!#REF!</f>
        <v>#REF!</v>
      </c>
      <c r="J829" s="269" t="e">
        <f t="shared" si="284"/>
        <v>#REF!</v>
      </c>
      <c r="K829" s="269" t="e">
        <f t="shared" si="285"/>
        <v>#REF!</v>
      </c>
      <c r="L829" s="269" t="e">
        <f t="shared" si="286"/>
        <v>#REF!</v>
      </c>
      <c r="M829" s="106" t="e">
        <f t="shared" si="289"/>
        <v>#REF!</v>
      </c>
      <c r="N829" s="76"/>
      <c r="O829" s="76"/>
      <c r="P829" s="30"/>
      <c r="R829" s="124"/>
      <c r="T829" s="221" t="e">
        <f t="shared" si="287"/>
        <v>#REF!</v>
      </c>
      <c r="W829" s="221" t="e">
        <f t="shared" si="288"/>
        <v>#REF!</v>
      </c>
    </row>
    <row r="830" spans="1:23" s="26" customFormat="1" ht="21.95" customHeight="1" x14ac:dyDescent="0.2">
      <c r="A830" s="192" t="e">
        <f>'Anexo VI Estimativa de custo'!#REF!</f>
        <v>#REF!</v>
      </c>
      <c r="B830" s="278" t="e">
        <f>CONCATENATE($R$780,SUM($M$781:M830))</f>
        <v>#REF!</v>
      </c>
      <c r="C830" s="31" t="e">
        <f>'Anexo VI Estimativa de custo'!#REF!</f>
        <v>#REF!</v>
      </c>
      <c r="D830" s="8" t="e">
        <f>'Anexo VI Estimativa de custo'!#REF!</f>
        <v>#REF!</v>
      </c>
      <c r="E830" s="80" t="e">
        <f>'Anexo VI Estimativa de custo'!#REF!</f>
        <v>#REF!</v>
      </c>
      <c r="F830" s="80" t="e">
        <f t="shared" si="281"/>
        <v>#REF!</v>
      </c>
      <c r="G830" s="167" t="e">
        <f t="shared" si="282"/>
        <v>#REF!</v>
      </c>
      <c r="H830" s="167" t="e">
        <f t="shared" si="283"/>
        <v>#REF!</v>
      </c>
      <c r="I830" s="77" t="e">
        <f>'Anexo VI Estimativa de custo'!#REF!</f>
        <v>#REF!</v>
      </c>
      <c r="J830" s="269" t="e">
        <f t="shared" si="284"/>
        <v>#REF!</v>
      </c>
      <c r="K830" s="269" t="e">
        <f t="shared" si="285"/>
        <v>#REF!</v>
      </c>
      <c r="L830" s="269" t="e">
        <f t="shared" si="286"/>
        <v>#REF!</v>
      </c>
      <c r="M830" s="106" t="e">
        <f t="shared" si="289"/>
        <v>#REF!</v>
      </c>
      <c r="N830" s="76"/>
      <c r="O830" s="76"/>
      <c r="P830" s="30"/>
      <c r="R830" s="124"/>
      <c r="T830" s="221" t="e">
        <f t="shared" si="287"/>
        <v>#REF!</v>
      </c>
      <c r="W830" s="221" t="e">
        <f t="shared" si="288"/>
        <v>#REF!</v>
      </c>
    </row>
    <row r="831" spans="1:23" s="26" customFormat="1" ht="21.95" customHeight="1" x14ac:dyDescent="0.2">
      <c r="A831" s="192" t="e">
        <f>'Anexo VI Estimativa de custo'!#REF!</f>
        <v>#REF!</v>
      </c>
      <c r="B831" s="278" t="e">
        <f>CONCATENATE($R$780,SUM($M$781:M831))</f>
        <v>#REF!</v>
      </c>
      <c r="C831" s="31" t="e">
        <f>'Anexo VI Estimativa de custo'!#REF!</f>
        <v>#REF!</v>
      </c>
      <c r="D831" s="8" t="e">
        <f>'Anexo VI Estimativa de custo'!#REF!</f>
        <v>#REF!</v>
      </c>
      <c r="E831" s="80" t="e">
        <f>'Anexo VI Estimativa de custo'!#REF!</f>
        <v>#REF!</v>
      </c>
      <c r="F831" s="80" t="e">
        <f t="shared" si="281"/>
        <v>#REF!</v>
      </c>
      <c r="G831" s="167" t="e">
        <f t="shared" si="282"/>
        <v>#REF!</v>
      </c>
      <c r="H831" s="167" t="e">
        <f t="shared" si="283"/>
        <v>#REF!</v>
      </c>
      <c r="I831" s="77" t="e">
        <f>'Anexo VI Estimativa de custo'!#REF!</f>
        <v>#REF!</v>
      </c>
      <c r="J831" s="269" t="e">
        <f t="shared" si="284"/>
        <v>#REF!</v>
      </c>
      <c r="K831" s="269" t="e">
        <f t="shared" si="285"/>
        <v>#REF!</v>
      </c>
      <c r="L831" s="269" t="e">
        <f t="shared" si="286"/>
        <v>#REF!</v>
      </c>
      <c r="M831" s="106" t="e">
        <f t="shared" si="289"/>
        <v>#REF!</v>
      </c>
      <c r="N831" s="76"/>
      <c r="O831" s="76"/>
      <c r="P831" s="30"/>
      <c r="R831" s="124"/>
      <c r="T831" s="221" t="e">
        <f t="shared" si="287"/>
        <v>#REF!</v>
      </c>
      <c r="W831" s="221" t="e">
        <f t="shared" si="288"/>
        <v>#REF!</v>
      </c>
    </row>
    <row r="832" spans="1:23" s="26" customFormat="1" ht="21.95" customHeight="1" x14ac:dyDescent="0.2">
      <c r="A832" s="192" t="e">
        <f>'Anexo VI Estimativa de custo'!#REF!</f>
        <v>#REF!</v>
      </c>
      <c r="B832" s="278" t="e">
        <f>CONCATENATE($R$780,SUM($M$781:M832))</f>
        <v>#REF!</v>
      </c>
      <c r="C832" s="31" t="e">
        <f>'Anexo VI Estimativa de custo'!#REF!</f>
        <v>#REF!</v>
      </c>
      <c r="D832" s="8" t="e">
        <f>'Anexo VI Estimativa de custo'!#REF!</f>
        <v>#REF!</v>
      </c>
      <c r="E832" s="80" t="e">
        <f>'Anexo VI Estimativa de custo'!#REF!</f>
        <v>#REF!</v>
      </c>
      <c r="F832" s="80" t="e">
        <f t="shared" si="281"/>
        <v>#REF!</v>
      </c>
      <c r="G832" s="167" t="e">
        <f t="shared" si="282"/>
        <v>#REF!</v>
      </c>
      <c r="H832" s="167" t="e">
        <f t="shared" si="283"/>
        <v>#REF!</v>
      </c>
      <c r="I832" s="77" t="e">
        <f>'Anexo VI Estimativa de custo'!#REF!</f>
        <v>#REF!</v>
      </c>
      <c r="J832" s="269" t="e">
        <f t="shared" si="284"/>
        <v>#REF!</v>
      </c>
      <c r="K832" s="269" t="e">
        <f t="shared" si="285"/>
        <v>#REF!</v>
      </c>
      <c r="L832" s="269" t="e">
        <f t="shared" si="286"/>
        <v>#REF!</v>
      </c>
      <c r="M832" s="106" t="e">
        <f t="shared" si="289"/>
        <v>#REF!</v>
      </c>
      <c r="N832" s="76"/>
      <c r="O832" s="76"/>
      <c r="P832" s="30"/>
      <c r="R832" s="124"/>
      <c r="T832" s="221" t="e">
        <f t="shared" si="287"/>
        <v>#REF!</v>
      </c>
      <c r="W832" s="221" t="e">
        <f t="shared" si="288"/>
        <v>#REF!</v>
      </c>
    </row>
    <row r="833" spans="1:23" s="26" customFormat="1" ht="21.95" customHeight="1" x14ac:dyDescent="0.2">
      <c r="A833" s="192" t="e">
        <f>'Anexo VI Estimativa de custo'!#REF!</f>
        <v>#REF!</v>
      </c>
      <c r="B833" s="278" t="e">
        <f>CONCATENATE($R$780,SUM($M$781:M833))</f>
        <v>#REF!</v>
      </c>
      <c r="C833" s="31" t="e">
        <f>'Anexo VI Estimativa de custo'!#REF!</f>
        <v>#REF!</v>
      </c>
      <c r="D833" s="8" t="e">
        <f>'Anexo VI Estimativa de custo'!#REF!</f>
        <v>#REF!</v>
      </c>
      <c r="E833" s="80" t="e">
        <f>'Anexo VI Estimativa de custo'!#REF!</f>
        <v>#REF!</v>
      </c>
      <c r="F833" s="80" t="e">
        <f t="shared" si="281"/>
        <v>#REF!</v>
      </c>
      <c r="G833" s="167" t="e">
        <f t="shared" si="282"/>
        <v>#REF!</v>
      </c>
      <c r="H833" s="167" t="e">
        <f t="shared" si="283"/>
        <v>#REF!</v>
      </c>
      <c r="I833" s="77" t="e">
        <f>'Anexo VI Estimativa de custo'!#REF!</f>
        <v>#REF!</v>
      </c>
      <c r="J833" s="269" t="e">
        <f t="shared" si="284"/>
        <v>#REF!</v>
      </c>
      <c r="K833" s="269" t="e">
        <f t="shared" si="285"/>
        <v>#REF!</v>
      </c>
      <c r="L833" s="269" t="e">
        <f t="shared" si="286"/>
        <v>#REF!</v>
      </c>
      <c r="M833" s="106" t="e">
        <f t="shared" si="289"/>
        <v>#REF!</v>
      </c>
      <c r="N833" s="76"/>
      <c r="O833" s="76"/>
      <c r="P833" s="30"/>
      <c r="R833" s="124"/>
      <c r="T833" s="221" t="e">
        <f t="shared" si="287"/>
        <v>#REF!</v>
      </c>
      <c r="W833" s="221" t="e">
        <f t="shared" si="288"/>
        <v>#REF!</v>
      </c>
    </row>
    <row r="834" spans="1:23" s="26" customFormat="1" ht="21.95" customHeight="1" x14ac:dyDescent="0.2">
      <c r="A834" s="192" t="e">
        <f>'Anexo VI Estimativa de custo'!#REF!</f>
        <v>#REF!</v>
      </c>
      <c r="B834" s="278" t="e">
        <f>CONCATENATE($R$780,SUM($M$781:M834))</f>
        <v>#REF!</v>
      </c>
      <c r="C834" s="31" t="e">
        <f>'Anexo VI Estimativa de custo'!#REF!</f>
        <v>#REF!</v>
      </c>
      <c r="D834" s="8" t="e">
        <f>'Anexo VI Estimativa de custo'!#REF!</f>
        <v>#REF!</v>
      </c>
      <c r="E834" s="80" t="e">
        <f>'Anexo VI Estimativa de custo'!#REF!</f>
        <v>#REF!</v>
      </c>
      <c r="F834" s="80" t="e">
        <f t="shared" si="281"/>
        <v>#REF!</v>
      </c>
      <c r="G834" s="167" t="e">
        <f t="shared" si="282"/>
        <v>#REF!</v>
      </c>
      <c r="H834" s="167" t="e">
        <f t="shared" si="283"/>
        <v>#REF!</v>
      </c>
      <c r="I834" s="77" t="e">
        <f>'Anexo VI Estimativa de custo'!#REF!</f>
        <v>#REF!</v>
      </c>
      <c r="J834" s="269" t="e">
        <f t="shared" si="284"/>
        <v>#REF!</v>
      </c>
      <c r="K834" s="269" t="e">
        <f t="shared" si="285"/>
        <v>#REF!</v>
      </c>
      <c r="L834" s="269" t="e">
        <f t="shared" si="286"/>
        <v>#REF!</v>
      </c>
      <c r="M834" s="106" t="e">
        <f t="shared" si="289"/>
        <v>#REF!</v>
      </c>
      <c r="N834" s="76"/>
      <c r="O834" s="76"/>
      <c r="P834" s="30"/>
      <c r="R834" s="124"/>
      <c r="T834" s="221" t="e">
        <f t="shared" si="287"/>
        <v>#REF!</v>
      </c>
      <c r="W834" s="221" t="e">
        <f t="shared" si="288"/>
        <v>#REF!</v>
      </c>
    </row>
    <row r="835" spans="1:23" s="26" customFormat="1" ht="21.95" customHeight="1" x14ac:dyDescent="0.2">
      <c r="A835" s="192" t="e">
        <f>'Anexo VI Estimativa de custo'!#REF!</f>
        <v>#REF!</v>
      </c>
      <c r="B835" s="278" t="e">
        <f>CONCATENATE($R$780,SUM($M$781:M835))</f>
        <v>#REF!</v>
      </c>
      <c r="C835" s="31" t="e">
        <f>'Anexo VI Estimativa de custo'!#REF!</f>
        <v>#REF!</v>
      </c>
      <c r="D835" s="8" t="e">
        <f>'Anexo VI Estimativa de custo'!#REF!</f>
        <v>#REF!</v>
      </c>
      <c r="E835" s="80" t="e">
        <f>'Anexo VI Estimativa de custo'!#REF!</f>
        <v>#REF!</v>
      </c>
      <c r="F835" s="80" t="e">
        <f t="shared" si="281"/>
        <v>#REF!</v>
      </c>
      <c r="G835" s="167" t="e">
        <f t="shared" si="282"/>
        <v>#REF!</v>
      </c>
      <c r="H835" s="167" t="e">
        <f t="shared" si="283"/>
        <v>#REF!</v>
      </c>
      <c r="I835" s="77" t="e">
        <f>'Anexo VI Estimativa de custo'!#REF!</f>
        <v>#REF!</v>
      </c>
      <c r="J835" s="269" t="e">
        <f t="shared" si="284"/>
        <v>#REF!</v>
      </c>
      <c r="K835" s="269" t="e">
        <f t="shared" si="285"/>
        <v>#REF!</v>
      </c>
      <c r="L835" s="269" t="e">
        <f t="shared" si="286"/>
        <v>#REF!</v>
      </c>
      <c r="M835" s="106" t="e">
        <f t="shared" si="289"/>
        <v>#REF!</v>
      </c>
      <c r="N835" s="76"/>
      <c r="O835" s="76"/>
      <c r="P835" s="30"/>
      <c r="R835" s="124"/>
      <c r="T835" s="221" t="e">
        <f t="shared" si="287"/>
        <v>#REF!</v>
      </c>
      <c r="W835" s="221" t="e">
        <f t="shared" si="288"/>
        <v>#REF!</v>
      </c>
    </row>
    <row r="836" spans="1:23" s="26" customFormat="1" ht="21.95" customHeight="1" x14ac:dyDescent="0.2">
      <c r="A836" s="192" t="e">
        <f>'Anexo VI Estimativa de custo'!#REF!</f>
        <v>#REF!</v>
      </c>
      <c r="B836" s="278" t="e">
        <f>CONCATENATE($R$780,SUM($M$781:M836))</f>
        <v>#REF!</v>
      </c>
      <c r="C836" s="31" t="e">
        <f>'Anexo VI Estimativa de custo'!#REF!</f>
        <v>#REF!</v>
      </c>
      <c r="D836" s="8" t="e">
        <f>'Anexo VI Estimativa de custo'!#REF!</f>
        <v>#REF!</v>
      </c>
      <c r="E836" s="80" t="e">
        <f>'Anexo VI Estimativa de custo'!#REF!</f>
        <v>#REF!</v>
      </c>
      <c r="F836" s="80" t="e">
        <f t="shared" si="281"/>
        <v>#REF!</v>
      </c>
      <c r="G836" s="167" t="e">
        <f t="shared" si="282"/>
        <v>#REF!</v>
      </c>
      <c r="H836" s="167" t="e">
        <f t="shared" si="283"/>
        <v>#REF!</v>
      </c>
      <c r="I836" s="77" t="e">
        <f>'Anexo VI Estimativa de custo'!#REF!</f>
        <v>#REF!</v>
      </c>
      <c r="J836" s="269" t="e">
        <f t="shared" si="284"/>
        <v>#REF!</v>
      </c>
      <c r="K836" s="269" t="e">
        <f t="shared" si="285"/>
        <v>#REF!</v>
      </c>
      <c r="L836" s="269" t="e">
        <f t="shared" si="286"/>
        <v>#REF!</v>
      </c>
      <c r="M836" s="106" t="e">
        <f t="shared" si="289"/>
        <v>#REF!</v>
      </c>
      <c r="N836" s="76"/>
      <c r="O836" s="76"/>
      <c r="P836" s="30"/>
      <c r="R836" s="124"/>
      <c r="T836" s="221" t="e">
        <f t="shared" si="287"/>
        <v>#REF!</v>
      </c>
      <c r="W836" s="221" t="e">
        <f t="shared" si="288"/>
        <v>#REF!</v>
      </c>
    </row>
    <row r="837" spans="1:23" s="26" customFormat="1" ht="21.95" customHeight="1" x14ac:dyDescent="0.2">
      <c r="A837" s="192" t="e">
        <f>'Anexo VI Estimativa de custo'!#REF!</f>
        <v>#REF!</v>
      </c>
      <c r="B837" s="278" t="e">
        <f>CONCATENATE($R$780,SUM($M$781:M837))</f>
        <v>#REF!</v>
      </c>
      <c r="C837" s="31" t="e">
        <f>'Anexo VI Estimativa de custo'!#REF!</f>
        <v>#REF!</v>
      </c>
      <c r="D837" s="8" t="e">
        <f>'Anexo VI Estimativa de custo'!#REF!</f>
        <v>#REF!</v>
      </c>
      <c r="E837" s="80" t="e">
        <f>'Anexo VI Estimativa de custo'!#REF!</f>
        <v>#REF!</v>
      </c>
      <c r="F837" s="80" t="e">
        <f t="shared" si="281"/>
        <v>#REF!</v>
      </c>
      <c r="G837" s="167" t="e">
        <f t="shared" si="282"/>
        <v>#REF!</v>
      </c>
      <c r="H837" s="167" t="e">
        <f t="shared" si="283"/>
        <v>#REF!</v>
      </c>
      <c r="I837" s="77" t="e">
        <f>'Anexo VI Estimativa de custo'!#REF!</f>
        <v>#REF!</v>
      </c>
      <c r="J837" s="269" t="e">
        <f t="shared" si="284"/>
        <v>#REF!</v>
      </c>
      <c r="K837" s="269" t="e">
        <f t="shared" si="285"/>
        <v>#REF!</v>
      </c>
      <c r="L837" s="269" t="e">
        <f t="shared" si="286"/>
        <v>#REF!</v>
      </c>
      <c r="M837" s="106" t="e">
        <f t="shared" si="289"/>
        <v>#REF!</v>
      </c>
      <c r="N837" s="76"/>
      <c r="O837" s="76"/>
      <c r="P837" s="30"/>
      <c r="R837" s="124"/>
      <c r="T837" s="221" t="e">
        <f t="shared" si="287"/>
        <v>#REF!</v>
      </c>
      <c r="W837" s="221" t="e">
        <f t="shared" si="288"/>
        <v>#REF!</v>
      </c>
    </row>
    <row r="838" spans="1:23" s="26" customFormat="1" ht="21.95" customHeight="1" x14ac:dyDescent="0.2">
      <c r="A838" s="192" t="e">
        <f>'Anexo VI Estimativa de custo'!#REF!</f>
        <v>#REF!</v>
      </c>
      <c r="B838" s="278" t="e">
        <f>CONCATENATE($R$780,SUM($M$781:M838))</f>
        <v>#REF!</v>
      </c>
      <c r="C838" s="31" t="e">
        <f>'Anexo VI Estimativa de custo'!#REF!</f>
        <v>#REF!</v>
      </c>
      <c r="D838" s="8" t="e">
        <f>'Anexo VI Estimativa de custo'!#REF!</f>
        <v>#REF!</v>
      </c>
      <c r="E838" s="80" t="e">
        <f>'Anexo VI Estimativa de custo'!#REF!</f>
        <v>#REF!</v>
      </c>
      <c r="F838" s="80" t="e">
        <f t="shared" si="281"/>
        <v>#REF!</v>
      </c>
      <c r="G838" s="167" t="e">
        <f t="shared" si="282"/>
        <v>#REF!</v>
      </c>
      <c r="H838" s="167" t="e">
        <f t="shared" si="283"/>
        <v>#REF!</v>
      </c>
      <c r="I838" s="77" t="e">
        <f>'Anexo VI Estimativa de custo'!#REF!</f>
        <v>#REF!</v>
      </c>
      <c r="J838" s="269" t="e">
        <f t="shared" si="284"/>
        <v>#REF!</v>
      </c>
      <c r="K838" s="269" t="e">
        <f t="shared" si="285"/>
        <v>#REF!</v>
      </c>
      <c r="L838" s="269" t="e">
        <f t="shared" si="286"/>
        <v>#REF!</v>
      </c>
      <c r="M838" s="106" t="e">
        <f t="shared" si="289"/>
        <v>#REF!</v>
      </c>
      <c r="N838" s="76"/>
      <c r="O838" s="76"/>
      <c r="P838" s="30"/>
      <c r="R838" s="124"/>
      <c r="T838" s="221" t="e">
        <f t="shared" si="287"/>
        <v>#REF!</v>
      </c>
      <c r="W838" s="221" t="e">
        <f t="shared" si="288"/>
        <v>#REF!</v>
      </c>
    </row>
    <row r="839" spans="1:23" s="26" customFormat="1" ht="21.95" customHeight="1" x14ac:dyDescent="0.2">
      <c r="A839" s="192" t="e">
        <f>'Anexo VI Estimativa de custo'!#REF!</f>
        <v>#REF!</v>
      </c>
      <c r="B839" s="278" t="e">
        <f>CONCATENATE($R$780,SUM($M$781:M839))</f>
        <v>#REF!</v>
      </c>
      <c r="C839" s="31" t="e">
        <f>'Anexo VI Estimativa de custo'!#REF!</f>
        <v>#REF!</v>
      </c>
      <c r="D839" s="8" t="e">
        <f>'Anexo VI Estimativa de custo'!#REF!</f>
        <v>#REF!</v>
      </c>
      <c r="E839" s="80" t="e">
        <f>'Anexo VI Estimativa de custo'!#REF!</f>
        <v>#REF!</v>
      </c>
      <c r="F839" s="80" t="e">
        <f t="shared" si="281"/>
        <v>#REF!</v>
      </c>
      <c r="G839" s="167" t="e">
        <f t="shared" si="282"/>
        <v>#REF!</v>
      </c>
      <c r="H839" s="167" t="e">
        <f t="shared" si="283"/>
        <v>#REF!</v>
      </c>
      <c r="I839" s="77" t="e">
        <f>'Anexo VI Estimativa de custo'!#REF!</f>
        <v>#REF!</v>
      </c>
      <c r="J839" s="269" t="e">
        <f t="shared" si="284"/>
        <v>#REF!</v>
      </c>
      <c r="K839" s="269" t="e">
        <f t="shared" si="285"/>
        <v>#REF!</v>
      </c>
      <c r="L839" s="269" t="e">
        <f t="shared" si="286"/>
        <v>#REF!</v>
      </c>
      <c r="M839" s="106" t="e">
        <f t="shared" si="289"/>
        <v>#REF!</v>
      </c>
      <c r="N839" s="76"/>
      <c r="O839" s="76"/>
      <c r="P839" s="30"/>
      <c r="R839" s="124"/>
      <c r="T839" s="221" t="e">
        <f t="shared" si="287"/>
        <v>#REF!</v>
      </c>
      <c r="W839" s="221" t="e">
        <f t="shared" si="288"/>
        <v>#REF!</v>
      </c>
    </row>
    <row r="840" spans="1:23" s="26" customFormat="1" ht="21.95" customHeight="1" x14ac:dyDescent="0.2">
      <c r="A840" s="192" t="e">
        <f>'Anexo VI Estimativa de custo'!#REF!</f>
        <v>#REF!</v>
      </c>
      <c r="B840" s="278" t="e">
        <f>CONCATENATE($R$780,SUM($M$781:M840))</f>
        <v>#REF!</v>
      </c>
      <c r="C840" s="31" t="e">
        <f>'Anexo VI Estimativa de custo'!#REF!</f>
        <v>#REF!</v>
      </c>
      <c r="D840" s="8" t="e">
        <f>'Anexo VI Estimativa de custo'!#REF!</f>
        <v>#REF!</v>
      </c>
      <c r="E840" s="80" t="e">
        <f>'Anexo VI Estimativa de custo'!#REF!</f>
        <v>#REF!</v>
      </c>
      <c r="F840" s="80" t="e">
        <f t="shared" si="281"/>
        <v>#REF!</v>
      </c>
      <c r="G840" s="167" t="e">
        <f t="shared" si="282"/>
        <v>#REF!</v>
      </c>
      <c r="H840" s="167" t="e">
        <f t="shared" si="283"/>
        <v>#REF!</v>
      </c>
      <c r="I840" s="77" t="e">
        <f>'Anexo VI Estimativa de custo'!#REF!</f>
        <v>#REF!</v>
      </c>
      <c r="J840" s="269" t="e">
        <f t="shared" si="284"/>
        <v>#REF!</v>
      </c>
      <c r="K840" s="269" t="e">
        <f t="shared" si="285"/>
        <v>#REF!</v>
      </c>
      <c r="L840" s="269" t="e">
        <f t="shared" si="286"/>
        <v>#REF!</v>
      </c>
      <c r="M840" s="106" t="e">
        <f t="shared" si="289"/>
        <v>#REF!</v>
      </c>
      <c r="N840" s="76"/>
      <c r="O840" s="76"/>
      <c r="P840" s="30"/>
      <c r="R840" s="124"/>
      <c r="T840" s="221" t="e">
        <f t="shared" si="287"/>
        <v>#REF!</v>
      </c>
      <c r="W840" s="221" t="e">
        <f t="shared" si="288"/>
        <v>#REF!</v>
      </c>
    </row>
    <row r="841" spans="1:23" s="26" customFormat="1" ht="21.95" customHeight="1" x14ac:dyDescent="0.2">
      <c r="A841" s="192" t="e">
        <f>'Anexo VI Estimativa de custo'!#REF!</f>
        <v>#REF!</v>
      </c>
      <c r="B841" s="278" t="e">
        <f>CONCATENATE($R$780,SUM($M$781:M841))</f>
        <v>#REF!</v>
      </c>
      <c r="C841" s="31" t="e">
        <f>'Anexo VI Estimativa de custo'!#REF!</f>
        <v>#REF!</v>
      </c>
      <c r="D841" s="8" t="e">
        <f>'Anexo VI Estimativa de custo'!#REF!</f>
        <v>#REF!</v>
      </c>
      <c r="E841" s="80" t="e">
        <f>'Anexo VI Estimativa de custo'!#REF!</f>
        <v>#REF!</v>
      </c>
      <c r="F841" s="80" t="e">
        <f t="shared" si="281"/>
        <v>#REF!</v>
      </c>
      <c r="G841" s="167" t="e">
        <f t="shared" si="282"/>
        <v>#REF!</v>
      </c>
      <c r="H841" s="167" t="e">
        <f t="shared" si="283"/>
        <v>#REF!</v>
      </c>
      <c r="I841" s="77" t="e">
        <f>'Anexo VI Estimativa de custo'!#REF!</f>
        <v>#REF!</v>
      </c>
      <c r="J841" s="269" t="e">
        <f t="shared" si="284"/>
        <v>#REF!</v>
      </c>
      <c r="K841" s="269" t="e">
        <f t="shared" si="285"/>
        <v>#REF!</v>
      </c>
      <c r="L841" s="269" t="e">
        <f t="shared" si="286"/>
        <v>#REF!</v>
      </c>
      <c r="M841" s="106" t="e">
        <f t="shared" si="289"/>
        <v>#REF!</v>
      </c>
      <c r="N841" s="76"/>
      <c r="O841" s="76"/>
      <c r="P841" s="30"/>
      <c r="R841" s="124"/>
      <c r="T841" s="221" t="e">
        <f t="shared" si="287"/>
        <v>#REF!</v>
      </c>
      <c r="W841" s="221" t="e">
        <f t="shared" si="288"/>
        <v>#REF!</v>
      </c>
    </row>
    <row r="842" spans="1:23" s="26" customFormat="1" ht="21.95" customHeight="1" x14ac:dyDescent="0.2">
      <c r="A842" s="192" t="e">
        <f>'Anexo VI Estimativa de custo'!#REF!</f>
        <v>#REF!</v>
      </c>
      <c r="B842" s="278" t="e">
        <f>CONCATENATE($R$780,SUM($M$781:M842))</f>
        <v>#REF!</v>
      </c>
      <c r="C842" s="31" t="e">
        <f>'Anexo VI Estimativa de custo'!#REF!</f>
        <v>#REF!</v>
      </c>
      <c r="D842" s="8" t="e">
        <f>'Anexo VI Estimativa de custo'!#REF!</f>
        <v>#REF!</v>
      </c>
      <c r="E842" s="80" t="e">
        <f>'Anexo VI Estimativa de custo'!#REF!</f>
        <v>#REF!</v>
      </c>
      <c r="F842" s="80" t="e">
        <f t="shared" si="281"/>
        <v>#REF!</v>
      </c>
      <c r="G842" s="167" t="e">
        <f t="shared" si="282"/>
        <v>#REF!</v>
      </c>
      <c r="H842" s="167" t="e">
        <f t="shared" si="283"/>
        <v>#REF!</v>
      </c>
      <c r="I842" s="77" t="e">
        <f>'Anexo VI Estimativa de custo'!#REF!</f>
        <v>#REF!</v>
      </c>
      <c r="J842" s="269" t="e">
        <f t="shared" si="284"/>
        <v>#REF!</v>
      </c>
      <c r="K842" s="269" t="e">
        <f t="shared" si="285"/>
        <v>#REF!</v>
      </c>
      <c r="L842" s="269" t="e">
        <f t="shared" si="286"/>
        <v>#REF!</v>
      </c>
      <c r="M842" s="106" t="e">
        <f t="shared" si="289"/>
        <v>#REF!</v>
      </c>
      <c r="N842" s="76"/>
      <c r="O842" s="76"/>
      <c r="P842" s="30"/>
      <c r="R842" s="124"/>
      <c r="T842" s="221" t="e">
        <f t="shared" si="287"/>
        <v>#REF!</v>
      </c>
      <c r="W842" s="221" t="e">
        <f t="shared" si="288"/>
        <v>#REF!</v>
      </c>
    </row>
    <row r="843" spans="1:23" s="26" customFormat="1" ht="21.95" customHeight="1" x14ac:dyDescent="0.2">
      <c r="A843" s="192" t="e">
        <f>'Anexo VI Estimativa de custo'!#REF!</f>
        <v>#REF!</v>
      </c>
      <c r="B843" s="278" t="e">
        <f>CONCATENATE($R$780,SUM($M$781:M843))</f>
        <v>#REF!</v>
      </c>
      <c r="C843" s="31" t="e">
        <f>'Anexo VI Estimativa de custo'!#REF!</f>
        <v>#REF!</v>
      </c>
      <c r="D843" s="8" t="e">
        <f>'Anexo VI Estimativa de custo'!#REF!</f>
        <v>#REF!</v>
      </c>
      <c r="E843" s="80" t="e">
        <f>'Anexo VI Estimativa de custo'!#REF!</f>
        <v>#REF!</v>
      </c>
      <c r="F843" s="80" t="e">
        <f t="shared" si="281"/>
        <v>#REF!</v>
      </c>
      <c r="G843" s="167" t="e">
        <f t="shared" si="282"/>
        <v>#REF!</v>
      </c>
      <c r="H843" s="167" t="e">
        <f t="shared" si="283"/>
        <v>#REF!</v>
      </c>
      <c r="I843" s="77" t="e">
        <f>'Anexo VI Estimativa de custo'!#REF!</f>
        <v>#REF!</v>
      </c>
      <c r="J843" s="269" t="e">
        <f t="shared" si="284"/>
        <v>#REF!</v>
      </c>
      <c r="K843" s="269" t="e">
        <f t="shared" si="285"/>
        <v>#REF!</v>
      </c>
      <c r="L843" s="269" t="e">
        <f t="shared" si="286"/>
        <v>#REF!</v>
      </c>
      <c r="M843" s="106" t="e">
        <f t="shared" si="289"/>
        <v>#REF!</v>
      </c>
      <c r="N843" s="76"/>
      <c r="O843" s="76"/>
      <c r="P843" s="30"/>
      <c r="R843" s="124"/>
      <c r="T843" s="221" t="e">
        <f t="shared" si="287"/>
        <v>#REF!</v>
      </c>
      <c r="W843" s="221" t="e">
        <f t="shared" si="288"/>
        <v>#REF!</v>
      </c>
    </row>
    <row r="844" spans="1:23" s="26" customFormat="1" ht="21.95" customHeight="1" x14ac:dyDescent="0.2">
      <c r="A844" s="192" t="e">
        <f>'Anexo VI Estimativa de custo'!#REF!</f>
        <v>#REF!</v>
      </c>
      <c r="B844" s="278" t="e">
        <f>CONCATENATE($R$780,SUM($M$781:M844))</f>
        <v>#REF!</v>
      </c>
      <c r="C844" s="31" t="e">
        <f>'Anexo VI Estimativa de custo'!#REF!</f>
        <v>#REF!</v>
      </c>
      <c r="D844" s="8" t="e">
        <f>'Anexo VI Estimativa de custo'!#REF!</f>
        <v>#REF!</v>
      </c>
      <c r="E844" s="80" t="e">
        <f>'Anexo VI Estimativa de custo'!#REF!</f>
        <v>#REF!</v>
      </c>
      <c r="F844" s="80" t="e">
        <f t="shared" si="281"/>
        <v>#REF!</v>
      </c>
      <c r="G844" s="167" t="e">
        <f t="shared" si="282"/>
        <v>#REF!</v>
      </c>
      <c r="H844" s="167" t="e">
        <f t="shared" si="283"/>
        <v>#REF!</v>
      </c>
      <c r="I844" s="77" t="e">
        <f>'Anexo VI Estimativa de custo'!#REF!</f>
        <v>#REF!</v>
      </c>
      <c r="J844" s="269" t="e">
        <f t="shared" si="284"/>
        <v>#REF!</v>
      </c>
      <c r="K844" s="269" t="e">
        <f t="shared" si="285"/>
        <v>#REF!</v>
      </c>
      <c r="L844" s="269" t="e">
        <f t="shared" si="286"/>
        <v>#REF!</v>
      </c>
      <c r="M844" s="106" t="e">
        <f t="shared" si="289"/>
        <v>#REF!</v>
      </c>
      <c r="N844" s="76"/>
      <c r="O844" s="76"/>
      <c r="P844" s="30"/>
      <c r="R844" s="124"/>
      <c r="T844" s="221" t="e">
        <f t="shared" si="287"/>
        <v>#REF!</v>
      </c>
      <c r="W844" s="221" t="e">
        <f t="shared" si="288"/>
        <v>#REF!</v>
      </c>
    </row>
    <row r="845" spans="1:23" s="26" customFormat="1" ht="21.95" customHeight="1" x14ac:dyDescent="0.2">
      <c r="A845" s="192" t="e">
        <f>'Anexo VI Estimativa de custo'!#REF!</f>
        <v>#REF!</v>
      </c>
      <c r="B845" s="278" t="e">
        <f>CONCATENATE($R$780,SUM($M$781:M845))</f>
        <v>#REF!</v>
      </c>
      <c r="C845" s="31" t="e">
        <f>'Anexo VI Estimativa de custo'!#REF!</f>
        <v>#REF!</v>
      </c>
      <c r="D845" s="8" t="e">
        <f>'Anexo VI Estimativa de custo'!#REF!</f>
        <v>#REF!</v>
      </c>
      <c r="E845" s="80" t="e">
        <f>'Anexo VI Estimativa de custo'!#REF!</f>
        <v>#REF!</v>
      </c>
      <c r="F845" s="80" t="e">
        <f t="shared" si="281"/>
        <v>#REF!</v>
      </c>
      <c r="G845" s="167" t="e">
        <f t="shared" si="282"/>
        <v>#REF!</v>
      </c>
      <c r="H845" s="167" t="e">
        <f t="shared" si="283"/>
        <v>#REF!</v>
      </c>
      <c r="I845" s="77" t="e">
        <f>'Anexo VI Estimativa de custo'!#REF!</f>
        <v>#REF!</v>
      </c>
      <c r="J845" s="269" t="e">
        <f t="shared" si="284"/>
        <v>#REF!</v>
      </c>
      <c r="K845" s="269" t="e">
        <f t="shared" si="285"/>
        <v>#REF!</v>
      </c>
      <c r="L845" s="269" t="e">
        <f t="shared" si="286"/>
        <v>#REF!</v>
      </c>
      <c r="M845" s="106" t="e">
        <f t="shared" si="289"/>
        <v>#REF!</v>
      </c>
      <c r="N845" s="76"/>
      <c r="O845" s="76"/>
      <c r="P845" s="30"/>
      <c r="R845" s="124"/>
      <c r="T845" s="221" t="e">
        <f t="shared" si="287"/>
        <v>#REF!</v>
      </c>
      <c r="W845" s="221" t="e">
        <f t="shared" si="288"/>
        <v>#REF!</v>
      </c>
    </row>
    <row r="846" spans="1:23" s="26" customFormat="1" ht="21.95" customHeight="1" x14ac:dyDescent="0.2">
      <c r="A846" s="192" t="e">
        <f>'Anexo VI Estimativa de custo'!#REF!</f>
        <v>#REF!</v>
      </c>
      <c r="B846" s="278" t="e">
        <f>CONCATENATE($R$780,SUM($M$781:M846))</f>
        <v>#REF!</v>
      </c>
      <c r="C846" s="31" t="e">
        <f>'Anexo VI Estimativa de custo'!#REF!</f>
        <v>#REF!</v>
      </c>
      <c r="D846" s="8" t="e">
        <f>'Anexo VI Estimativa de custo'!#REF!</f>
        <v>#REF!</v>
      </c>
      <c r="E846" s="80" t="e">
        <f>'Anexo VI Estimativa de custo'!#REF!</f>
        <v>#REF!</v>
      </c>
      <c r="F846" s="80" t="e">
        <f t="shared" ref="F846:F851" si="290">E846</f>
        <v>#REF!</v>
      </c>
      <c r="G846" s="167" t="e">
        <f t="shared" ref="G846:G851" si="291">IF(F846-E846&gt;0,F846-E846,0)</f>
        <v>#REF!</v>
      </c>
      <c r="H846" s="167" t="e">
        <f t="shared" ref="H846:H851" si="292">IF(E846-F846&gt;0,E846-F846,0)</f>
        <v>#REF!</v>
      </c>
      <c r="I846" s="77" t="e">
        <f>'Anexo VI Estimativa de custo'!#REF!</f>
        <v>#REF!</v>
      </c>
      <c r="J846" s="269" t="e">
        <f t="shared" ref="J846:J851" si="293">G846*I846</f>
        <v>#REF!</v>
      </c>
      <c r="K846" s="269" t="e">
        <f t="shared" ref="K846:K851" si="294">H846*I846</f>
        <v>#REF!</v>
      </c>
      <c r="L846" s="269" t="e">
        <f t="shared" ref="L846:L851" si="295">J846-K846</f>
        <v>#REF!</v>
      </c>
      <c r="M846" s="106" t="e">
        <f t="shared" si="289"/>
        <v>#REF!</v>
      </c>
      <c r="N846" s="76"/>
      <c r="O846" s="76"/>
      <c r="P846" s="30"/>
      <c r="R846" s="124"/>
      <c r="T846" s="221" t="e">
        <f t="shared" si="287"/>
        <v>#REF!</v>
      </c>
      <c r="W846" s="221" t="e">
        <f t="shared" si="288"/>
        <v>#REF!</v>
      </c>
    </row>
    <row r="847" spans="1:23" s="26" customFormat="1" ht="21.95" customHeight="1" x14ac:dyDescent="0.2">
      <c r="A847" s="192" t="e">
        <f>'Anexo VI Estimativa de custo'!#REF!</f>
        <v>#REF!</v>
      </c>
      <c r="B847" s="278" t="e">
        <f>CONCATENATE($R$780,SUM($M$781:M847))</f>
        <v>#REF!</v>
      </c>
      <c r="C847" s="31" t="e">
        <f>'Anexo VI Estimativa de custo'!#REF!</f>
        <v>#REF!</v>
      </c>
      <c r="D847" s="8" t="e">
        <f>'Anexo VI Estimativa de custo'!#REF!</f>
        <v>#REF!</v>
      </c>
      <c r="E847" s="80" t="e">
        <f>'Anexo VI Estimativa de custo'!#REF!</f>
        <v>#REF!</v>
      </c>
      <c r="F847" s="80" t="e">
        <f t="shared" si="290"/>
        <v>#REF!</v>
      </c>
      <c r="G847" s="167" t="e">
        <f t="shared" si="291"/>
        <v>#REF!</v>
      </c>
      <c r="H847" s="167" t="e">
        <f t="shared" si="292"/>
        <v>#REF!</v>
      </c>
      <c r="I847" s="77" t="e">
        <f>'Anexo VI Estimativa de custo'!#REF!</f>
        <v>#REF!</v>
      </c>
      <c r="J847" s="269" t="e">
        <f t="shared" si="293"/>
        <v>#REF!</v>
      </c>
      <c r="K847" s="269" t="e">
        <f t="shared" si="294"/>
        <v>#REF!</v>
      </c>
      <c r="L847" s="269" t="e">
        <f t="shared" si="295"/>
        <v>#REF!</v>
      </c>
      <c r="M847" s="106" t="e">
        <f t="shared" si="289"/>
        <v>#REF!</v>
      </c>
      <c r="N847" s="76"/>
      <c r="O847" s="76"/>
      <c r="P847" s="30"/>
      <c r="R847" s="124"/>
      <c r="T847" s="221" t="e">
        <f t="shared" si="287"/>
        <v>#REF!</v>
      </c>
      <c r="W847" s="221" t="e">
        <f t="shared" si="288"/>
        <v>#REF!</v>
      </c>
    </row>
    <row r="848" spans="1:23" s="26" customFormat="1" ht="21.95" customHeight="1" x14ac:dyDescent="0.2">
      <c r="A848" s="192" t="e">
        <f>'Anexo VI Estimativa de custo'!#REF!</f>
        <v>#REF!</v>
      </c>
      <c r="B848" s="278" t="e">
        <f>CONCATENATE($R$780,SUM($M$781:M848))</f>
        <v>#REF!</v>
      </c>
      <c r="C848" s="31" t="e">
        <f>'Anexo VI Estimativa de custo'!#REF!</f>
        <v>#REF!</v>
      </c>
      <c r="D848" s="8" t="e">
        <f>'Anexo VI Estimativa de custo'!#REF!</f>
        <v>#REF!</v>
      </c>
      <c r="E848" s="80" t="e">
        <f>'Anexo VI Estimativa de custo'!#REF!</f>
        <v>#REF!</v>
      </c>
      <c r="F848" s="80" t="e">
        <f t="shared" si="290"/>
        <v>#REF!</v>
      </c>
      <c r="G848" s="167" t="e">
        <f t="shared" si="291"/>
        <v>#REF!</v>
      </c>
      <c r="H848" s="167" t="e">
        <f t="shared" si="292"/>
        <v>#REF!</v>
      </c>
      <c r="I848" s="77" t="e">
        <f>'Anexo VI Estimativa de custo'!#REF!</f>
        <v>#REF!</v>
      </c>
      <c r="J848" s="269" t="e">
        <f t="shared" si="293"/>
        <v>#REF!</v>
      </c>
      <c r="K848" s="269" t="e">
        <f t="shared" si="294"/>
        <v>#REF!</v>
      </c>
      <c r="L848" s="269" t="e">
        <f t="shared" si="295"/>
        <v>#REF!</v>
      </c>
      <c r="M848" s="106" t="e">
        <f t="shared" si="289"/>
        <v>#REF!</v>
      </c>
      <c r="N848" s="76"/>
      <c r="O848" s="76"/>
      <c r="P848" s="30"/>
      <c r="R848" s="124"/>
      <c r="T848" s="221" t="e">
        <f t="shared" si="287"/>
        <v>#REF!</v>
      </c>
      <c r="W848" s="221" t="e">
        <f t="shared" si="288"/>
        <v>#REF!</v>
      </c>
    </row>
    <row r="849" spans="1:23" s="26" customFormat="1" ht="21.95" customHeight="1" x14ac:dyDescent="0.2">
      <c r="A849" s="192" t="e">
        <f>'Anexo VI Estimativa de custo'!#REF!</f>
        <v>#REF!</v>
      </c>
      <c r="B849" s="278" t="e">
        <f>CONCATENATE($R$780,SUM($M$781:M849))</f>
        <v>#REF!</v>
      </c>
      <c r="C849" s="31" t="e">
        <f>'Anexo VI Estimativa de custo'!#REF!</f>
        <v>#REF!</v>
      </c>
      <c r="D849" s="8" t="e">
        <f>'Anexo VI Estimativa de custo'!#REF!</f>
        <v>#REF!</v>
      </c>
      <c r="E849" s="80" t="e">
        <f>'Anexo VI Estimativa de custo'!#REF!</f>
        <v>#REF!</v>
      </c>
      <c r="F849" s="80" t="e">
        <f t="shared" si="290"/>
        <v>#REF!</v>
      </c>
      <c r="G849" s="167" t="e">
        <f t="shared" si="291"/>
        <v>#REF!</v>
      </c>
      <c r="H849" s="167" t="e">
        <f t="shared" si="292"/>
        <v>#REF!</v>
      </c>
      <c r="I849" s="77" t="e">
        <f>'Anexo VI Estimativa de custo'!#REF!</f>
        <v>#REF!</v>
      </c>
      <c r="J849" s="269" t="e">
        <f t="shared" si="293"/>
        <v>#REF!</v>
      </c>
      <c r="K849" s="269" t="e">
        <f t="shared" si="294"/>
        <v>#REF!</v>
      </c>
      <c r="L849" s="269" t="e">
        <f t="shared" si="295"/>
        <v>#REF!</v>
      </c>
      <c r="M849" s="106" t="e">
        <f t="shared" si="289"/>
        <v>#REF!</v>
      </c>
      <c r="N849" s="76"/>
      <c r="O849" s="76"/>
      <c r="P849" s="30"/>
      <c r="R849" s="124"/>
      <c r="T849" s="221" t="e">
        <f t="shared" si="287"/>
        <v>#REF!</v>
      </c>
      <c r="W849" s="221" t="e">
        <f t="shared" si="288"/>
        <v>#REF!</v>
      </c>
    </row>
    <row r="850" spans="1:23" s="26" customFormat="1" ht="21.95" customHeight="1" x14ac:dyDescent="0.2">
      <c r="A850" s="192" t="e">
        <f>'Anexo VI Estimativa de custo'!#REF!</f>
        <v>#REF!</v>
      </c>
      <c r="B850" s="278" t="e">
        <f>CONCATENATE($R$780,SUM($M$781:M850))</f>
        <v>#REF!</v>
      </c>
      <c r="C850" s="31" t="e">
        <f>'Anexo VI Estimativa de custo'!#REF!</f>
        <v>#REF!</v>
      </c>
      <c r="D850" s="8" t="e">
        <f>'Anexo VI Estimativa de custo'!#REF!</f>
        <v>#REF!</v>
      </c>
      <c r="E850" s="80" t="e">
        <f>'Anexo VI Estimativa de custo'!#REF!</f>
        <v>#REF!</v>
      </c>
      <c r="F850" s="80" t="e">
        <f t="shared" si="290"/>
        <v>#REF!</v>
      </c>
      <c r="G850" s="167" t="e">
        <f t="shared" si="291"/>
        <v>#REF!</v>
      </c>
      <c r="H850" s="167" t="e">
        <f t="shared" si="292"/>
        <v>#REF!</v>
      </c>
      <c r="I850" s="77" t="e">
        <f>'Anexo VI Estimativa de custo'!#REF!</f>
        <v>#REF!</v>
      </c>
      <c r="J850" s="269" t="e">
        <f t="shared" si="293"/>
        <v>#REF!</v>
      </c>
      <c r="K850" s="269" t="e">
        <f t="shared" si="294"/>
        <v>#REF!</v>
      </c>
      <c r="L850" s="269" t="e">
        <f t="shared" si="295"/>
        <v>#REF!</v>
      </c>
      <c r="M850" s="106" t="e">
        <f t="shared" si="289"/>
        <v>#REF!</v>
      </c>
      <c r="N850" s="76"/>
      <c r="O850" s="76"/>
      <c r="P850" s="30"/>
      <c r="R850" s="124"/>
      <c r="T850" s="221" t="e">
        <f t="shared" ref="T850:T913" si="296">E850*I850</f>
        <v>#REF!</v>
      </c>
      <c r="W850" s="221" t="e">
        <f t="shared" ref="W850:W913" si="297">I850*E850</f>
        <v>#REF!</v>
      </c>
    </row>
    <row r="851" spans="1:23" s="244" customFormat="1" ht="21.95" customHeight="1" x14ac:dyDescent="0.2">
      <c r="A851" s="192" t="e">
        <f>'Anexo VI Estimativa de custo'!#REF!</f>
        <v>#REF!</v>
      </c>
      <c r="B851" s="278" t="e">
        <f>CONCATENATE($R$780,SUM($M$781:M851))</f>
        <v>#REF!</v>
      </c>
      <c r="C851" s="31" t="e">
        <f>'Anexo VI Estimativa de custo'!#REF!</f>
        <v>#REF!</v>
      </c>
      <c r="D851" s="8" t="e">
        <f>'Anexo VI Estimativa de custo'!#REF!</f>
        <v>#REF!</v>
      </c>
      <c r="E851" s="80" t="e">
        <f>'Anexo VI Estimativa de custo'!#REF!</f>
        <v>#REF!</v>
      </c>
      <c r="F851" s="80" t="e">
        <f t="shared" si="290"/>
        <v>#REF!</v>
      </c>
      <c r="G851" s="167" t="e">
        <f t="shared" si="291"/>
        <v>#REF!</v>
      </c>
      <c r="H851" s="167" t="e">
        <f t="shared" si="292"/>
        <v>#REF!</v>
      </c>
      <c r="I851" s="77" t="e">
        <f>'Anexo VI Estimativa de custo'!#REF!</f>
        <v>#REF!</v>
      </c>
      <c r="J851" s="269" t="e">
        <f t="shared" si="293"/>
        <v>#REF!</v>
      </c>
      <c r="K851" s="269" t="e">
        <f t="shared" si="294"/>
        <v>#REF!</v>
      </c>
      <c r="L851" s="269" t="e">
        <f t="shared" si="295"/>
        <v>#REF!</v>
      </c>
      <c r="M851" s="106" t="e">
        <f t="shared" si="289"/>
        <v>#REF!</v>
      </c>
      <c r="N851" s="243"/>
      <c r="O851" s="243"/>
      <c r="P851" s="260" t="e">
        <f>SUM(E781:E851)</f>
        <v>#REF!</v>
      </c>
      <c r="R851" s="245"/>
      <c r="T851" s="221" t="e">
        <f t="shared" si="296"/>
        <v>#REF!</v>
      </c>
      <c r="W851" s="221" t="e">
        <f t="shared" si="297"/>
        <v>#REF!</v>
      </c>
    </row>
    <row r="852" spans="1:23" s="60" customFormat="1" ht="21.95" customHeight="1" x14ac:dyDescent="0.25">
      <c r="A852" s="185"/>
      <c r="B852" s="185" t="e">
        <f>CONCATENATE(B595,O852)</f>
        <v>#REF!</v>
      </c>
      <c r="C852" s="524" t="s">
        <v>158</v>
      </c>
      <c r="D852" s="525"/>
      <c r="E852" s="525"/>
      <c r="F852" s="525"/>
      <c r="G852" s="525"/>
      <c r="H852" s="525"/>
      <c r="I852" s="525"/>
      <c r="J852" s="525"/>
      <c r="K852" s="525"/>
      <c r="L852" s="525"/>
      <c r="M852" s="104" t="e">
        <f>IF(P988&gt;0.01,1,0)</f>
        <v>#REF!</v>
      </c>
      <c r="N852" s="59"/>
      <c r="O852" s="118" t="e">
        <f>CONCATENATE(".",SUM(M637,M652,M702,M744,M780,M852,M596))</f>
        <v>#REF!</v>
      </c>
      <c r="P852" s="69"/>
      <c r="Q852" s="54"/>
      <c r="R852" s="128" t="e">
        <f>CONCATENATE(B852,".")</f>
        <v>#REF!</v>
      </c>
      <c r="S852" s="64"/>
      <c r="T852" s="221">
        <f t="shared" si="296"/>
        <v>0</v>
      </c>
      <c r="W852" s="221">
        <f t="shared" si="297"/>
        <v>0</v>
      </c>
    </row>
    <row r="853" spans="1:23" s="26" customFormat="1" ht="21.95" customHeight="1" x14ac:dyDescent="0.2">
      <c r="A853" s="192" t="e">
        <f>'Anexo VI Estimativa de custo'!#REF!</f>
        <v>#REF!</v>
      </c>
      <c r="B853" s="172" t="e">
        <f>CONCATENATE($R$852,SUM($M$853:M853))</f>
        <v>#REF!</v>
      </c>
      <c r="C853" s="31" t="e">
        <f>'Anexo VI Estimativa de custo'!#REF!</f>
        <v>#REF!</v>
      </c>
      <c r="D853" s="8" t="e">
        <f>'Anexo VI Estimativa de custo'!#REF!</f>
        <v>#REF!</v>
      </c>
      <c r="E853" s="80" t="e">
        <f>'Anexo VI Estimativa de custo'!#REF!</f>
        <v>#REF!</v>
      </c>
      <c r="F853" s="80" t="e">
        <f>E853</f>
        <v>#REF!</v>
      </c>
      <c r="G853" s="167" t="e">
        <f>IF(F853-E853&gt;0,F853-E853,0)</f>
        <v>#REF!</v>
      </c>
      <c r="H853" s="167" t="e">
        <f>IF(E853-F853&gt;0,E853-F853,0)</f>
        <v>#REF!</v>
      </c>
      <c r="I853" s="78" t="e">
        <f>'Anexo VI Estimativa de custo'!#REF!</f>
        <v>#REF!</v>
      </c>
      <c r="J853" s="269" t="e">
        <f>G853*I853</f>
        <v>#REF!</v>
      </c>
      <c r="K853" s="269" t="e">
        <f>H853*I853</f>
        <v>#REF!</v>
      </c>
      <c r="L853" s="269" t="e">
        <f>J853-K853</f>
        <v>#REF!</v>
      </c>
      <c r="M853" s="106" t="e">
        <f t="shared" ref="M853:M916" si="298">IF(E853&gt;0.001,1,0)</f>
        <v>#REF!</v>
      </c>
      <c r="N853" s="76"/>
      <c r="O853" s="76"/>
      <c r="P853" s="30"/>
      <c r="R853" s="124"/>
      <c r="T853" s="221" t="e">
        <f t="shared" si="296"/>
        <v>#REF!</v>
      </c>
      <c r="W853" s="221" t="e">
        <f t="shared" si="297"/>
        <v>#REF!</v>
      </c>
    </row>
    <row r="854" spans="1:23" s="26" customFormat="1" ht="21.95" customHeight="1" x14ac:dyDescent="0.2">
      <c r="A854" s="192" t="e">
        <f>'Anexo VI Estimativa de custo'!#REF!</f>
        <v>#REF!</v>
      </c>
      <c r="B854" s="172" t="e">
        <f>CONCATENATE($R$852,SUM($M$853:M854))</f>
        <v>#REF!</v>
      </c>
      <c r="C854" s="31" t="e">
        <f>'Anexo VI Estimativa de custo'!#REF!</f>
        <v>#REF!</v>
      </c>
      <c r="D854" s="8" t="e">
        <f>'Anexo VI Estimativa de custo'!#REF!</f>
        <v>#REF!</v>
      </c>
      <c r="E854" s="80" t="e">
        <f>'Anexo VI Estimativa de custo'!#REF!</f>
        <v>#REF!</v>
      </c>
      <c r="F854" s="80" t="e">
        <f t="shared" ref="F854:F917" si="299">E854</f>
        <v>#REF!</v>
      </c>
      <c r="G854" s="167" t="e">
        <f t="shared" ref="G854:G917" si="300">IF(F854-E854&gt;0,F854-E854,0)</f>
        <v>#REF!</v>
      </c>
      <c r="H854" s="167" t="e">
        <f t="shared" ref="H854:H917" si="301">IF(E854-F854&gt;0,E854-F854,0)</f>
        <v>#REF!</v>
      </c>
      <c r="I854" s="78" t="e">
        <f>'Anexo VI Estimativa de custo'!#REF!</f>
        <v>#REF!</v>
      </c>
      <c r="J854" s="269" t="e">
        <f t="shared" ref="J854:J917" si="302">G854*I854</f>
        <v>#REF!</v>
      </c>
      <c r="K854" s="269" t="e">
        <f t="shared" ref="K854:K917" si="303">H854*I854</f>
        <v>#REF!</v>
      </c>
      <c r="L854" s="269" t="e">
        <f t="shared" ref="L854:L917" si="304">J854-K854</f>
        <v>#REF!</v>
      </c>
      <c r="M854" s="106" t="e">
        <f t="shared" si="298"/>
        <v>#REF!</v>
      </c>
      <c r="N854" s="76"/>
      <c r="O854" s="76"/>
      <c r="P854" s="30"/>
      <c r="R854" s="124"/>
      <c r="T854" s="221" t="e">
        <f t="shared" si="296"/>
        <v>#REF!</v>
      </c>
      <c r="W854" s="221" t="e">
        <f t="shared" si="297"/>
        <v>#REF!</v>
      </c>
    </row>
    <row r="855" spans="1:23" s="26" customFormat="1" ht="21.95" customHeight="1" x14ac:dyDescent="0.2">
      <c r="A855" s="192" t="e">
        <f>'Anexo VI Estimativa de custo'!#REF!</f>
        <v>#REF!</v>
      </c>
      <c r="B855" s="172" t="e">
        <f>CONCATENATE($R$852,SUM($M$853:M855))</f>
        <v>#REF!</v>
      </c>
      <c r="C855" s="31" t="e">
        <f>'Anexo VI Estimativa de custo'!#REF!</f>
        <v>#REF!</v>
      </c>
      <c r="D855" s="8" t="e">
        <f>'Anexo VI Estimativa de custo'!#REF!</f>
        <v>#REF!</v>
      </c>
      <c r="E855" s="80" t="e">
        <f>'Anexo VI Estimativa de custo'!#REF!</f>
        <v>#REF!</v>
      </c>
      <c r="F855" s="80" t="e">
        <f t="shared" si="299"/>
        <v>#REF!</v>
      </c>
      <c r="G855" s="167" t="e">
        <f t="shared" si="300"/>
        <v>#REF!</v>
      </c>
      <c r="H855" s="167" t="e">
        <f t="shared" si="301"/>
        <v>#REF!</v>
      </c>
      <c r="I855" s="78" t="e">
        <f>'Anexo VI Estimativa de custo'!#REF!</f>
        <v>#REF!</v>
      </c>
      <c r="J855" s="269" t="e">
        <f t="shared" si="302"/>
        <v>#REF!</v>
      </c>
      <c r="K855" s="269" t="e">
        <f t="shared" si="303"/>
        <v>#REF!</v>
      </c>
      <c r="L855" s="269" t="e">
        <f t="shared" si="304"/>
        <v>#REF!</v>
      </c>
      <c r="M855" s="106" t="e">
        <f t="shared" si="298"/>
        <v>#REF!</v>
      </c>
      <c r="N855" s="76"/>
      <c r="O855" s="76"/>
      <c r="P855" s="30"/>
      <c r="R855" s="124"/>
      <c r="T855" s="221" t="e">
        <f t="shared" si="296"/>
        <v>#REF!</v>
      </c>
      <c r="W855" s="221" t="e">
        <f t="shared" si="297"/>
        <v>#REF!</v>
      </c>
    </row>
    <row r="856" spans="1:23" s="26" customFormat="1" ht="21.95" customHeight="1" x14ac:dyDescent="0.2">
      <c r="A856" s="192" t="e">
        <f>'Anexo VI Estimativa de custo'!#REF!</f>
        <v>#REF!</v>
      </c>
      <c r="B856" s="172" t="e">
        <f>CONCATENATE($R$852,SUM($M$853:M856))</f>
        <v>#REF!</v>
      </c>
      <c r="C856" s="31" t="e">
        <f>'Anexo VI Estimativa de custo'!#REF!</f>
        <v>#REF!</v>
      </c>
      <c r="D856" s="8" t="e">
        <f>'Anexo VI Estimativa de custo'!#REF!</f>
        <v>#REF!</v>
      </c>
      <c r="E856" s="80" t="e">
        <f>'Anexo VI Estimativa de custo'!#REF!</f>
        <v>#REF!</v>
      </c>
      <c r="F856" s="80" t="e">
        <f t="shared" si="299"/>
        <v>#REF!</v>
      </c>
      <c r="G856" s="167" t="e">
        <f t="shared" si="300"/>
        <v>#REF!</v>
      </c>
      <c r="H856" s="167" t="e">
        <f t="shared" si="301"/>
        <v>#REF!</v>
      </c>
      <c r="I856" s="78" t="e">
        <f>'Anexo VI Estimativa de custo'!#REF!</f>
        <v>#REF!</v>
      </c>
      <c r="J856" s="269" t="e">
        <f t="shared" si="302"/>
        <v>#REF!</v>
      </c>
      <c r="K856" s="269" t="e">
        <f t="shared" si="303"/>
        <v>#REF!</v>
      </c>
      <c r="L856" s="269" t="e">
        <f t="shared" si="304"/>
        <v>#REF!</v>
      </c>
      <c r="M856" s="106" t="e">
        <f t="shared" si="298"/>
        <v>#REF!</v>
      </c>
      <c r="N856" s="76"/>
      <c r="O856" s="76"/>
      <c r="P856" s="30"/>
      <c r="R856" s="124"/>
      <c r="T856" s="221" t="e">
        <f t="shared" si="296"/>
        <v>#REF!</v>
      </c>
      <c r="W856" s="221" t="e">
        <f t="shared" si="297"/>
        <v>#REF!</v>
      </c>
    </row>
    <row r="857" spans="1:23" s="26" customFormat="1" ht="21.95" customHeight="1" x14ac:dyDescent="0.2">
      <c r="A857" s="192" t="e">
        <f>'Anexo VI Estimativa de custo'!#REF!</f>
        <v>#REF!</v>
      </c>
      <c r="B857" s="172" t="e">
        <f>CONCATENATE($R$852,SUM($M$853:M857))</f>
        <v>#REF!</v>
      </c>
      <c r="C857" s="31" t="e">
        <f>'Anexo VI Estimativa de custo'!#REF!</f>
        <v>#REF!</v>
      </c>
      <c r="D857" s="8" t="e">
        <f>'Anexo VI Estimativa de custo'!#REF!</f>
        <v>#REF!</v>
      </c>
      <c r="E857" s="80" t="e">
        <f>'Anexo VI Estimativa de custo'!#REF!</f>
        <v>#REF!</v>
      </c>
      <c r="F857" s="80" t="e">
        <f t="shared" si="299"/>
        <v>#REF!</v>
      </c>
      <c r="G857" s="167" t="e">
        <f t="shared" si="300"/>
        <v>#REF!</v>
      </c>
      <c r="H857" s="167" t="e">
        <f t="shared" si="301"/>
        <v>#REF!</v>
      </c>
      <c r="I857" s="78" t="e">
        <f>'Anexo VI Estimativa de custo'!#REF!</f>
        <v>#REF!</v>
      </c>
      <c r="J857" s="269" t="e">
        <f t="shared" si="302"/>
        <v>#REF!</v>
      </c>
      <c r="K857" s="269" t="e">
        <f t="shared" si="303"/>
        <v>#REF!</v>
      </c>
      <c r="L857" s="269" t="e">
        <f t="shared" si="304"/>
        <v>#REF!</v>
      </c>
      <c r="M857" s="106" t="e">
        <f t="shared" si="298"/>
        <v>#REF!</v>
      </c>
      <c r="N857" s="76"/>
      <c r="O857" s="76"/>
      <c r="P857" s="30"/>
      <c r="R857" s="124"/>
      <c r="T857" s="221" t="e">
        <f t="shared" si="296"/>
        <v>#REF!</v>
      </c>
      <c r="W857" s="221" t="e">
        <f t="shared" si="297"/>
        <v>#REF!</v>
      </c>
    </row>
    <row r="858" spans="1:23" s="26" customFormat="1" ht="21.95" customHeight="1" x14ac:dyDescent="0.2">
      <c r="A858" s="192" t="e">
        <f>'Anexo VI Estimativa de custo'!#REF!</f>
        <v>#REF!</v>
      </c>
      <c r="B858" s="172" t="e">
        <f>CONCATENATE($R$852,SUM($M$853:M858))</f>
        <v>#REF!</v>
      </c>
      <c r="C858" s="31" t="e">
        <f>'Anexo VI Estimativa de custo'!#REF!</f>
        <v>#REF!</v>
      </c>
      <c r="D858" s="8" t="e">
        <f>'Anexo VI Estimativa de custo'!#REF!</f>
        <v>#REF!</v>
      </c>
      <c r="E858" s="80" t="e">
        <f>'Anexo VI Estimativa de custo'!#REF!</f>
        <v>#REF!</v>
      </c>
      <c r="F858" s="80" t="e">
        <f t="shared" si="299"/>
        <v>#REF!</v>
      </c>
      <c r="G858" s="167" t="e">
        <f t="shared" si="300"/>
        <v>#REF!</v>
      </c>
      <c r="H858" s="167" t="e">
        <f t="shared" si="301"/>
        <v>#REF!</v>
      </c>
      <c r="I858" s="78" t="e">
        <f>'Anexo VI Estimativa de custo'!#REF!</f>
        <v>#REF!</v>
      </c>
      <c r="J858" s="269" t="e">
        <f t="shared" si="302"/>
        <v>#REF!</v>
      </c>
      <c r="K858" s="269" t="e">
        <f t="shared" si="303"/>
        <v>#REF!</v>
      </c>
      <c r="L858" s="269" t="e">
        <f t="shared" si="304"/>
        <v>#REF!</v>
      </c>
      <c r="M858" s="106" t="e">
        <f t="shared" si="298"/>
        <v>#REF!</v>
      </c>
      <c r="N858" s="76"/>
      <c r="O858" s="76"/>
      <c r="P858" s="30"/>
      <c r="R858" s="124"/>
      <c r="T858" s="221" t="e">
        <f t="shared" si="296"/>
        <v>#REF!</v>
      </c>
      <c r="W858" s="221" t="e">
        <f t="shared" si="297"/>
        <v>#REF!</v>
      </c>
    </row>
    <row r="859" spans="1:23" s="26" customFormat="1" ht="21.95" customHeight="1" x14ac:dyDescent="0.2">
      <c r="A859" s="192" t="e">
        <f>'Anexo VI Estimativa de custo'!#REF!</f>
        <v>#REF!</v>
      </c>
      <c r="B859" s="172" t="e">
        <f>CONCATENATE($R$852,SUM($M$853:M859))</f>
        <v>#REF!</v>
      </c>
      <c r="C859" s="31" t="e">
        <f>'Anexo VI Estimativa de custo'!#REF!</f>
        <v>#REF!</v>
      </c>
      <c r="D859" s="8" t="e">
        <f>'Anexo VI Estimativa de custo'!#REF!</f>
        <v>#REF!</v>
      </c>
      <c r="E859" s="80" t="e">
        <f>'Anexo VI Estimativa de custo'!#REF!</f>
        <v>#REF!</v>
      </c>
      <c r="F859" s="80" t="e">
        <f t="shared" si="299"/>
        <v>#REF!</v>
      </c>
      <c r="G859" s="167" t="e">
        <f t="shared" si="300"/>
        <v>#REF!</v>
      </c>
      <c r="H859" s="167" t="e">
        <f t="shared" si="301"/>
        <v>#REF!</v>
      </c>
      <c r="I859" s="78" t="e">
        <f>'Anexo VI Estimativa de custo'!#REF!</f>
        <v>#REF!</v>
      </c>
      <c r="J859" s="269" t="e">
        <f t="shared" si="302"/>
        <v>#REF!</v>
      </c>
      <c r="K859" s="269" t="e">
        <f t="shared" si="303"/>
        <v>#REF!</v>
      </c>
      <c r="L859" s="269" t="e">
        <f t="shared" si="304"/>
        <v>#REF!</v>
      </c>
      <c r="M859" s="106" t="e">
        <f t="shared" si="298"/>
        <v>#REF!</v>
      </c>
      <c r="N859" s="76"/>
      <c r="O859" s="76"/>
      <c r="P859" s="30"/>
      <c r="R859" s="124"/>
      <c r="T859" s="221" t="e">
        <f t="shared" si="296"/>
        <v>#REF!</v>
      </c>
      <c r="W859" s="221" t="e">
        <f t="shared" si="297"/>
        <v>#REF!</v>
      </c>
    </row>
    <row r="860" spans="1:23" s="26" customFormat="1" ht="21.95" customHeight="1" x14ac:dyDescent="0.2">
      <c r="A860" s="192" t="e">
        <f>'Anexo VI Estimativa de custo'!#REF!</f>
        <v>#REF!</v>
      </c>
      <c r="B860" s="172" t="e">
        <f>CONCATENATE($R$852,SUM($M$853:M860))</f>
        <v>#REF!</v>
      </c>
      <c r="C860" s="31" t="e">
        <f>'Anexo VI Estimativa de custo'!#REF!</f>
        <v>#REF!</v>
      </c>
      <c r="D860" s="8" t="e">
        <f>'Anexo VI Estimativa de custo'!#REF!</f>
        <v>#REF!</v>
      </c>
      <c r="E860" s="80" t="e">
        <f>'Anexo VI Estimativa de custo'!#REF!</f>
        <v>#REF!</v>
      </c>
      <c r="F860" s="80" t="e">
        <f t="shared" si="299"/>
        <v>#REF!</v>
      </c>
      <c r="G860" s="167" t="e">
        <f t="shared" si="300"/>
        <v>#REF!</v>
      </c>
      <c r="H860" s="167" t="e">
        <f t="shared" si="301"/>
        <v>#REF!</v>
      </c>
      <c r="I860" s="78" t="e">
        <f>'Anexo VI Estimativa de custo'!#REF!</f>
        <v>#REF!</v>
      </c>
      <c r="J860" s="269" t="e">
        <f t="shared" si="302"/>
        <v>#REF!</v>
      </c>
      <c r="K860" s="269" t="e">
        <f t="shared" si="303"/>
        <v>#REF!</v>
      </c>
      <c r="L860" s="269" t="e">
        <f t="shared" si="304"/>
        <v>#REF!</v>
      </c>
      <c r="M860" s="106" t="e">
        <f t="shared" si="298"/>
        <v>#REF!</v>
      </c>
      <c r="N860" s="76"/>
      <c r="O860" s="76"/>
      <c r="P860" s="30"/>
      <c r="R860" s="124"/>
      <c r="T860" s="221" t="e">
        <f t="shared" si="296"/>
        <v>#REF!</v>
      </c>
      <c r="W860" s="221" t="e">
        <f t="shared" si="297"/>
        <v>#REF!</v>
      </c>
    </row>
    <row r="861" spans="1:23" s="26" customFormat="1" ht="21.95" customHeight="1" x14ac:dyDescent="0.2">
      <c r="A861" s="192" t="e">
        <f>'Anexo VI Estimativa de custo'!#REF!</f>
        <v>#REF!</v>
      </c>
      <c r="B861" s="172" t="e">
        <f>CONCATENATE($R$852,SUM($M$853:M861))</f>
        <v>#REF!</v>
      </c>
      <c r="C861" s="31" t="e">
        <f>'Anexo VI Estimativa de custo'!#REF!</f>
        <v>#REF!</v>
      </c>
      <c r="D861" s="8" t="e">
        <f>'Anexo VI Estimativa de custo'!#REF!</f>
        <v>#REF!</v>
      </c>
      <c r="E861" s="80" t="e">
        <f>'Anexo VI Estimativa de custo'!#REF!</f>
        <v>#REF!</v>
      </c>
      <c r="F861" s="80" t="e">
        <f t="shared" si="299"/>
        <v>#REF!</v>
      </c>
      <c r="G861" s="167" t="e">
        <f t="shared" si="300"/>
        <v>#REF!</v>
      </c>
      <c r="H861" s="167" t="e">
        <f t="shared" si="301"/>
        <v>#REF!</v>
      </c>
      <c r="I861" s="78" t="e">
        <f>'Anexo VI Estimativa de custo'!#REF!</f>
        <v>#REF!</v>
      </c>
      <c r="J861" s="269" t="e">
        <f t="shared" si="302"/>
        <v>#REF!</v>
      </c>
      <c r="K861" s="269" t="e">
        <f t="shared" si="303"/>
        <v>#REF!</v>
      </c>
      <c r="L861" s="269" t="e">
        <f t="shared" si="304"/>
        <v>#REF!</v>
      </c>
      <c r="M861" s="106" t="e">
        <f t="shared" si="298"/>
        <v>#REF!</v>
      </c>
      <c r="N861" s="76"/>
      <c r="O861" s="76"/>
      <c r="P861" s="30"/>
      <c r="R861" s="124"/>
      <c r="T861" s="221" t="e">
        <f t="shared" si="296"/>
        <v>#REF!</v>
      </c>
      <c r="W861" s="221" t="e">
        <f t="shared" si="297"/>
        <v>#REF!</v>
      </c>
    </row>
    <row r="862" spans="1:23" s="26" customFormat="1" ht="21.95" customHeight="1" x14ac:dyDescent="0.2">
      <c r="A862" s="192" t="e">
        <f>'Anexo VI Estimativa de custo'!#REF!</f>
        <v>#REF!</v>
      </c>
      <c r="B862" s="172" t="e">
        <f>CONCATENATE($R$852,SUM($M$853:M862))</f>
        <v>#REF!</v>
      </c>
      <c r="C862" s="31" t="e">
        <f>'Anexo VI Estimativa de custo'!#REF!</f>
        <v>#REF!</v>
      </c>
      <c r="D862" s="8" t="e">
        <f>'Anexo VI Estimativa de custo'!#REF!</f>
        <v>#REF!</v>
      </c>
      <c r="E862" s="80" t="e">
        <f>'Anexo VI Estimativa de custo'!#REF!</f>
        <v>#REF!</v>
      </c>
      <c r="F862" s="80" t="e">
        <f t="shared" si="299"/>
        <v>#REF!</v>
      </c>
      <c r="G862" s="167" t="e">
        <f t="shared" si="300"/>
        <v>#REF!</v>
      </c>
      <c r="H862" s="167" t="e">
        <f t="shared" si="301"/>
        <v>#REF!</v>
      </c>
      <c r="I862" s="78" t="e">
        <f>'Anexo VI Estimativa de custo'!#REF!</f>
        <v>#REF!</v>
      </c>
      <c r="J862" s="269" t="e">
        <f t="shared" si="302"/>
        <v>#REF!</v>
      </c>
      <c r="K862" s="269" t="e">
        <f t="shared" si="303"/>
        <v>#REF!</v>
      </c>
      <c r="L862" s="269" t="e">
        <f t="shared" si="304"/>
        <v>#REF!</v>
      </c>
      <c r="M862" s="106" t="e">
        <f t="shared" si="298"/>
        <v>#REF!</v>
      </c>
      <c r="N862" s="76"/>
      <c r="O862" s="76"/>
      <c r="P862" s="30"/>
      <c r="R862" s="124"/>
      <c r="T862" s="221" t="e">
        <f t="shared" si="296"/>
        <v>#REF!</v>
      </c>
      <c r="W862" s="221" t="e">
        <f t="shared" si="297"/>
        <v>#REF!</v>
      </c>
    </row>
    <row r="863" spans="1:23" s="26" customFormat="1" ht="21.95" customHeight="1" x14ac:dyDescent="0.2">
      <c r="A863" s="192" t="e">
        <f>'Anexo VI Estimativa de custo'!#REF!</f>
        <v>#REF!</v>
      </c>
      <c r="B863" s="172" t="e">
        <f>CONCATENATE($R$852,SUM($M$853:M863))</f>
        <v>#REF!</v>
      </c>
      <c r="C863" s="31" t="e">
        <f>'Anexo VI Estimativa de custo'!#REF!</f>
        <v>#REF!</v>
      </c>
      <c r="D863" s="8" t="e">
        <f>'Anexo VI Estimativa de custo'!#REF!</f>
        <v>#REF!</v>
      </c>
      <c r="E863" s="80" t="e">
        <f>'Anexo VI Estimativa de custo'!#REF!</f>
        <v>#REF!</v>
      </c>
      <c r="F863" s="80" t="e">
        <f t="shared" si="299"/>
        <v>#REF!</v>
      </c>
      <c r="G863" s="167" t="e">
        <f t="shared" si="300"/>
        <v>#REF!</v>
      </c>
      <c r="H863" s="167" t="e">
        <f t="shared" si="301"/>
        <v>#REF!</v>
      </c>
      <c r="I863" s="78" t="e">
        <f>'Anexo VI Estimativa de custo'!#REF!</f>
        <v>#REF!</v>
      </c>
      <c r="J863" s="269" t="e">
        <f t="shared" si="302"/>
        <v>#REF!</v>
      </c>
      <c r="K863" s="269" t="e">
        <f t="shared" si="303"/>
        <v>#REF!</v>
      </c>
      <c r="L863" s="269" t="e">
        <f t="shared" si="304"/>
        <v>#REF!</v>
      </c>
      <c r="M863" s="106" t="e">
        <f t="shared" si="298"/>
        <v>#REF!</v>
      </c>
      <c r="N863" s="76"/>
      <c r="O863" s="76"/>
      <c r="P863" s="30"/>
      <c r="R863" s="124"/>
      <c r="T863" s="221" t="e">
        <f t="shared" si="296"/>
        <v>#REF!</v>
      </c>
      <c r="W863" s="221" t="e">
        <f t="shared" si="297"/>
        <v>#REF!</v>
      </c>
    </row>
    <row r="864" spans="1:23" s="26" customFormat="1" ht="21.95" customHeight="1" x14ac:dyDescent="0.2">
      <c r="A864" s="192" t="e">
        <f>'Anexo VI Estimativa de custo'!#REF!</f>
        <v>#REF!</v>
      </c>
      <c r="B864" s="172" t="e">
        <f>CONCATENATE($R$852,SUM($M$853:M864))</f>
        <v>#REF!</v>
      </c>
      <c r="C864" s="31" t="e">
        <f>'Anexo VI Estimativa de custo'!#REF!</f>
        <v>#REF!</v>
      </c>
      <c r="D864" s="8" t="e">
        <f>'Anexo VI Estimativa de custo'!#REF!</f>
        <v>#REF!</v>
      </c>
      <c r="E864" s="80" t="e">
        <f>'Anexo VI Estimativa de custo'!#REF!</f>
        <v>#REF!</v>
      </c>
      <c r="F864" s="80" t="e">
        <f t="shared" si="299"/>
        <v>#REF!</v>
      </c>
      <c r="G864" s="167" t="e">
        <f t="shared" si="300"/>
        <v>#REF!</v>
      </c>
      <c r="H864" s="167" t="e">
        <f t="shared" si="301"/>
        <v>#REF!</v>
      </c>
      <c r="I864" s="78" t="e">
        <f>'Anexo VI Estimativa de custo'!#REF!</f>
        <v>#REF!</v>
      </c>
      <c r="J864" s="269" t="e">
        <f t="shared" si="302"/>
        <v>#REF!</v>
      </c>
      <c r="K864" s="269" t="e">
        <f t="shared" si="303"/>
        <v>#REF!</v>
      </c>
      <c r="L864" s="269" t="e">
        <f t="shared" si="304"/>
        <v>#REF!</v>
      </c>
      <c r="M864" s="106" t="e">
        <f t="shared" si="298"/>
        <v>#REF!</v>
      </c>
      <c r="N864" s="76"/>
      <c r="O864" s="76"/>
      <c r="P864" s="30"/>
      <c r="R864" s="124"/>
      <c r="T864" s="221" t="e">
        <f t="shared" si="296"/>
        <v>#REF!</v>
      </c>
      <c r="W864" s="221" t="e">
        <f t="shared" si="297"/>
        <v>#REF!</v>
      </c>
    </row>
    <row r="865" spans="1:23" s="26" customFormat="1" ht="21.95" customHeight="1" x14ac:dyDescent="0.2">
      <c r="A865" s="192" t="e">
        <f>'Anexo VI Estimativa de custo'!#REF!</f>
        <v>#REF!</v>
      </c>
      <c r="B865" s="172" t="e">
        <f>CONCATENATE($R$852,SUM($M$853:M865))</f>
        <v>#REF!</v>
      </c>
      <c r="C865" s="31" t="e">
        <f>'Anexo VI Estimativa de custo'!#REF!</f>
        <v>#REF!</v>
      </c>
      <c r="D865" s="8" t="e">
        <f>'Anexo VI Estimativa de custo'!#REF!</f>
        <v>#REF!</v>
      </c>
      <c r="E865" s="80" t="e">
        <f>'Anexo VI Estimativa de custo'!#REF!</f>
        <v>#REF!</v>
      </c>
      <c r="F865" s="80" t="e">
        <f t="shared" si="299"/>
        <v>#REF!</v>
      </c>
      <c r="G865" s="167" t="e">
        <f t="shared" si="300"/>
        <v>#REF!</v>
      </c>
      <c r="H865" s="167" t="e">
        <f t="shared" si="301"/>
        <v>#REF!</v>
      </c>
      <c r="I865" s="78" t="e">
        <f>'Anexo VI Estimativa de custo'!#REF!</f>
        <v>#REF!</v>
      </c>
      <c r="J865" s="269" t="e">
        <f t="shared" si="302"/>
        <v>#REF!</v>
      </c>
      <c r="K865" s="269" t="e">
        <f t="shared" si="303"/>
        <v>#REF!</v>
      </c>
      <c r="L865" s="269" t="e">
        <f t="shared" si="304"/>
        <v>#REF!</v>
      </c>
      <c r="M865" s="106" t="e">
        <f t="shared" si="298"/>
        <v>#REF!</v>
      </c>
      <c r="N865" s="76"/>
      <c r="O865" s="76"/>
      <c r="P865" s="30"/>
      <c r="R865" s="124"/>
      <c r="T865" s="221" t="e">
        <f t="shared" si="296"/>
        <v>#REF!</v>
      </c>
      <c r="W865" s="221" t="e">
        <f t="shared" si="297"/>
        <v>#REF!</v>
      </c>
    </row>
    <row r="866" spans="1:23" s="26" customFormat="1" ht="21.95" customHeight="1" x14ac:dyDescent="0.2">
      <c r="A866" s="192" t="e">
        <f>'Anexo VI Estimativa de custo'!#REF!</f>
        <v>#REF!</v>
      </c>
      <c r="B866" s="172" t="e">
        <f>CONCATENATE($R$852,SUM($M$853:M866))</f>
        <v>#REF!</v>
      </c>
      <c r="C866" s="31" t="e">
        <f>'Anexo VI Estimativa de custo'!#REF!</f>
        <v>#REF!</v>
      </c>
      <c r="D866" s="8" t="e">
        <f>'Anexo VI Estimativa de custo'!#REF!</f>
        <v>#REF!</v>
      </c>
      <c r="E866" s="80" t="e">
        <f>'Anexo VI Estimativa de custo'!#REF!</f>
        <v>#REF!</v>
      </c>
      <c r="F866" s="80" t="e">
        <f t="shared" si="299"/>
        <v>#REF!</v>
      </c>
      <c r="G866" s="167" t="e">
        <f t="shared" si="300"/>
        <v>#REF!</v>
      </c>
      <c r="H866" s="167" t="e">
        <f t="shared" si="301"/>
        <v>#REF!</v>
      </c>
      <c r="I866" s="78" t="e">
        <f>'Anexo VI Estimativa de custo'!#REF!</f>
        <v>#REF!</v>
      </c>
      <c r="J866" s="269" t="e">
        <f t="shared" si="302"/>
        <v>#REF!</v>
      </c>
      <c r="K866" s="269" t="e">
        <f t="shared" si="303"/>
        <v>#REF!</v>
      </c>
      <c r="L866" s="269" t="e">
        <f t="shared" si="304"/>
        <v>#REF!</v>
      </c>
      <c r="M866" s="106" t="e">
        <f t="shared" si="298"/>
        <v>#REF!</v>
      </c>
      <c r="N866" s="76"/>
      <c r="O866" s="76"/>
      <c r="P866" s="30"/>
      <c r="R866" s="124"/>
      <c r="T866" s="221" t="e">
        <f t="shared" si="296"/>
        <v>#REF!</v>
      </c>
      <c r="W866" s="221" t="e">
        <f t="shared" si="297"/>
        <v>#REF!</v>
      </c>
    </row>
    <row r="867" spans="1:23" s="26" customFormat="1" ht="21.95" customHeight="1" x14ac:dyDescent="0.2">
      <c r="A867" s="192" t="e">
        <f>'Anexo VI Estimativa de custo'!#REF!</f>
        <v>#REF!</v>
      </c>
      <c r="B867" s="172" t="e">
        <f>CONCATENATE($R$852,SUM($M$853:M867))</f>
        <v>#REF!</v>
      </c>
      <c r="C867" s="31" t="e">
        <f>'Anexo VI Estimativa de custo'!#REF!</f>
        <v>#REF!</v>
      </c>
      <c r="D867" s="8" t="e">
        <f>'Anexo VI Estimativa de custo'!#REF!</f>
        <v>#REF!</v>
      </c>
      <c r="E867" s="80" t="e">
        <f>'Anexo VI Estimativa de custo'!#REF!</f>
        <v>#REF!</v>
      </c>
      <c r="F867" s="80" t="e">
        <f t="shared" si="299"/>
        <v>#REF!</v>
      </c>
      <c r="G867" s="167" t="e">
        <f t="shared" si="300"/>
        <v>#REF!</v>
      </c>
      <c r="H867" s="167" t="e">
        <f t="shared" si="301"/>
        <v>#REF!</v>
      </c>
      <c r="I867" s="78" t="e">
        <f>'Anexo VI Estimativa de custo'!#REF!</f>
        <v>#REF!</v>
      </c>
      <c r="J867" s="269" t="e">
        <f t="shared" si="302"/>
        <v>#REF!</v>
      </c>
      <c r="K867" s="269" t="e">
        <f t="shared" si="303"/>
        <v>#REF!</v>
      </c>
      <c r="L867" s="269" t="e">
        <f t="shared" si="304"/>
        <v>#REF!</v>
      </c>
      <c r="M867" s="106" t="e">
        <f t="shared" si="298"/>
        <v>#REF!</v>
      </c>
      <c r="N867" s="76"/>
      <c r="O867" s="76"/>
      <c r="P867" s="30"/>
      <c r="R867" s="124"/>
      <c r="T867" s="221" t="e">
        <f t="shared" si="296"/>
        <v>#REF!</v>
      </c>
      <c r="W867" s="221" t="e">
        <f t="shared" si="297"/>
        <v>#REF!</v>
      </c>
    </row>
    <row r="868" spans="1:23" s="26" customFormat="1" ht="21.95" customHeight="1" x14ac:dyDescent="0.2">
      <c r="A868" s="192" t="e">
        <f>'Anexo VI Estimativa de custo'!#REF!</f>
        <v>#REF!</v>
      </c>
      <c r="B868" s="172" t="e">
        <f>CONCATENATE($R$852,SUM($M$853:M868))</f>
        <v>#REF!</v>
      </c>
      <c r="C868" s="31" t="e">
        <f>'Anexo VI Estimativa de custo'!#REF!</f>
        <v>#REF!</v>
      </c>
      <c r="D868" s="8" t="e">
        <f>'Anexo VI Estimativa de custo'!#REF!</f>
        <v>#REF!</v>
      </c>
      <c r="E868" s="80" t="e">
        <f>'Anexo VI Estimativa de custo'!#REF!</f>
        <v>#REF!</v>
      </c>
      <c r="F868" s="80" t="e">
        <f t="shared" si="299"/>
        <v>#REF!</v>
      </c>
      <c r="G868" s="167" t="e">
        <f t="shared" si="300"/>
        <v>#REF!</v>
      </c>
      <c r="H868" s="167" t="e">
        <f t="shared" si="301"/>
        <v>#REF!</v>
      </c>
      <c r="I868" s="78" t="e">
        <f>'Anexo VI Estimativa de custo'!#REF!</f>
        <v>#REF!</v>
      </c>
      <c r="J868" s="269" t="e">
        <f t="shared" si="302"/>
        <v>#REF!</v>
      </c>
      <c r="K868" s="269" t="e">
        <f t="shared" si="303"/>
        <v>#REF!</v>
      </c>
      <c r="L868" s="269" t="e">
        <f t="shared" si="304"/>
        <v>#REF!</v>
      </c>
      <c r="M868" s="106" t="e">
        <f t="shared" si="298"/>
        <v>#REF!</v>
      </c>
      <c r="N868" s="76"/>
      <c r="O868" s="76"/>
      <c r="P868" s="30"/>
      <c r="R868" s="124"/>
      <c r="T868" s="221" t="e">
        <f t="shared" si="296"/>
        <v>#REF!</v>
      </c>
      <c r="W868" s="221" t="e">
        <f t="shared" si="297"/>
        <v>#REF!</v>
      </c>
    </row>
    <row r="869" spans="1:23" s="26" customFormat="1" ht="21.95" customHeight="1" x14ac:dyDescent="0.2">
      <c r="A869" s="192" t="e">
        <f>'Anexo VI Estimativa de custo'!#REF!</f>
        <v>#REF!</v>
      </c>
      <c r="B869" s="172" t="e">
        <f>CONCATENATE($R$852,SUM($M$853:M869))</f>
        <v>#REF!</v>
      </c>
      <c r="C869" s="31" t="e">
        <f>'Anexo VI Estimativa de custo'!#REF!</f>
        <v>#REF!</v>
      </c>
      <c r="D869" s="8" t="e">
        <f>'Anexo VI Estimativa de custo'!#REF!</f>
        <v>#REF!</v>
      </c>
      <c r="E869" s="80" t="e">
        <f>'Anexo VI Estimativa de custo'!#REF!</f>
        <v>#REF!</v>
      </c>
      <c r="F869" s="80" t="e">
        <f t="shared" si="299"/>
        <v>#REF!</v>
      </c>
      <c r="G869" s="167" t="e">
        <f t="shared" si="300"/>
        <v>#REF!</v>
      </c>
      <c r="H869" s="167" t="e">
        <f t="shared" si="301"/>
        <v>#REF!</v>
      </c>
      <c r="I869" s="78" t="e">
        <f>'Anexo VI Estimativa de custo'!#REF!</f>
        <v>#REF!</v>
      </c>
      <c r="J869" s="269" t="e">
        <f t="shared" si="302"/>
        <v>#REF!</v>
      </c>
      <c r="K869" s="269" t="e">
        <f t="shared" si="303"/>
        <v>#REF!</v>
      </c>
      <c r="L869" s="269" t="e">
        <f t="shared" si="304"/>
        <v>#REF!</v>
      </c>
      <c r="M869" s="106" t="e">
        <f t="shared" si="298"/>
        <v>#REF!</v>
      </c>
      <c r="N869" s="76"/>
      <c r="O869" s="76"/>
      <c r="P869" s="30"/>
      <c r="R869" s="124"/>
      <c r="T869" s="221" t="e">
        <f t="shared" si="296"/>
        <v>#REF!</v>
      </c>
      <c r="W869" s="221" t="e">
        <f t="shared" si="297"/>
        <v>#REF!</v>
      </c>
    </row>
    <row r="870" spans="1:23" s="26" customFormat="1" ht="21.95" customHeight="1" x14ac:dyDescent="0.2">
      <c r="A870" s="192" t="e">
        <f>'Anexo VI Estimativa de custo'!#REF!</f>
        <v>#REF!</v>
      </c>
      <c r="B870" s="172" t="e">
        <f>CONCATENATE($R$852,SUM($M$853:M870))</f>
        <v>#REF!</v>
      </c>
      <c r="C870" s="31" t="e">
        <f>'Anexo VI Estimativa de custo'!#REF!</f>
        <v>#REF!</v>
      </c>
      <c r="D870" s="8" t="e">
        <f>'Anexo VI Estimativa de custo'!#REF!</f>
        <v>#REF!</v>
      </c>
      <c r="E870" s="80" t="e">
        <f>'Anexo VI Estimativa de custo'!#REF!</f>
        <v>#REF!</v>
      </c>
      <c r="F870" s="80" t="e">
        <f t="shared" si="299"/>
        <v>#REF!</v>
      </c>
      <c r="G870" s="167" t="e">
        <f t="shared" si="300"/>
        <v>#REF!</v>
      </c>
      <c r="H870" s="167" t="e">
        <f t="shared" si="301"/>
        <v>#REF!</v>
      </c>
      <c r="I870" s="78" t="e">
        <f>'Anexo VI Estimativa de custo'!#REF!</f>
        <v>#REF!</v>
      </c>
      <c r="J870" s="269" t="e">
        <f t="shared" si="302"/>
        <v>#REF!</v>
      </c>
      <c r="K870" s="269" t="e">
        <f t="shared" si="303"/>
        <v>#REF!</v>
      </c>
      <c r="L870" s="269" t="e">
        <f t="shared" si="304"/>
        <v>#REF!</v>
      </c>
      <c r="M870" s="106" t="e">
        <f t="shared" si="298"/>
        <v>#REF!</v>
      </c>
      <c r="N870" s="76"/>
      <c r="O870" s="76"/>
      <c r="P870" s="30"/>
      <c r="R870" s="124"/>
      <c r="T870" s="221" t="e">
        <f t="shared" si="296"/>
        <v>#REF!</v>
      </c>
      <c r="W870" s="221" t="e">
        <f t="shared" si="297"/>
        <v>#REF!</v>
      </c>
    </row>
    <row r="871" spans="1:23" s="26" customFormat="1" ht="21.95" customHeight="1" x14ac:dyDescent="0.2">
      <c r="A871" s="192" t="e">
        <f>'Anexo VI Estimativa de custo'!#REF!</f>
        <v>#REF!</v>
      </c>
      <c r="B871" s="172" t="e">
        <f>CONCATENATE($R$852,SUM($M$853:M871))</f>
        <v>#REF!</v>
      </c>
      <c r="C871" s="31" t="e">
        <f>'Anexo VI Estimativa de custo'!#REF!</f>
        <v>#REF!</v>
      </c>
      <c r="D871" s="8" t="e">
        <f>'Anexo VI Estimativa de custo'!#REF!</f>
        <v>#REF!</v>
      </c>
      <c r="E871" s="80" t="e">
        <f>'Anexo VI Estimativa de custo'!#REF!</f>
        <v>#REF!</v>
      </c>
      <c r="F871" s="80" t="e">
        <f t="shared" si="299"/>
        <v>#REF!</v>
      </c>
      <c r="G871" s="167" t="e">
        <f t="shared" si="300"/>
        <v>#REF!</v>
      </c>
      <c r="H871" s="167" t="e">
        <f t="shared" si="301"/>
        <v>#REF!</v>
      </c>
      <c r="I871" s="78" t="e">
        <f>'Anexo VI Estimativa de custo'!#REF!</f>
        <v>#REF!</v>
      </c>
      <c r="J871" s="269" t="e">
        <f t="shared" si="302"/>
        <v>#REF!</v>
      </c>
      <c r="K871" s="269" t="e">
        <f t="shared" si="303"/>
        <v>#REF!</v>
      </c>
      <c r="L871" s="269" t="e">
        <f t="shared" si="304"/>
        <v>#REF!</v>
      </c>
      <c r="M871" s="106" t="e">
        <f t="shared" si="298"/>
        <v>#REF!</v>
      </c>
      <c r="N871" s="76"/>
      <c r="O871" s="76"/>
      <c r="P871" s="30"/>
      <c r="R871" s="124"/>
      <c r="T871" s="221" t="e">
        <f t="shared" si="296"/>
        <v>#REF!</v>
      </c>
      <c r="W871" s="221" t="e">
        <f t="shared" si="297"/>
        <v>#REF!</v>
      </c>
    </row>
    <row r="872" spans="1:23" s="26" customFormat="1" ht="21.95" customHeight="1" x14ac:dyDescent="0.2">
      <c r="A872" s="192" t="e">
        <f>'Anexo VI Estimativa de custo'!#REF!</f>
        <v>#REF!</v>
      </c>
      <c r="B872" s="172" t="e">
        <f>CONCATENATE($R$852,SUM($M$853:M872))</f>
        <v>#REF!</v>
      </c>
      <c r="C872" s="31" t="e">
        <f>'Anexo VI Estimativa de custo'!#REF!</f>
        <v>#REF!</v>
      </c>
      <c r="D872" s="8" t="e">
        <f>'Anexo VI Estimativa de custo'!#REF!</f>
        <v>#REF!</v>
      </c>
      <c r="E872" s="80" t="e">
        <f>'Anexo VI Estimativa de custo'!#REF!</f>
        <v>#REF!</v>
      </c>
      <c r="F872" s="80" t="e">
        <f t="shared" si="299"/>
        <v>#REF!</v>
      </c>
      <c r="G872" s="167" t="e">
        <f t="shared" si="300"/>
        <v>#REF!</v>
      </c>
      <c r="H872" s="167" t="e">
        <f t="shared" si="301"/>
        <v>#REF!</v>
      </c>
      <c r="I872" s="78" t="e">
        <f>'Anexo VI Estimativa de custo'!#REF!</f>
        <v>#REF!</v>
      </c>
      <c r="J872" s="269" t="e">
        <f t="shared" si="302"/>
        <v>#REF!</v>
      </c>
      <c r="K872" s="269" t="e">
        <f t="shared" si="303"/>
        <v>#REF!</v>
      </c>
      <c r="L872" s="269" t="e">
        <f t="shared" si="304"/>
        <v>#REF!</v>
      </c>
      <c r="M872" s="106" t="e">
        <f t="shared" si="298"/>
        <v>#REF!</v>
      </c>
      <c r="N872" s="76"/>
      <c r="O872" s="76"/>
      <c r="P872" s="30"/>
      <c r="R872" s="124"/>
      <c r="T872" s="221" t="e">
        <f t="shared" si="296"/>
        <v>#REF!</v>
      </c>
      <c r="W872" s="221" t="e">
        <f t="shared" si="297"/>
        <v>#REF!</v>
      </c>
    </row>
    <row r="873" spans="1:23" s="26" customFormat="1" ht="21.95" customHeight="1" x14ac:dyDescent="0.2">
      <c r="A873" s="192" t="e">
        <f>'Anexo VI Estimativa de custo'!#REF!</f>
        <v>#REF!</v>
      </c>
      <c r="B873" s="172" t="e">
        <f>CONCATENATE($R$852,SUM($M$853:M873))</f>
        <v>#REF!</v>
      </c>
      <c r="C873" s="31" t="e">
        <f>'Anexo VI Estimativa de custo'!#REF!</f>
        <v>#REF!</v>
      </c>
      <c r="D873" s="8" t="e">
        <f>'Anexo VI Estimativa de custo'!#REF!</f>
        <v>#REF!</v>
      </c>
      <c r="E873" s="80" t="e">
        <f>'Anexo VI Estimativa de custo'!#REF!</f>
        <v>#REF!</v>
      </c>
      <c r="F873" s="80" t="e">
        <f t="shared" si="299"/>
        <v>#REF!</v>
      </c>
      <c r="G873" s="167" t="e">
        <f t="shared" si="300"/>
        <v>#REF!</v>
      </c>
      <c r="H873" s="167" t="e">
        <f t="shared" si="301"/>
        <v>#REF!</v>
      </c>
      <c r="I873" s="78" t="e">
        <f>'Anexo VI Estimativa de custo'!#REF!</f>
        <v>#REF!</v>
      </c>
      <c r="J873" s="269" t="e">
        <f t="shared" si="302"/>
        <v>#REF!</v>
      </c>
      <c r="K873" s="269" t="e">
        <f t="shared" si="303"/>
        <v>#REF!</v>
      </c>
      <c r="L873" s="269" t="e">
        <f t="shared" si="304"/>
        <v>#REF!</v>
      </c>
      <c r="M873" s="106" t="e">
        <f t="shared" si="298"/>
        <v>#REF!</v>
      </c>
      <c r="N873" s="76"/>
      <c r="O873" s="76"/>
      <c r="P873" s="30"/>
      <c r="R873" s="124"/>
      <c r="T873" s="221" t="e">
        <f t="shared" si="296"/>
        <v>#REF!</v>
      </c>
      <c r="W873" s="221" t="e">
        <f t="shared" si="297"/>
        <v>#REF!</v>
      </c>
    </row>
    <row r="874" spans="1:23" s="26" customFormat="1" ht="21.95" customHeight="1" x14ac:dyDescent="0.2">
      <c r="A874" s="192" t="e">
        <f>'Anexo VI Estimativa de custo'!#REF!</f>
        <v>#REF!</v>
      </c>
      <c r="B874" s="172" t="e">
        <f>CONCATENATE($R$852,SUM($M$853:M874))</f>
        <v>#REF!</v>
      </c>
      <c r="C874" s="31" t="e">
        <f>'Anexo VI Estimativa de custo'!#REF!</f>
        <v>#REF!</v>
      </c>
      <c r="D874" s="8" t="e">
        <f>'Anexo VI Estimativa de custo'!#REF!</f>
        <v>#REF!</v>
      </c>
      <c r="E874" s="80" t="e">
        <f>'Anexo VI Estimativa de custo'!#REF!</f>
        <v>#REF!</v>
      </c>
      <c r="F874" s="80" t="e">
        <f t="shared" si="299"/>
        <v>#REF!</v>
      </c>
      <c r="G874" s="167" t="e">
        <f t="shared" si="300"/>
        <v>#REF!</v>
      </c>
      <c r="H874" s="167" t="e">
        <f t="shared" si="301"/>
        <v>#REF!</v>
      </c>
      <c r="I874" s="78" t="e">
        <f>'Anexo VI Estimativa de custo'!#REF!</f>
        <v>#REF!</v>
      </c>
      <c r="J874" s="269" t="e">
        <f t="shared" si="302"/>
        <v>#REF!</v>
      </c>
      <c r="K874" s="269" t="e">
        <f t="shared" si="303"/>
        <v>#REF!</v>
      </c>
      <c r="L874" s="269" t="e">
        <f t="shared" si="304"/>
        <v>#REF!</v>
      </c>
      <c r="M874" s="106" t="e">
        <f t="shared" si="298"/>
        <v>#REF!</v>
      </c>
      <c r="N874" s="76"/>
      <c r="O874" s="76"/>
      <c r="P874" s="30"/>
      <c r="R874" s="124"/>
      <c r="T874" s="221" t="e">
        <f t="shared" si="296"/>
        <v>#REF!</v>
      </c>
      <c r="W874" s="221" t="e">
        <f t="shared" si="297"/>
        <v>#REF!</v>
      </c>
    </row>
    <row r="875" spans="1:23" s="26" customFormat="1" ht="21.95" customHeight="1" x14ac:dyDescent="0.2">
      <c r="A875" s="192" t="e">
        <f>'Anexo VI Estimativa de custo'!#REF!</f>
        <v>#REF!</v>
      </c>
      <c r="B875" s="172" t="e">
        <f>CONCATENATE($R$852,SUM($M$853:M875))</f>
        <v>#REF!</v>
      </c>
      <c r="C875" s="31" t="e">
        <f>'Anexo VI Estimativa de custo'!#REF!</f>
        <v>#REF!</v>
      </c>
      <c r="D875" s="8" t="e">
        <f>'Anexo VI Estimativa de custo'!#REF!</f>
        <v>#REF!</v>
      </c>
      <c r="E875" s="80" t="e">
        <f>'Anexo VI Estimativa de custo'!#REF!</f>
        <v>#REF!</v>
      </c>
      <c r="F875" s="80" t="e">
        <f t="shared" si="299"/>
        <v>#REF!</v>
      </c>
      <c r="G875" s="167" t="e">
        <f t="shared" si="300"/>
        <v>#REF!</v>
      </c>
      <c r="H875" s="167" t="e">
        <f t="shared" si="301"/>
        <v>#REF!</v>
      </c>
      <c r="I875" s="78" t="e">
        <f>'Anexo VI Estimativa de custo'!#REF!</f>
        <v>#REF!</v>
      </c>
      <c r="J875" s="269" t="e">
        <f t="shared" si="302"/>
        <v>#REF!</v>
      </c>
      <c r="K875" s="269" t="e">
        <f t="shared" si="303"/>
        <v>#REF!</v>
      </c>
      <c r="L875" s="269" t="e">
        <f t="shared" si="304"/>
        <v>#REF!</v>
      </c>
      <c r="M875" s="106" t="e">
        <f t="shared" si="298"/>
        <v>#REF!</v>
      </c>
      <c r="N875" s="76"/>
      <c r="O875" s="76"/>
      <c r="P875" s="30"/>
      <c r="R875" s="124"/>
      <c r="T875" s="221" t="e">
        <f t="shared" si="296"/>
        <v>#REF!</v>
      </c>
      <c r="W875" s="221" t="e">
        <f t="shared" si="297"/>
        <v>#REF!</v>
      </c>
    </row>
    <row r="876" spans="1:23" s="26" customFormat="1" ht="21.95" customHeight="1" x14ac:dyDescent="0.2">
      <c r="A876" s="192" t="e">
        <f>'Anexo VI Estimativa de custo'!#REF!</f>
        <v>#REF!</v>
      </c>
      <c r="B876" s="172" t="e">
        <f>CONCATENATE($R$852,SUM($M$853:M876))</f>
        <v>#REF!</v>
      </c>
      <c r="C876" s="31" t="e">
        <f>'Anexo VI Estimativa de custo'!#REF!</f>
        <v>#REF!</v>
      </c>
      <c r="D876" s="8" t="e">
        <f>'Anexo VI Estimativa de custo'!#REF!</f>
        <v>#REF!</v>
      </c>
      <c r="E876" s="80" t="e">
        <f>'Anexo VI Estimativa de custo'!#REF!</f>
        <v>#REF!</v>
      </c>
      <c r="F876" s="80" t="e">
        <f t="shared" si="299"/>
        <v>#REF!</v>
      </c>
      <c r="G876" s="167" t="e">
        <f t="shared" si="300"/>
        <v>#REF!</v>
      </c>
      <c r="H876" s="167" t="e">
        <f t="shared" si="301"/>
        <v>#REF!</v>
      </c>
      <c r="I876" s="78" t="e">
        <f>'Anexo VI Estimativa de custo'!#REF!</f>
        <v>#REF!</v>
      </c>
      <c r="J876" s="269" t="e">
        <f t="shared" si="302"/>
        <v>#REF!</v>
      </c>
      <c r="K876" s="269" t="e">
        <f t="shared" si="303"/>
        <v>#REF!</v>
      </c>
      <c r="L876" s="269" t="e">
        <f t="shared" si="304"/>
        <v>#REF!</v>
      </c>
      <c r="M876" s="106" t="e">
        <f t="shared" si="298"/>
        <v>#REF!</v>
      </c>
      <c r="N876" s="76"/>
      <c r="O876" s="76"/>
      <c r="P876" s="30"/>
      <c r="R876" s="124"/>
      <c r="T876" s="221" t="e">
        <f t="shared" si="296"/>
        <v>#REF!</v>
      </c>
      <c r="W876" s="221" t="e">
        <f t="shared" si="297"/>
        <v>#REF!</v>
      </c>
    </row>
    <row r="877" spans="1:23" s="26" customFormat="1" ht="21.95" customHeight="1" x14ac:dyDescent="0.2">
      <c r="A877" s="192" t="e">
        <f>'Anexo VI Estimativa de custo'!#REF!</f>
        <v>#REF!</v>
      </c>
      <c r="B877" s="172" t="e">
        <f>CONCATENATE($R$852,SUM($M$853:M877))</f>
        <v>#REF!</v>
      </c>
      <c r="C877" s="31" t="e">
        <f>'Anexo VI Estimativa de custo'!#REF!</f>
        <v>#REF!</v>
      </c>
      <c r="D877" s="8" t="e">
        <f>'Anexo VI Estimativa de custo'!#REF!</f>
        <v>#REF!</v>
      </c>
      <c r="E877" s="80" t="e">
        <f>'Anexo VI Estimativa de custo'!#REF!</f>
        <v>#REF!</v>
      </c>
      <c r="F877" s="80" t="e">
        <f t="shared" si="299"/>
        <v>#REF!</v>
      </c>
      <c r="G877" s="167" t="e">
        <f t="shared" si="300"/>
        <v>#REF!</v>
      </c>
      <c r="H877" s="167" t="e">
        <f t="shared" si="301"/>
        <v>#REF!</v>
      </c>
      <c r="I877" s="78" t="e">
        <f>'Anexo VI Estimativa de custo'!#REF!</f>
        <v>#REF!</v>
      </c>
      <c r="J877" s="269" t="e">
        <f t="shared" si="302"/>
        <v>#REF!</v>
      </c>
      <c r="K877" s="269" t="e">
        <f t="shared" si="303"/>
        <v>#REF!</v>
      </c>
      <c r="L877" s="269" t="e">
        <f t="shared" si="304"/>
        <v>#REF!</v>
      </c>
      <c r="M877" s="106" t="e">
        <f t="shared" si="298"/>
        <v>#REF!</v>
      </c>
      <c r="N877" s="76"/>
      <c r="O877" s="76"/>
      <c r="P877" s="30"/>
      <c r="R877" s="124"/>
      <c r="T877" s="221" t="e">
        <f t="shared" si="296"/>
        <v>#REF!</v>
      </c>
      <c r="W877" s="221" t="e">
        <f t="shared" si="297"/>
        <v>#REF!</v>
      </c>
    </row>
    <row r="878" spans="1:23" s="26" customFormat="1" ht="21.95" customHeight="1" x14ac:dyDescent="0.2">
      <c r="A878" s="192" t="e">
        <f>'Anexo VI Estimativa de custo'!#REF!</f>
        <v>#REF!</v>
      </c>
      <c r="B878" s="172" t="e">
        <f>CONCATENATE($R$852,SUM($M$853:M878))</f>
        <v>#REF!</v>
      </c>
      <c r="C878" s="31" t="e">
        <f>'Anexo VI Estimativa de custo'!#REF!</f>
        <v>#REF!</v>
      </c>
      <c r="D878" s="8" t="e">
        <f>'Anexo VI Estimativa de custo'!#REF!</f>
        <v>#REF!</v>
      </c>
      <c r="E878" s="80" t="e">
        <f>'Anexo VI Estimativa de custo'!#REF!</f>
        <v>#REF!</v>
      </c>
      <c r="F878" s="80" t="e">
        <f t="shared" si="299"/>
        <v>#REF!</v>
      </c>
      <c r="G878" s="167" t="e">
        <f t="shared" si="300"/>
        <v>#REF!</v>
      </c>
      <c r="H878" s="167" t="e">
        <f t="shared" si="301"/>
        <v>#REF!</v>
      </c>
      <c r="I878" s="78" t="e">
        <f>'Anexo VI Estimativa de custo'!#REF!</f>
        <v>#REF!</v>
      </c>
      <c r="J878" s="269" t="e">
        <f t="shared" si="302"/>
        <v>#REF!</v>
      </c>
      <c r="K878" s="269" t="e">
        <f t="shared" si="303"/>
        <v>#REF!</v>
      </c>
      <c r="L878" s="269" t="e">
        <f t="shared" si="304"/>
        <v>#REF!</v>
      </c>
      <c r="M878" s="106" t="e">
        <f t="shared" si="298"/>
        <v>#REF!</v>
      </c>
      <c r="N878" s="76"/>
      <c r="O878" s="76"/>
      <c r="P878" s="30"/>
      <c r="R878" s="124"/>
      <c r="T878" s="221" t="e">
        <f t="shared" si="296"/>
        <v>#REF!</v>
      </c>
      <c r="W878" s="221" t="e">
        <f t="shared" si="297"/>
        <v>#REF!</v>
      </c>
    </row>
    <row r="879" spans="1:23" s="26" customFormat="1" ht="21.95" customHeight="1" x14ac:dyDescent="0.2">
      <c r="A879" s="192" t="e">
        <f>'Anexo VI Estimativa de custo'!#REF!</f>
        <v>#REF!</v>
      </c>
      <c r="B879" s="172" t="e">
        <f>CONCATENATE($R$852,SUM($M$853:M879))</f>
        <v>#REF!</v>
      </c>
      <c r="C879" s="31" t="e">
        <f>'Anexo VI Estimativa de custo'!#REF!</f>
        <v>#REF!</v>
      </c>
      <c r="D879" s="8" t="e">
        <f>'Anexo VI Estimativa de custo'!#REF!</f>
        <v>#REF!</v>
      </c>
      <c r="E879" s="80" t="e">
        <f>'Anexo VI Estimativa de custo'!#REF!</f>
        <v>#REF!</v>
      </c>
      <c r="F879" s="80" t="e">
        <f t="shared" si="299"/>
        <v>#REF!</v>
      </c>
      <c r="G879" s="167" t="e">
        <f t="shared" si="300"/>
        <v>#REF!</v>
      </c>
      <c r="H879" s="167" t="e">
        <f t="shared" si="301"/>
        <v>#REF!</v>
      </c>
      <c r="I879" s="78" t="e">
        <f>'Anexo VI Estimativa de custo'!#REF!</f>
        <v>#REF!</v>
      </c>
      <c r="J879" s="269" t="e">
        <f t="shared" si="302"/>
        <v>#REF!</v>
      </c>
      <c r="K879" s="269" t="e">
        <f t="shared" si="303"/>
        <v>#REF!</v>
      </c>
      <c r="L879" s="269" t="e">
        <f t="shared" si="304"/>
        <v>#REF!</v>
      </c>
      <c r="M879" s="106" t="e">
        <f t="shared" si="298"/>
        <v>#REF!</v>
      </c>
      <c r="N879" s="76"/>
      <c r="O879" s="76"/>
      <c r="P879" s="30"/>
      <c r="R879" s="124"/>
      <c r="T879" s="221" t="e">
        <f t="shared" si="296"/>
        <v>#REF!</v>
      </c>
      <c r="W879" s="221" t="e">
        <f t="shared" si="297"/>
        <v>#REF!</v>
      </c>
    </row>
    <row r="880" spans="1:23" s="26" customFormat="1" ht="21.95" customHeight="1" x14ac:dyDescent="0.2">
      <c r="A880" s="192" t="e">
        <f>'Anexo VI Estimativa de custo'!#REF!</f>
        <v>#REF!</v>
      </c>
      <c r="B880" s="172" t="e">
        <f>CONCATENATE($R$852,SUM($M$853:M880))</f>
        <v>#REF!</v>
      </c>
      <c r="C880" s="31" t="e">
        <f>'Anexo VI Estimativa de custo'!#REF!</f>
        <v>#REF!</v>
      </c>
      <c r="D880" s="8" t="e">
        <f>'Anexo VI Estimativa de custo'!#REF!</f>
        <v>#REF!</v>
      </c>
      <c r="E880" s="80" t="e">
        <f>'Anexo VI Estimativa de custo'!#REF!</f>
        <v>#REF!</v>
      </c>
      <c r="F880" s="80" t="e">
        <f t="shared" si="299"/>
        <v>#REF!</v>
      </c>
      <c r="G880" s="167" t="e">
        <f t="shared" si="300"/>
        <v>#REF!</v>
      </c>
      <c r="H880" s="167" t="e">
        <f t="shared" si="301"/>
        <v>#REF!</v>
      </c>
      <c r="I880" s="78" t="e">
        <f>'Anexo VI Estimativa de custo'!#REF!</f>
        <v>#REF!</v>
      </c>
      <c r="J880" s="269" t="e">
        <f t="shared" si="302"/>
        <v>#REF!</v>
      </c>
      <c r="K880" s="269" t="e">
        <f t="shared" si="303"/>
        <v>#REF!</v>
      </c>
      <c r="L880" s="269" t="e">
        <f t="shared" si="304"/>
        <v>#REF!</v>
      </c>
      <c r="M880" s="106" t="e">
        <f t="shared" si="298"/>
        <v>#REF!</v>
      </c>
      <c r="N880" s="76"/>
      <c r="O880" s="76"/>
      <c r="P880" s="30"/>
      <c r="R880" s="124"/>
      <c r="T880" s="221" t="e">
        <f t="shared" si="296"/>
        <v>#REF!</v>
      </c>
      <c r="W880" s="221" t="e">
        <f t="shared" si="297"/>
        <v>#REF!</v>
      </c>
    </row>
    <row r="881" spans="1:23" s="26" customFormat="1" ht="21.95" customHeight="1" x14ac:dyDescent="0.2">
      <c r="A881" s="192" t="e">
        <f>'Anexo VI Estimativa de custo'!#REF!</f>
        <v>#REF!</v>
      </c>
      <c r="B881" s="172" t="e">
        <f>CONCATENATE($R$852,SUM($M$853:M881))</f>
        <v>#REF!</v>
      </c>
      <c r="C881" s="31" t="e">
        <f>'Anexo VI Estimativa de custo'!#REF!</f>
        <v>#REF!</v>
      </c>
      <c r="D881" s="8" t="e">
        <f>'Anexo VI Estimativa de custo'!#REF!</f>
        <v>#REF!</v>
      </c>
      <c r="E881" s="80" t="e">
        <f>'Anexo VI Estimativa de custo'!#REF!</f>
        <v>#REF!</v>
      </c>
      <c r="F881" s="80" t="e">
        <f t="shared" si="299"/>
        <v>#REF!</v>
      </c>
      <c r="G881" s="167" t="e">
        <f t="shared" si="300"/>
        <v>#REF!</v>
      </c>
      <c r="H881" s="167" t="e">
        <f t="shared" si="301"/>
        <v>#REF!</v>
      </c>
      <c r="I881" s="78" t="e">
        <f>'Anexo VI Estimativa de custo'!#REF!</f>
        <v>#REF!</v>
      </c>
      <c r="J881" s="269" t="e">
        <f t="shared" si="302"/>
        <v>#REF!</v>
      </c>
      <c r="K881" s="269" t="e">
        <f t="shared" si="303"/>
        <v>#REF!</v>
      </c>
      <c r="L881" s="269" t="e">
        <f t="shared" si="304"/>
        <v>#REF!</v>
      </c>
      <c r="M881" s="106" t="e">
        <f t="shared" si="298"/>
        <v>#REF!</v>
      </c>
      <c r="N881" s="76"/>
      <c r="O881" s="76"/>
      <c r="P881" s="30"/>
      <c r="R881" s="124"/>
      <c r="T881" s="221" t="e">
        <f t="shared" si="296"/>
        <v>#REF!</v>
      </c>
      <c r="W881" s="221" t="e">
        <f t="shared" si="297"/>
        <v>#REF!</v>
      </c>
    </row>
    <row r="882" spans="1:23" s="26" customFormat="1" ht="21.95" customHeight="1" x14ac:dyDescent="0.2">
      <c r="A882" s="192" t="e">
        <f>'Anexo VI Estimativa de custo'!#REF!</f>
        <v>#REF!</v>
      </c>
      <c r="B882" s="172" t="e">
        <f>CONCATENATE($R$852,SUM($M$853:M882))</f>
        <v>#REF!</v>
      </c>
      <c r="C882" s="31" t="e">
        <f>'Anexo VI Estimativa de custo'!#REF!</f>
        <v>#REF!</v>
      </c>
      <c r="D882" s="8" t="e">
        <f>'Anexo VI Estimativa de custo'!#REF!</f>
        <v>#REF!</v>
      </c>
      <c r="E882" s="80" t="e">
        <f>'Anexo VI Estimativa de custo'!#REF!</f>
        <v>#REF!</v>
      </c>
      <c r="F882" s="80" t="e">
        <f t="shared" si="299"/>
        <v>#REF!</v>
      </c>
      <c r="G882" s="167" t="e">
        <f t="shared" si="300"/>
        <v>#REF!</v>
      </c>
      <c r="H882" s="167" t="e">
        <f t="shared" si="301"/>
        <v>#REF!</v>
      </c>
      <c r="I882" s="78" t="e">
        <f>'Anexo VI Estimativa de custo'!#REF!</f>
        <v>#REF!</v>
      </c>
      <c r="J882" s="269" t="e">
        <f t="shared" si="302"/>
        <v>#REF!</v>
      </c>
      <c r="K882" s="269" t="e">
        <f t="shared" si="303"/>
        <v>#REF!</v>
      </c>
      <c r="L882" s="269" t="e">
        <f t="shared" si="304"/>
        <v>#REF!</v>
      </c>
      <c r="M882" s="106" t="e">
        <f t="shared" si="298"/>
        <v>#REF!</v>
      </c>
      <c r="N882" s="76"/>
      <c r="O882" s="76"/>
      <c r="P882" s="30"/>
      <c r="R882" s="124"/>
      <c r="T882" s="221" t="e">
        <f t="shared" si="296"/>
        <v>#REF!</v>
      </c>
      <c r="W882" s="221" t="e">
        <f t="shared" si="297"/>
        <v>#REF!</v>
      </c>
    </row>
    <row r="883" spans="1:23" s="26" customFormat="1" ht="21.95" customHeight="1" x14ac:dyDescent="0.2">
      <c r="A883" s="192" t="e">
        <f>'Anexo VI Estimativa de custo'!#REF!</f>
        <v>#REF!</v>
      </c>
      <c r="B883" s="172" t="e">
        <f>CONCATENATE($R$852,SUM($M$853:M883))</f>
        <v>#REF!</v>
      </c>
      <c r="C883" s="31" t="e">
        <f>'Anexo VI Estimativa de custo'!#REF!</f>
        <v>#REF!</v>
      </c>
      <c r="D883" s="8" t="e">
        <f>'Anexo VI Estimativa de custo'!#REF!</f>
        <v>#REF!</v>
      </c>
      <c r="E883" s="80" t="e">
        <f>'Anexo VI Estimativa de custo'!#REF!</f>
        <v>#REF!</v>
      </c>
      <c r="F883" s="80" t="e">
        <f t="shared" si="299"/>
        <v>#REF!</v>
      </c>
      <c r="G883" s="167" t="e">
        <f t="shared" si="300"/>
        <v>#REF!</v>
      </c>
      <c r="H883" s="167" t="e">
        <f t="shared" si="301"/>
        <v>#REF!</v>
      </c>
      <c r="I883" s="78" t="e">
        <f>'Anexo VI Estimativa de custo'!#REF!</f>
        <v>#REF!</v>
      </c>
      <c r="J883" s="269" t="e">
        <f t="shared" si="302"/>
        <v>#REF!</v>
      </c>
      <c r="K883" s="269" t="e">
        <f t="shared" si="303"/>
        <v>#REF!</v>
      </c>
      <c r="L883" s="269" t="e">
        <f t="shared" si="304"/>
        <v>#REF!</v>
      </c>
      <c r="M883" s="106" t="e">
        <f t="shared" si="298"/>
        <v>#REF!</v>
      </c>
      <c r="N883" s="76"/>
      <c r="O883" s="76"/>
      <c r="P883" s="30"/>
      <c r="R883" s="124"/>
      <c r="T883" s="221" t="e">
        <f t="shared" si="296"/>
        <v>#REF!</v>
      </c>
      <c r="W883" s="221" t="e">
        <f t="shared" si="297"/>
        <v>#REF!</v>
      </c>
    </row>
    <row r="884" spans="1:23" s="26" customFormat="1" ht="21.95" customHeight="1" x14ac:dyDescent="0.2">
      <c r="A884" s="192" t="e">
        <f>'Anexo VI Estimativa de custo'!#REF!</f>
        <v>#REF!</v>
      </c>
      <c r="B884" s="172" t="e">
        <f>CONCATENATE($R$852,SUM($M$853:M884))</f>
        <v>#REF!</v>
      </c>
      <c r="C884" s="31" t="e">
        <f>'Anexo VI Estimativa de custo'!#REF!</f>
        <v>#REF!</v>
      </c>
      <c r="D884" s="8" t="e">
        <f>'Anexo VI Estimativa de custo'!#REF!</f>
        <v>#REF!</v>
      </c>
      <c r="E884" s="80" t="e">
        <f>'Anexo VI Estimativa de custo'!#REF!</f>
        <v>#REF!</v>
      </c>
      <c r="F884" s="80" t="e">
        <f t="shared" si="299"/>
        <v>#REF!</v>
      </c>
      <c r="G884" s="167" t="e">
        <f t="shared" si="300"/>
        <v>#REF!</v>
      </c>
      <c r="H884" s="167" t="e">
        <f t="shared" si="301"/>
        <v>#REF!</v>
      </c>
      <c r="I884" s="78" t="e">
        <f>'Anexo VI Estimativa de custo'!#REF!</f>
        <v>#REF!</v>
      </c>
      <c r="J884" s="269" t="e">
        <f t="shared" si="302"/>
        <v>#REF!</v>
      </c>
      <c r="K884" s="269" t="e">
        <f t="shared" si="303"/>
        <v>#REF!</v>
      </c>
      <c r="L884" s="269" t="e">
        <f t="shared" si="304"/>
        <v>#REF!</v>
      </c>
      <c r="M884" s="106" t="e">
        <f t="shared" si="298"/>
        <v>#REF!</v>
      </c>
      <c r="N884" s="76"/>
      <c r="O884" s="76"/>
      <c r="P884" s="30"/>
      <c r="R884" s="124"/>
      <c r="T884" s="221" t="e">
        <f t="shared" si="296"/>
        <v>#REF!</v>
      </c>
      <c r="W884" s="221" t="e">
        <f t="shared" si="297"/>
        <v>#REF!</v>
      </c>
    </row>
    <row r="885" spans="1:23" s="26" customFormat="1" ht="21.95" customHeight="1" x14ac:dyDescent="0.2">
      <c r="A885" s="192" t="e">
        <f>'Anexo VI Estimativa de custo'!#REF!</f>
        <v>#REF!</v>
      </c>
      <c r="B885" s="172" t="e">
        <f>CONCATENATE($R$852,SUM($M$853:M885))</f>
        <v>#REF!</v>
      </c>
      <c r="C885" s="31" t="e">
        <f>'Anexo VI Estimativa de custo'!#REF!</f>
        <v>#REF!</v>
      </c>
      <c r="D885" s="8" t="e">
        <f>'Anexo VI Estimativa de custo'!#REF!</f>
        <v>#REF!</v>
      </c>
      <c r="E885" s="80" t="e">
        <f>'Anexo VI Estimativa de custo'!#REF!</f>
        <v>#REF!</v>
      </c>
      <c r="F885" s="80" t="e">
        <f t="shared" si="299"/>
        <v>#REF!</v>
      </c>
      <c r="G885" s="167" t="e">
        <f t="shared" si="300"/>
        <v>#REF!</v>
      </c>
      <c r="H885" s="167" t="e">
        <f t="shared" si="301"/>
        <v>#REF!</v>
      </c>
      <c r="I885" s="78" t="e">
        <f>'Anexo VI Estimativa de custo'!#REF!</f>
        <v>#REF!</v>
      </c>
      <c r="J885" s="269" t="e">
        <f t="shared" si="302"/>
        <v>#REF!</v>
      </c>
      <c r="K885" s="269" t="e">
        <f t="shared" si="303"/>
        <v>#REF!</v>
      </c>
      <c r="L885" s="269" t="e">
        <f t="shared" si="304"/>
        <v>#REF!</v>
      </c>
      <c r="M885" s="106" t="e">
        <f t="shared" si="298"/>
        <v>#REF!</v>
      </c>
      <c r="N885" s="76"/>
      <c r="O885" s="76"/>
      <c r="P885" s="30"/>
      <c r="R885" s="124"/>
      <c r="T885" s="221" t="e">
        <f t="shared" si="296"/>
        <v>#REF!</v>
      </c>
      <c r="W885" s="221" t="e">
        <f t="shared" si="297"/>
        <v>#REF!</v>
      </c>
    </row>
    <row r="886" spans="1:23" s="26" customFormat="1" ht="21.95" customHeight="1" x14ac:dyDescent="0.2">
      <c r="A886" s="192" t="e">
        <f>'Anexo VI Estimativa de custo'!#REF!</f>
        <v>#REF!</v>
      </c>
      <c r="B886" s="172" t="e">
        <f>CONCATENATE($R$852,SUM($M$853:M886))</f>
        <v>#REF!</v>
      </c>
      <c r="C886" s="31" t="e">
        <f>'Anexo VI Estimativa de custo'!#REF!</f>
        <v>#REF!</v>
      </c>
      <c r="D886" s="8" t="e">
        <f>'Anexo VI Estimativa de custo'!#REF!</f>
        <v>#REF!</v>
      </c>
      <c r="E886" s="80" t="e">
        <f>'Anexo VI Estimativa de custo'!#REF!</f>
        <v>#REF!</v>
      </c>
      <c r="F886" s="80" t="e">
        <f t="shared" si="299"/>
        <v>#REF!</v>
      </c>
      <c r="G886" s="167" t="e">
        <f t="shared" si="300"/>
        <v>#REF!</v>
      </c>
      <c r="H886" s="167" t="e">
        <f t="shared" si="301"/>
        <v>#REF!</v>
      </c>
      <c r="I886" s="78" t="e">
        <f>'Anexo VI Estimativa de custo'!#REF!</f>
        <v>#REF!</v>
      </c>
      <c r="J886" s="269" t="e">
        <f t="shared" si="302"/>
        <v>#REF!</v>
      </c>
      <c r="K886" s="269" t="e">
        <f t="shared" si="303"/>
        <v>#REF!</v>
      </c>
      <c r="L886" s="269" t="e">
        <f t="shared" si="304"/>
        <v>#REF!</v>
      </c>
      <c r="M886" s="106" t="e">
        <f t="shared" si="298"/>
        <v>#REF!</v>
      </c>
      <c r="N886" s="76"/>
      <c r="O886" s="76"/>
      <c r="P886" s="30"/>
      <c r="R886" s="124"/>
      <c r="T886" s="221" t="e">
        <f t="shared" si="296"/>
        <v>#REF!</v>
      </c>
      <c r="W886" s="221" t="e">
        <f t="shared" si="297"/>
        <v>#REF!</v>
      </c>
    </row>
    <row r="887" spans="1:23" s="26" customFormat="1" ht="21.95" customHeight="1" x14ac:dyDescent="0.2">
      <c r="A887" s="192" t="e">
        <f>'Anexo VI Estimativa de custo'!#REF!</f>
        <v>#REF!</v>
      </c>
      <c r="B887" s="172" t="e">
        <f>CONCATENATE($R$852,SUM($M$853:M887))</f>
        <v>#REF!</v>
      </c>
      <c r="C887" s="31" t="e">
        <f>'Anexo VI Estimativa de custo'!#REF!</f>
        <v>#REF!</v>
      </c>
      <c r="D887" s="8" t="e">
        <f>'Anexo VI Estimativa de custo'!#REF!</f>
        <v>#REF!</v>
      </c>
      <c r="E887" s="80" t="e">
        <f>'Anexo VI Estimativa de custo'!#REF!</f>
        <v>#REF!</v>
      </c>
      <c r="F887" s="80" t="e">
        <f t="shared" si="299"/>
        <v>#REF!</v>
      </c>
      <c r="G887" s="167" t="e">
        <f t="shared" si="300"/>
        <v>#REF!</v>
      </c>
      <c r="H887" s="167" t="e">
        <f t="shared" si="301"/>
        <v>#REF!</v>
      </c>
      <c r="I887" s="78" t="e">
        <f>'Anexo VI Estimativa de custo'!#REF!</f>
        <v>#REF!</v>
      </c>
      <c r="J887" s="269" t="e">
        <f t="shared" si="302"/>
        <v>#REF!</v>
      </c>
      <c r="K887" s="269" t="e">
        <f t="shared" si="303"/>
        <v>#REF!</v>
      </c>
      <c r="L887" s="269" t="e">
        <f t="shared" si="304"/>
        <v>#REF!</v>
      </c>
      <c r="M887" s="106" t="e">
        <f t="shared" si="298"/>
        <v>#REF!</v>
      </c>
      <c r="N887" s="76"/>
      <c r="O887" s="76"/>
      <c r="P887" s="30"/>
      <c r="R887" s="124"/>
      <c r="T887" s="221" t="e">
        <f t="shared" si="296"/>
        <v>#REF!</v>
      </c>
      <c r="W887" s="221" t="e">
        <f t="shared" si="297"/>
        <v>#REF!</v>
      </c>
    </row>
    <row r="888" spans="1:23" s="26" customFormat="1" ht="21.95" customHeight="1" x14ac:dyDescent="0.2">
      <c r="A888" s="192" t="e">
        <f>'Anexo VI Estimativa de custo'!#REF!</f>
        <v>#REF!</v>
      </c>
      <c r="B888" s="172" t="e">
        <f>CONCATENATE($R$852,SUM($M$853:M888))</f>
        <v>#REF!</v>
      </c>
      <c r="C888" s="31" t="e">
        <f>'Anexo VI Estimativa de custo'!#REF!</f>
        <v>#REF!</v>
      </c>
      <c r="D888" s="8" t="e">
        <f>'Anexo VI Estimativa de custo'!#REF!</f>
        <v>#REF!</v>
      </c>
      <c r="E888" s="80" t="e">
        <f>'Anexo VI Estimativa de custo'!#REF!</f>
        <v>#REF!</v>
      </c>
      <c r="F888" s="80" t="e">
        <f t="shared" si="299"/>
        <v>#REF!</v>
      </c>
      <c r="G888" s="167" t="e">
        <f t="shared" si="300"/>
        <v>#REF!</v>
      </c>
      <c r="H888" s="167" t="e">
        <f t="shared" si="301"/>
        <v>#REF!</v>
      </c>
      <c r="I888" s="78" t="e">
        <f>'Anexo VI Estimativa de custo'!#REF!</f>
        <v>#REF!</v>
      </c>
      <c r="J888" s="269" t="e">
        <f t="shared" si="302"/>
        <v>#REF!</v>
      </c>
      <c r="K888" s="269" t="e">
        <f t="shared" si="303"/>
        <v>#REF!</v>
      </c>
      <c r="L888" s="269" t="e">
        <f t="shared" si="304"/>
        <v>#REF!</v>
      </c>
      <c r="M888" s="106" t="e">
        <f t="shared" si="298"/>
        <v>#REF!</v>
      </c>
      <c r="N888" s="76"/>
      <c r="O888" s="76"/>
      <c r="P888" s="30"/>
      <c r="R888" s="124"/>
      <c r="T888" s="221" t="e">
        <f t="shared" si="296"/>
        <v>#REF!</v>
      </c>
      <c r="W888" s="221" t="e">
        <f t="shared" si="297"/>
        <v>#REF!</v>
      </c>
    </row>
    <row r="889" spans="1:23" s="26" customFormat="1" ht="21.95" customHeight="1" x14ac:dyDescent="0.2">
      <c r="A889" s="192" t="e">
        <f>'Anexo VI Estimativa de custo'!#REF!</f>
        <v>#REF!</v>
      </c>
      <c r="B889" s="172" t="e">
        <f>CONCATENATE($R$852,SUM($M$853:M889))</f>
        <v>#REF!</v>
      </c>
      <c r="C889" s="31" t="e">
        <f>'Anexo VI Estimativa de custo'!#REF!</f>
        <v>#REF!</v>
      </c>
      <c r="D889" s="8" t="e">
        <f>'Anexo VI Estimativa de custo'!#REF!</f>
        <v>#REF!</v>
      </c>
      <c r="E889" s="80" t="e">
        <f>'Anexo VI Estimativa de custo'!#REF!</f>
        <v>#REF!</v>
      </c>
      <c r="F889" s="80" t="e">
        <f t="shared" si="299"/>
        <v>#REF!</v>
      </c>
      <c r="G889" s="167" t="e">
        <f t="shared" si="300"/>
        <v>#REF!</v>
      </c>
      <c r="H889" s="167" t="e">
        <f t="shared" si="301"/>
        <v>#REF!</v>
      </c>
      <c r="I889" s="78" t="e">
        <f>'Anexo VI Estimativa de custo'!#REF!</f>
        <v>#REF!</v>
      </c>
      <c r="J889" s="269" t="e">
        <f t="shared" si="302"/>
        <v>#REF!</v>
      </c>
      <c r="K889" s="269" t="e">
        <f t="shared" si="303"/>
        <v>#REF!</v>
      </c>
      <c r="L889" s="269" t="e">
        <f t="shared" si="304"/>
        <v>#REF!</v>
      </c>
      <c r="M889" s="106" t="e">
        <f t="shared" si="298"/>
        <v>#REF!</v>
      </c>
      <c r="N889" s="76"/>
      <c r="O889" s="76"/>
      <c r="P889" s="30"/>
      <c r="R889" s="124"/>
      <c r="T889" s="221" t="e">
        <f t="shared" si="296"/>
        <v>#REF!</v>
      </c>
      <c r="W889" s="221" t="e">
        <f t="shared" si="297"/>
        <v>#REF!</v>
      </c>
    </row>
    <row r="890" spans="1:23" s="26" customFormat="1" ht="21.95" customHeight="1" x14ac:dyDescent="0.2">
      <c r="A890" s="192" t="e">
        <f>'Anexo VI Estimativa de custo'!#REF!</f>
        <v>#REF!</v>
      </c>
      <c r="B890" s="172" t="e">
        <f>CONCATENATE($R$852,SUM($M$853:M890))</f>
        <v>#REF!</v>
      </c>
      <c r="C890" s="31" t="e">
        <f>'Anexo VI Estimativa de custo'!#REF!</f>
        <v>#REF!</v>
      </c>
      <c r="D890" s="8" t="e">
        <f>'Anexo VI Estimativa de custo'!#REF!</f>
        <v>#REF!</v>
      </c>
      <c r="E890" s="80" t="e">
        <f>'Anexo VI Estimativa de custo'!#REF!</f>
        <v>#REF!</v>
      </c>
      <c r="F890" s="80" t="e">
        <f t="shared" si="299"/>
        <v>#REF!</v>
      </c>
      <c r="G890" s="167" t="e">
        <f t="shared" si="300"/>
        <v>#REF!</v>
      </c>
      <c r="H890" s="167" t="e">
        <f t="shared" si="301"/>
        <v>#REF!</v>
      </c>
      <c r="I890" s="78" t="e">
        <f>'Anexo VI Estimativa de custo'!#REF!</f>
        <v>#REF!</v>
      </c>
      <c r="J890" s="269" t="e">
        <f t="shared" si="302"/>
        <v>#REF!</v>
      </c>
      <c r="K890" s="269" t="e">
        <f t="shared" si="303"/>
        <v>#REF!</v>
      </c>
      <c r="L890" s="269" t="e">
        <f t="shared" si="304"/>
        <v>#REF!</v>
      </c>
      <c r="M890" s="106" t="e">
        <f t="shared" si="298"/>
        <v>#REF!</v>
      </c>
      <c r="N890" s="76"/>
      <c r="O890" s="76"/>
      <c r="P890" s="30"/>
      <c r="R890" s="124"/>
      <c r="T890" s="221" t="e">
        <f t="shared" si="296"/>
        <v>#REF!</v>
      </c>
      <c r="W890" s="221" t="e">
        <f t="shared" si="297"/>
        <v>#REF!</v>
      </c>
    </row>
    <row r="891" spans="1:23" s="26" customFormat="1" ht="21.95" customHeight="1" x14ac:dyDescent="0.2">
      <c r="A891" s="192" t="e">
        <f>'Anexo VI Estimativa de custo'!#REF!</f>
        <v>#REF!</v>
      </c>
      <c r="B891" s="172" t="e">
        <f>CONCATENATE($R$852,SUM($M$853:M891))</f>
        <v>#REF!</v>
      </c>
      <c r="C891" s="31" t="e">
        <f>'Anexo VI Estimativa de custo'!#REF!</f>
        <v>#REF!</v>
      </c>
      <c r="D891" s="8" t="e">
        <f>'Anexo VI Estimativa de custo'!#REF!</f>
        <v>#REF!</v>
      </c>
      <c r="E891" s="80" t="e">
        <f>'Anexo VI Estimativa de custo'!#REF!</f>
        <v>#REF!</v>
      </c>
      <c r="F891" s="80" t="e">
        <f t="shared" si="299"/>
        <v>#REF!</v>
      </c>
      <c r="G891" s="167" t="e">
        <f t="shared" si="300"/>
        <v>#REF!</v>
      </c>
      <c r="H891" s="167" t="e">
        <f t="shared" si="301"/>
        <v>#REF!</v>
      </c>
      <c r="I891" s="78" t="e">
        <f>'Anexo VI Estimativa de custo'!#REF!</f>
        <v>#REF!</v>
      </c>
      <c r="J891" s="269" t="e">
        <f t="shared" si="302"/>
        <v>#REF!</v>
      </c>
      <c r="K891" s="269" t="e">
        <f t="shared" si="303"/>
        <v>#REF!</v>
      </c>
      <c r="L891" s="269" t="e">
        <f t="shared" si="304"/>
        <v>#REF!</v>
      </c>
      <c r="M891" s="106" t="e">
        <f t="shared" si="298"/>
        <v>#REF!</v>
      </c>
      <c r="N891" s="76"/>
      <c r="O891" s="76"/>
      <c r="P891" s="30"/>
      <c r="R891" s="124"/>
      <c r="T891" s="221" t="e">
        <f t="shared" si="296"/>
        <v>#REF!</v>
      </c>
      <c r="W891" s="221" t="e">
        <f t="shared" si="297"/>
        <v>#REF!</v>
      </c>
    </row>
    <row r="892" spans="1:23" s="26" customFormat="1" ht="21.95" customHeight="1" x14ac:dyDescent="0.2">
      <c r="A892" s="192" t="e">
        <f>'Anexo VI Estimativa de custo'!#REF!</f>
        <v>#REF!</v>
      </c>
      <c r="B892" s="172" t="e">
        <f>CONCATENATE($R$852,SUM($M$853:M892))</f>
        <v>#REF!</v>
      </c>
      <c r="C892" s="31" t="e">
        <f>'Anexo VI Estimativa de custo'!#REF!</f>
        <v>#REF!</v>
      </c>
      <c r="D892" s="8" t="e">
        <f>'Anexo VI Estimativa de custo'!#REF!</f>
        <v>#REF!</v>
      </c>
      <c r="E892" s="80" t="e">
        <f>'Anexo VI Estimativa de custo'!#REF!</f>
        <v>#REF!</v>
      </c>
      <c r="F892" s="80" t="e">
        <f t="shared" si="299"/>
        <v>#REF!</v>
      </c>
      <c r="G892" s="167" t="e">
        <f t="shared" si="300"/>
        <v>#REF!</v>
      </c>
      <c r="H892" s="167" t="e">
        <f t="shared" si="301"/>
        <v>#REF!</v>
      </c>
      <c r="I892" s="78" t="e">
        <f>'Anexo VI Estimativa de custo'!#REF!</f>
        <v>#REF!</v>
      </c>
      <c r="J892" s="269" t="e">
        <f t="shared" si="302"/>
        <v>#REF!</v>
      </c>
      <c r="K892" s="269" t="e">
        <f t="shared" si="303"/>
        <v>#REF!</v>
      </c>
      <c r="L892" s="269" t="e">
        <f t="shared" si="304"/>
        <v>#REF!</v>
      </c>
      <c r="M892" s="106" t="e">
        <f t="shared" si="298"/>
        <v>#REF!</v>
      </c>
      <c r="N892" s="76"/>
      <c r="O892" s="76"/>
      <c r="P892" s="30"/>
      <c r="R892" s="124"/>
      <c r="T892" s="221" t="e">
        <f t="shared" si="296"/>
        <v>#REF!</v>
      </c>
      <c r="W892" s="221" t="e">
        <f t="shared" si="297"/>
        <v>#REF!</v>
      </c>
    </row>
    <row r="893" spans="1:23" s="26" customFormat="1" ht="21.95" customHeight="1" x14ac:dyDescent="0.2">
      <c r="A893" s="192" t="e">
        <f>'Anexo VI Estimativa de custo'!#REF!</f>
        <v>#REF!</v>
      </c>
      <c r="B893" s="172" t="e">
        <f>CONCATENATE($R$852,SUM($M$853:M893))</f>
        <v>#REF!</v>
      </c>
      <c r="C893" s="31" t="e">
        <f>'Anexo VI Estimativa de custo'!#REF!</f>
        <v>#REF!</v>
      </c>
      <c r="D893" s="8" t="e">
        <f>'Anexo VI Estimativa de custo'!#REF!</f>
        <v>#REF!</v>
      </c>
      <c r="E893" s="80" t="e">
        <f>'Anexo VI Estimativa de custo'!#REF!</f>
        <v>#REF!</v>
      </c>
      <c r="F893" s="80" t="e">
        <f t="shared" si="299"/>
        <v>#REF!</v>
      </c>
      <c r="G893" s="167" t="e">
        <f t="shared" si="300"/>
        <v>#REF!</v>
      </c>
      <c r="H893" s="167" t="e">
        <f t="shared" si="301"/>
        <v>#REF!</v>
      </c>
      <c r="I893" s="78" t="e">
        <f>'Anexo VI Estimativa de custo'!#REF!</f>
        <v>#REF!</v>
      </c>
      <c r="J893" s="269" t="e">
        <f t="shared" si="302"/>
        <v>#REF!</v>
      </c>
      <c r="K893" s="269" t="e">
        <f t="shared" si="303"/>
        <v>#REF!</v>
      </c>
      <c r="L893" s="269" t="e">
        <f t="shared" si="304"/>
        <v>#REF!</v>
      </c>
      <c r="M893" s="106" t="e">
        <f t="shared" si="298"/>
        <v>#REF!</v>
      </c>
      <c r="N893" s="76"/>
      <c r="O893" s="76"/>
      <c r="P893" s="30"/>
      <c r="R893" s="124"/>
      <c r="T893" s="221" t="e">
        <f t="shared" si="296"/>
        <v>#REF!</v>
      </c>
      <c r="W893" s="221" t="e">
        <f t="shared" si="297"/>
        <v>#REF!</v>
      </c>
    </row>
    <row r="894" spans="1:23" s="26" customFormat="1" ht="21.95" customHeight="1" x14ac:dyDescent="0.2">
      <c r="A894" s="192" t="e">
        <f>'Anexo VI Estimativa de custo'!#REF!</f>
        <v>#REF!</v>
      </c>
      <c r="B894" s="172" t="e">
        <f>CONCATENATE($R$852,SUM($M$853:M894))</f>
        <v>#REF!</v>
      </c>
      <c r="C894" s="31" t="e">
        <f>'Anexo VI Estimativa de custo'!#REF!</f>
        <v>#REF!</v>
      </c>
      <c r="D894" s="8" t="e">
        <f>'Anexo VI Estimativa de custo'!#REF!</f>
        <v>#REF!</v>
      </c>
      <c r="E894" s="80" t="e">
        <f>'Anexo VI Estimativa de custo'!#REF!</f>
        <v>#REF!</v>
      </c>
      <c r="F894" s="80" t="e">
        <f t="shared" si="299"/>
        <v>#REF!</v>
      </c>
      <c r="G894" s="167" t="e">
        <f t="shared" si="300"/>
        <v>#REF!</v>
      </c>
      <c r="H894" s="167" t="e">
        <f t="shared" si="301"/>
        <v>#REF!</v>
      </c>
      <c r="I894" s="78" t="e">
        <f>'Anexo VI Estimativa de custo'!#REF!</f>
        <v>#REF!</v>
      </c>
      <c r="J894" s="269" t="e">
        <f t="shared" si="302"/>
        <v>#REF!</v>
      </c>
      <c r="K894" s="269" t="e">
        <f t="shared" si="303"/>
        <v>#REF!</v>
      </c>
      <c r="L894" s="269" t="e">
        <f t="shared" si="304"/>
        <v>#REF!</v>
      </c>
      <c r="M894" s="106" t="e">
        <f t="shared" si="298"/>
        <v>#REF!</v>
      </c>
      <c r="N894" s="76"/>
      <c r="O894" s="76"/>
      <c r="P894" s="30"/>
      <c r="R894" s="124"/>
      <c r="T894" s="221" t="e">
        <f t="shared" si="296"/>
        <v>#REF!</v>
      </c>
      <c r="W894" s="221" t="e">
        <f t="shared" si="297"/>
        <v>#REF!</v>
      </c>
    </row>
    <row r="895" spans="1:23" s="26" customFormat="1" ht="21.95" customHeight="1" x14ac:dyDescent="0.2">
      <c r="A895" s="192" t="e">
        <f>'Anexo VI Estimativa de custo'!#REF!</f>
        <v>#REF!</v>
      </c>
      <c r="B895" s="172" t="e">
        <f>CONCATENATE($R$852,SUM($M$853:M895))</f>
        <v>#REF!</v>
      </c>
      <c r="C895" s="31" t="e">
        <f>'Anexo VI Estimativa de custo'!#REF!</f>
        <v>#REF!</v>
      </c>
      <c r="D895" s="8" t="e">
        <f>'Anexo VI Estimativa de custo'!#REF!</f>
        <v>#REF!</v>
      </c>
      <c r="E895" s="80" t="e">
        <f>'Anexo VI Estimativa de custo'!#REF!</f>
        <v>#REF!</v>
      </c>
      <c r="F895" s="80" t="e">
        <f t="shared" si="299"/>
        <v>#REF!</v>
      </c>
      <c r="G895" s="167" t="e">
        <f t="shared" si="300"/>
        <v>#REF!</v>
      </c>
      <c r="H895" s="167" t="e">
        <f t="shared" si="301"/>
        <v>#REF!</v>
      </c>
      <c r="I895" s="78" t="e">
        <f>'Anexo VI Estimativa de custo'!#REF!</f>
        <v>#REF!</v>
      </c>
      <c r="J895" s="269" t="e">
        <f t="shared" si="302"/>
        <v>#REF!</v>
      </c>
      <c r="K895" s="269" t="e">
        <f t="shared" si="303"/>
        <v>#REF!</v>
      </c>
      <c r="L895" s="269" t="e">
        <f t="shared" si="304"/>
        <v>#REF!</v>
      </c>
      <c r="M895" s="106" t="e">
        <f t="shared" si="298"/>
        <v>#REF!</v>
      </c>
      <c r="N895" s="76"/>
      <c r="O895" s="76"/>
      <c r="P895" s="30"/>
      <c r="R895" s="124"/>
      <c r="T895" s="221" t="e">
        <f t="shared" si="296"/>
        <v>#REF!</v>
      </c>
      <c r="W895" s="221" t="e">
        <f t="shared" si="297"/>
        <v>#REF!</v>
      </c>
    </row>
    <row r="896" spans="1:23" s="26" customFormat="1" ht="21.95" customHeight="1" x14ac:dyDescent="0.2">
      <c r="A896" s="192" t="e">
        <f>'Anexo VI Estimativa de custo'!#REF!</f>
        <v>#REF!</v>
      </c>
      <c r="B896" s="172" t="e">
        <f>CONCATENATE($R$852,SUM($M$853:M896))</f>
        <v>#REF!</v>
      </c>
      <c r="C896" s="31" t="e">
        <f>'Anexo VI Estimativa de custo'!#REF!</f>
        <v>#REF!</v>
      </c>
      <c r="D896" s="8" t="e">
        <f>'Anexo VI Estimativa de custo'!#REF!</f>
        <v>#REF!</v>
      </c>
      <c r="E896" s="80" t="e">
        <f>'Anexo VI Estimativa de custo'!#REF!</f>
        <v>#REF!</v>
      </c>
      <c r="F896" s="80" t="e">
        <f t="shared" si="299"/>
        <v>#REF!</v>
      </c>
      <c r="G896" s="167" t="e">
        <f t="shared" si="300"/>
        <v>#REF!</v>
      </c>
      <c r="H896" s="167" t="e">
        <f t="shared" si="301"/>
        <v>#REF!</v>
      </c>
      <c r="I896" s="78" t="e">
        <f>'Anexo VI Estimativa de custo'!#REF!</f>
        <v>#REF!</v>
      </c>
      <c r="J896" s="269" t="e">
        <f t="shared" si="302"/>
        <v>#REF!</v>
      </c>
      <c r="K896" s="269" t="e">
        <f t="shared" si="303"/>
        <v>#REF!</v>
      </c>
      <c r="L896" s="269" t="e">
        <f t="shared" si="304"/>
        <v>#REF!</v>
      </c>
      <c r="M896" s="106" t="e">
        <f t="shared" si="298"/>
        <v>#REF!</v>
      </c>
      <c r="N896" s="76"/>
      <c r="O896" s="76"/>
      <c r="P896" s="30"/>
      <c r="R896" s="124"/>
      <c r="T896" s="221" t="e">
        <f t="shared" si="296"/>
        <v>#REF!</v>
      </c>
      <c r="W896" s="221" t="e">
        <f t="shared" si="297"/>
        <v>#REF!</v>
      </c>
    </row>
    <row r="897" spans="1:23" s="26" customFormat="1" ht="21.95" customHeight="1" x14ac:dyDescent="0.2">
      <c r="A897" s="192" t="e">
        <f>'Anexo VI Estimativa de custo'!#REF!</f>
        <v>#REF!</v>
      </c>
      <c r="B897" s="172" t="e">
        <f>CONCATENATE($R$852,SUM($M$853:M897))</f>
        <v>#REF!</v>
      </c>
      <c r="C897" s="31" t="e">
        <f>'Anexo VI Estimativa de custo'!#REF!</f>
        <v>#REF!</v>
      </c>
      <c r="D897" s="8" t="e">
        <f>'Anexo VI Estimativa de custo'!#REF!</f>
        <v>#REF!</v>
      </c>
      <c r="E897" s="80" t="e">
        <f>'Anexo VI Estimativa de custo'!#REF!</f>
        <v>#REF!</v>
      </c>
      <c r="F897" s="80" t="e">
        <f t="shared" si="299"/>
        <v>#REF!</v>
      </c>
      <c r="G897" s="167" t="e">
        <f t="shared" si="300"/>
        <v>#REF!</v>
      </c>
      <c r="H897" s="167" t="e">
        <f t="shared" si="301"/>
        <v>#REF!</v>
      </c>
      <c r="I897" s="78" t="e">
        <f>'Anexo VI Estimativa de custo'!#REF!</f>
        <v>#REF!</v>
      </c>
      <c r="J897" s="269" t="e">
        <f t="shared" si="302"/>
        <v>#REF!</v>
      </c>
      <c r="K897" s="269" t="e">
        <f t="shared" si="303"/>
        <v>#REF!</v>
      </c>
      <c r="L897" s="269" t="e">
        <f t="shared" si="304"/>
        <v>#REF!</v>
      </c>
      <c r="M897" s="106" t="e">
        <f t="shared" si="298"/>
        <v>#REF!</v>
      </c>
      <c r="N897" s="76"/>
      <c r="O897" s="76"/>
      <c r="P897" s="30"/>
      <c r="R897" s="124"/>
      <c r="T897" s="221" t="e">
        <f t="shared" si="296"/>
        <v>#REF!</v>
      </c>
      <c r="W897" s="221" t="e">
        <f t="shared" si="297"/>
        <v>#REF!</v>
      </c>
    </row>
    <row r="898" spans="1:23" s="26" customFormat="1" ht="21.95" customHeight="1" x14ac:dyDescent="0.2">
      <c r="A898" s="192" t="e">
        <f>'Anexo VI Estimativa de custo'!#REF!</f>
        <v>#REF!</v>
      </c>
      <c r="B898" s="172" t="e">
        <f>CONCATENATE($R$852,SUM($M$853:M898))</f>
        <v>#REF!</v>
      </c>
      <c r="C898" s="31" t="e">
        <f>'Anexo VI Estimativa de custo'!#REF!</f>
        <v>#REF!</v>
      </c>
      <c r="D898" s="8" t="e">
        <f>'Anexo VI Estimativa de custo'!#REF!</f>
        <v>#REF!</v>
      </c>
      <c r="E898" s="80" t="e">
        <f>'Anexo VI Estimativa de custo'!#REF!</f>
        <v>#REF!</v>
      </c>
      <c r="F898" s="80" t="e">
        <f t="shared" si="299"/>
        <v>#REF!</v>
      </c>
      <c r="G898" s="167" t="e">
        <f t="shared" si="300"/>
        <v>#REF!</v>
      </c>
      <c r="H898" s="167" t="e">
        <f t="shared" si="301"/>
        <v>#REF!</v>
      </c>
      <c r="I898" s="78" t="e">
        <f>'Anexo VI Estimativa de custo'!#REF!</f>
        <v>#REF!</v>
      </c>
      <c r="J898" s="269" t="e">
        <f t="shared" si="302"/>
        <v>#REF!</v>
      </c>
      <c r="K898" s="269" t="e">
        <f t="shared" si="303"/>
        <v>#REF!</v>
      </c>
      <c r="L898" s="269" t="e">
        <f t="shared" si="304"/>
        <v>#REF!</v>
      </c>
      <c r="M898" s="106" t="e">
        <f t="shared" si="298"/>
        <v>#REF!</v>
      </c>
      <c r="N898" s="76"/>
      <c r="O898" s="76"/>
      <c r="P898" s="30"/>
      <c r="R898" s="124"/>
      <c r="T898" s="221" t="e">
        <f t="shared" si="296"/>
        <v>#REF!</v>
      </c>
      <c r="W898" s="221" t="e">
        <f t="shared" si="297"/>
        <v>#REF!</v>
      </c>
    </row>
    <row r="899" spans="1:23" s="26" customFormat="1" ht="21.95" customHeight="1" x14ac:dyDescent="0.2">
      <c r="A899" s="192" t="e">
        <f>'Anexo VI Estimativa de custo'!#REF!</f>
        <v>#REF!</v>
      </c>
      <c r="B899" s="172" t="e">
        <f>CONCATENATE($R$852,SUM($M$853:M899))</f>
        <v>#REF!</v>
      </c>
      <c r="C899" s="31" t="e">
        <f>'Anexo VI Estimativa de custo'!#REF!</f>
        <v>#REF!</v>
      </c>
      <c r="D899" s="8" t="e">
        <f>'Anexo VI Estimativa de custo'!#REF!</f>
        <v>#REF!</v>
      </c>
      <c r="E899" s="80" t="e">
        <f>'Anexo VI Estimativa de custo'!#REF!</f>
        <v>#REF!</v>
      </c>
      <c r="F899" s="80" t="e">
        <f t="shared" si="299"/>
        <v>#REF!</v>
      </c>
      <c r="G899" s="167" t="e">
        <f t="shared" si="300"/>
        <v>#REF!</v>
      </c>
      <c r="H899" s="167" t="e">
        <f t="shared" si="301"/>
        <v>#REF!</v>
      </c>
      <c r="I899" s="78" t="e">
        <f>'Anexo VI Estimativa de custo'!#REF!</f>
        <v>#REF!</v>
      </c>
      <c r="J899" s="269" t="e">
        <f t="shared" si="302"/>
        <v>#REF!</v>
      </c>
      <c r="K899" s="269" t="e">
        <f t="shared" si="303"/>
        <v>#REF!</v>
      </c>
      <c r="L899" s="269" t="e">
        <f t="shared" si="304"/>
        <v>#REF!</v>
      </c>
      <c r="M899" s="106" t="e">
        <f t="shared" si="298"/>
        <v>#REF!</v>
      </c>
      <c r="N899" s="76"/>
      <c r="O899" s="76"/>
      <c r="P899" s="30"/>
      <c r="R899" s="124"/>
      <c r="T899" s="221" t="e">
        <f t="shared" si="296"/>
        <v>#REF!</v>
      </c>
      <c r="W899" s="221" t="e">
        <f t="shared" si="297"/>
        <v>#REF!</v>
      </c>
    </row>
    <row r="900" spans="1:23" s="26" customFormat="1" ht="21.95" customHeight="1" x14ac:dyDescent="0.2">
      <c r="A900" s="192">
        <f>'Anexo VI Estimativa de custo'!B100</f>
        <v>171131</v>
      </c>
      <c r="B900" s="172" t="e">
        <f>CONCATENATE($R$852,SUM($M$853:M900))</f>
        <v>#REF!</v>
      </c>
      <c r="C900" s="31" t="str">
        <f>'Anexo VI Estimativa de custo'!D100</f>
        <v>Braçadeira tipo "D' p/ elet de 1"</v>
      </c>
      <c r="D900" s="8" t="str">
        <f>'Anexo VI Estimativa de custo'!E100</f>
        <v>un</v>
      </c>
      <c r="E900" s="80">
        <f>'Anexo VI Estimativa de custo'!F100</f>
        <v>12</v>
      </c>
      <c r="F900" s="80">
        <f t="shared" si="299"/>
        <v>12</v>
      </c>
      <c r="G900" s="167">
        <f t="shared" si="300"/>
        <v>0</v>
      </c>
      <c r="H900" s="167">
        <f t="shared" si="301"/>
        <v>0</v>
      </c>
      <c r="I900" s="78">
        <f>'Anexo VI Estimativa de custo'!L100</f>
        <v>0.6</v>
      </c>
      <c r="J900" s="269">
        <f t="shared" si="302"/>
        <v>0</v>
      </c>
      <c r="K900" s="269">
        <f t="shared" si="303"/>
        <v>0</v>
      </c>
      <c r="L900" s="269">
        <f t="shared" si="304"/>
        <v>0</v>
      </c>
      <c r="M900" s="106">
        <f t="shared" si="298"/>
        <v>1</v>
      </c>
      <c r="N900" s="76"/>
      <c r="O900" s="76"/>
      <c r="P900" s="30"/>
      <c r="R900" s="124"/>
      <c r="T900" s="221">
        <f t="shared" si="296"/>
        <v>7.1999999999999993</v>
      </c>
      <c r="W900" s="221">
        <f t="shared" si="297"/>
        <v>7.1999999999999993</v>
      </c>
    </row>
    <row r="901" spans="1:23" s="26" customFormat="1" ht="21.95" customHeight="1" x14ac:dyDescent="0.2">
      <c r="A901" s="192">
        <f>'Anexo VI Estimativa de custo'!B101</f>
        <v>171133</v>
      </c>
      <c r="B901" s="172" t="e">
        <f>CONCATENATE($R$852,SUM($M$853:M901))</f>
        <v>#REF!</v>
      </c>
      <c r="C901" s="31" t="str">
        <f>'Anexo VI Estimativa de custo'!D101</f>
        <v>Braçadeira tipo "D' p/ elet de 2"</v>
      </c>
      <c r="D901" s="8" t="str">
        <f>'Anexo VI Estimativa de custo'!E101</f>
        <v>un</v>
      </c>
      <c r="E901" s="80">
        <f>'Anexo VI Estimativa de custo'!F101</f>
        <v>6</v>
      </c>
      <c r="F901" s="80">
        <f t="shared" si="299"/>
        <v>6</v>
      </c>
      <c r="G901" s="167">
        <f t="shared" si="300"/>
        <v>0</v>
      </c>
      <c r="H901" s="167">
        <f t="shared" si="301"/>
        <v>0</v>
      </c>
      <c r="I901" s="78">
        <f>'Anexo VI Estimativa de custo'!L101</f>
        <v>0.76</v>
      </c>
      <c r="J901" s="269">
        <f t="shared" si="302"/>
        <v>0</v>
      </c>
      <c r="K901" s="269">
        <f t="shared" si="303"/>
        <v>0</v>
      </c>
      <c r="L901" s="269">
        <f t="shared" si="304"/>
        <v>0</v>
      </c>
      <c r="M901" s="106">
        <f t="shared" si="298"/>
        <v>1</v>
      </c>
      <c r="N901" s="76"/>
      <c r="O901" s="76"/>
      <c r="P901" s="30"/>
      <c r="R901" s="124"/>
      <c r="T901" s="221">
        <f t="shared" si="296"/>
        <v>4.5600000000000005</v>
      </c>
      <c r="W901" s="221">
        <f t="shared" si="297"/>
        <v>4.5600000000000005</v>
      </c>
    </row>
    <row r="902" spans="1:23" s="26" customFormat="1" ht="21.95" customHeight="1" x14ac:dyDescent="0.2">
      <c r="A902" s="192" t="e">
        <f>'Anexo VI Estimativa de custo'!#REF!</f>
        <v>#REF!</v>
      </c>
      <c r="B902" s="172" t="e">
        <f>CONCATENATE($R$852,SUM($M$853:M902))</f>
        <v>#REF!</v>
      </c>
      <c r="C902" s="31" t="e">
        <f>'Anexo VI Estimativa de custo'!#REF!</f>
        <v>#REF!</v>
      </c>
      <c r="D902" s="8" t="e">
        <f>'Anexo VI Estimativa de custo'!#REF!</f>
        <v>#REF!</v>
      </c>
      <c r="E902" s="80" t="e">
        <f>'Anexo VI Estimativa de custo'!#REF!</f>
        <v>#REF!</v>
      </c>
      <c r="F902" s="80" t="e">
        <f t="shared" si="299"/>
        <v>#REF!</v>
      </c>
      <c r="G902" s="167" t="e">
        <f t="shared" si="300"/>
        <v>#REF!</v>
      </c>
      <c r="H902" s="167" t="e">
        <f t="shared" si="301"/>
        <v>#REF!</v>
      </c>
      <c r="I902" s="78" t="e">
        <f>'Anexo VI Estimativa de custo'!#REF!</f>
        <v>#REF!</v>
      </c>
      <c r="J902" s="269" t="e">
        <f t="shared" si="302"/>
        <v>#REF!</v>
      </c>
      <c r="K902" s="269" t="e">
        <f t="shared" si="303"/>
        <v>#REF!</v>
      </c>
      <c r="L902" s="269" t="e">
        <f t="shared" si="304"/>
        <v>#REF!</v>
      </c>
      <c r="M902" s="106" t="e">
        <f t="shared" si="298"/>
        <v>#REF!</v>
      </c>
      <c r="N902" s="76"/>
      <c r="O902" s="76"/>
      <c r="P902" s="30"/>
      <c r="R902" s="124"/>
      <c r="T902" s="221" t="e">
        <f t="shared" si="296"/>
        <v>#REF!</v>
      </c>
      <c r="W902" s="221" t="e">
        <f t="shared" si="297"/>
        <v>#REF!</v>
      </c>
    </row>
    <row r="903" spans="1:23" s="26" customFormat="1" ht="21.95" customHeight="1" x14ac:dyDescent="0.2">
      <c r="A903" s="192">
        <f>'Anexo VI Estimativa de custo'!B102</f>
        <v>5</v>
      </c>
      <c r="B903" s="172" t="e">
        <f>CONCATENATE($R$852,SUM($M$853:M903))</f>
        <v>#REF!</v>
      </c>
      <c r="C903" s="31" t="str">
        <f>'Anexo VI Estimativa de custo'!D102</f>
        <v>Parabolt</v>
      </c>
      <c r="D903" s="8" t="str">
        <f>'Anexo VI Estimativa de custo'!E102</f>
        <v>un</v>
      </c>
      <c r="E903" s="80">
        <f>'Anexo VI Estimativa de custo'!F102</f>
        <v>111</v>
      </c>
      <c r="F903" s="80">
        <f t="shared" si="299"/>
        <v>111</v>
      </c>
      <c r="G903" s="167">
        <f t="shared" si="300"/>
        <v>0</v>
      </c>
      <c r="H903" s="167">
        <f t="shared" si="301"/>
        <v>0</v>
      </c>
      <c r="I903" s="78">
        <f>'Anexo VI Estimativa de custo'!L102</f>
        <v>3.05</v>
      </c>
      <c r="J903" s="269">
        <f t="shared" si="302"/>
        <v>0</v>
      </c>
      <c r="K903" s="269">
        <f t="shared" si="303"/>
        <v>0</v>
      </c>
      <c r="L903" s="269">
        <f t="shared" si="304"/>
        <v>0</v>
      </c>
      <c r="M903" s="106">
        <f t="shared" si="298"/>
        <v>1</v>
      </c>
      <c r="N903" s="76"/>
      <c r="O903" s="76"/>
      <c r="P903" s="30"/>
      <c r="R903" s="124"/>
      <c r="T903" s="221">
        <f t="shared" si="296"/>
        <v>338.54999999999995</v>
      </c>
      <c r="W903" s="221">
        <f t="shared" si="297"/>
        <v>338.54999999999995</v>
      </c>
    </row>
    <row r="904" spans="1:23" s="26" customFormat="1" ht="21.95" customHeight="1" x14ac:dyDescent="0.2">
      <c r="A904" s="192" t="e">
        <f>'Anexo VI Estimativa de custo'!#REF!</f>
        <v>#REF!</v>
      </c>
      <c r="B904" s="172" t="e">
        <f>CONCATENATE($R$852,SUM($M$853:M904))</f>
        <v>#REF!</v>
      </c>
      <c r="C904" s="31" t="e">
        <f>'Anexo VI Estimativa de custo'!#REF!</f>
        <v>#REF!</v>
      </c>
      <c r="D904" s="8" t="e">
        <f>'Anexo VI Estimativa de custo'!#REF!</f>
        <v>#REF!</v>
      </c>
      <c r="E904" s="80" t="e">
        <f>'Anexo VI Estimativa de custo'!#REF!</f>
        <v>#REF!</v>
      </c>
      <c r="F904" s="80" t="e">
        <f t="shared" si="299"/>
        <v>#REF!</v>
      </c>
      <c r="G904" s="167" t="e">
        <f t="shared" si="300"/>
        <v>#REF!</v>
      </c>
      <c r="H904" s="167" t="e">
        <f t="shared" si="301"/>
        <v>#REF!</v>
      </c>
      <c r="I904" s="78" t="e">
        <f>'Anexo VI Estimativa de custo'!#REF!</f>
        <v>#REF!</v>
      </c>
      <c r="J904" s="269" t="e">
        <f t="shared" si="302"/>
        <v>#REF!</v>
      </c>
      <c r="K904" s="269" t="e">
        <f t="shared" si="303"/>
        <v>#REF!</v>
      </c>
      <c r="L904" s="269" t="e">
        <f t="shared" si="304"/>
        <v>#REF!</v>
      </c>
      <c r="M904" s="106" t="e">
        <f t="shared" si="298"/>
        <v>#REF!</v>
      </c>
      <c r="N904" s="76"/>
      <c r="O904" s="76"/>
      <c r="P904" s="30"/>
      <c r="R904" s="124"/>
      <c r="T904" s="221" t="e">
        <f t="shared" si="296"/>
        <v>#REF!</v>
      </c>
      <c r="W904" s="221" t="e">
        <f t="shared" si="297"/>
        <v>#REF!</v>
      </c>
    </row>
    <row r="905" spans="1:23" s="26" customFormat="1" ht="21.95" customHeight="1" x14ac:dyDescent="0.2">
      <c r="A905" s="192">
        <f>'Anexo VI Estimativa de custo'!B103</f>
        <v>171147</v>
      </c>
      <c r="B905" s="172" t="e">
        <f>CONCATENATE($R$852,SUM($M$853:M905))</f>
        <v>#REF!</v>
      </c>
      <c r="C905" s="31" t="str">
        <f>'Anexo VI Estimativa de custo'!D103</f>
        <v>Braçadeira c cunga e parafuso</v>
      </c>
      <c r="D905" s="8" t="str">
        <f>'Anexo VI Estimativa de custo'!E103</f>
        <v>un</v>
      </c>
      <c r="E905" s="80">
        <f>'Anexo VI Estimativa de custo'!F103</f>
        <v>93</v>
      </c>
      <c r="F905" s="80">
        <f t="shared" si="299"/>
        <v>93</v>
      </c>
      <c r="G905" s="167">
        <f t="shared" si="300"/>
        <v>0</v>
      </c>
      <c r="H905" s="167">
        <f t="shared" si="301"/>
        <v>0</v>
      </c>
      <c r="I905" s="78">
        <f>'Anexo VI Estimativa de custo'!L103</f>
        <v>0.72</v>
      </c>
      <c r="J905" s="269">
        <f t="shared" si="302"/>
        <v>0</v>
      </c>
      <c r="K905" s="269">
        <f t="shared" si="303"/>
        <v>0</v>
      </c>
      <c r="L905" s="269">
        <f t="shared" si="304"/>
        <v>0</v>
      </c>
      <c r="M905" s="106">
        <f t="shared" si="298"/>
        <v>1</v>
      </c>
      <c r="N905" s="76"/>
      <c r="O905" s="76"/>
      <c r="P905" s="30"/>
      <c r="R905" s="124"/>
      <c r="T905" s="221">
        <f t="shared" si="296"/>
        <v>66.959999999999994</v>
      </c>
      <c r="W905" s="221">
        <f t="shared" si="297"/>
        <v>66.959999999999994</v>
      </c>
    </row>
    <row r="906" spans="1:23" s="26" customFormat="1" ht="21.95" customHeight="1" x14ac:dyDescent="0.2">
      <c r="A906" s="192" t="e">
        <f>'Anexo VI Estimativa de custo'!#REF!</f>
        <v>#REF!</v>
      </c>
      <c r="B906" s="172" t="e">
        <f>CONCATENATE($R$852,SUM($M$853:M906))</f>
        <v>#REF!</v>
      </c>
      <c r="C906" s="31" t="e">
        <f>'Anexo VI Estimativa de custo'!#REF!</f>
        <v>#REF!</v>
      </c>
      <c r="D906" s="8" t="e">
        <f>'Anexo VI Estimativa de custo'!#REF!</f>
        <v>#REF!</v>
      </c>
      <c r="E906" s="80" t="e">
        <f>'Anexo VI Estimativa de custo'!#REF!</f>
        <v>#REF!</v>
      </c>
      <c r="F906" s="80" t="e">
        <f t="shared" si="299"/>
        <v>#REF!</v>
      </c>
      <c r="G906" s="167" t="e">
        <f t="shared" si="300"/>
        <v>#REF!</v>
      </c>
      <c r="H906" s="167" t="e">
        <f t="shared" si="301"/>
        <v>#REF!</v>
      </c>
      <c r="I906" s="78" t="e">
        <f>'Anexo VI Estimativa de custo'!#REF!</f>
        <v>#REF!</v>
      </c>
      <c r="J906" s="269" t="e">
        <f t="shared" si="302"/>
        <v>#REF!</v>
      </c>
      <c r="K906" s="269" t="e">
        <f t="shared" si="303"/>
        <v>#REF!</v>
      </c>
      <c r="L906" s="269" t="e">
        <f t="shared" si="304"/>
        <v>#REF!</v>
      </c>
      <c r="M906" s="106" t="e">
        <f t="shared" si="298"/>
        <v>#REF!</v>
      </c>
      <c r="N906" s="76"/>
      <c r="O906" s="76"/>
      <c r="P906" s="30"/>
      <c r="R906" s="124"/>
      <c r="T906" s="221" t="e">
        <f t="shared" si="296"/>
        <v>#REF!</v>
      </c>
      <c r="W906" s="221" t="e">
        <f t="shared" si="297"/>
        <v>#REF!</v>
      </c>
    </row>
    <row r="907" spans="1:23" s="26" customFormat="1" ht="21.95" customHeight="1" x14ac:dyDescent="0.2">
      <c r="A907" s="192" t="e">
        <f>'Anexo VI Estimativa de custo'!#REF!</f>
        <v>#REF!</v>
      </c>
      <c r="B907" s="172" t="e">
        <f>CONCATENATE($R$852,SUM($M$853:M907))</f>
        <v>#REF!</v>
      </c>
      <c r="C907" s="31" t="e">
        <f>'Anexo VI Estimativa de custo'!#REF!</f>
        <v>#REF!</v>
      </c>
      <c r="D907" s="8" t="e">
        <f>'Anexo VI Estimativa de custo'!#REF!</f>
        <v>#REF!</v>
      </c>
      <c r="E907" s="80" t="e">
        <f>'Anexo VI Estimativa de custo'!#REF!</f>
        <v>#REF!</v>
      </c>
      <c r="F907" s="80" t="e">
        <f t="shared" si="299"/>
        <v>#REF!</v>
      </c>
      <c r="G907" s="167" t="e">
        <f t="shared" si="300"/>
        <v>#REF!</v>
      </c>
      <c r="H907" s="167" t="e">
        <f t="shared" si="301"/>
        <v>#REF!</v>
      </c>
      <c r="I907" s="78" t="e">
        <f>'Anexo VI Estimativa de custo'!#REF!</f>
        <v>#REF!</v>
      </c>
      <c r="J907" s="269" t="e">
        <f t="shared" si="302"/>
        <v>#REF!</v>
      </c>
      <c r="K907" s="269" t="e">
        <f t="shared" si="303"/>
        <v>#REF!</v>
      </c>
      <c r="L907" s="269" t="e">
        <f t="shared" si="304"/>
        <v>#REF!</v>
      </c>
      <c r="M907" s="106" t="e">
        <f t="shared" si="298"/>
        <v>#REF!</v>
      </c>
      <c r="N907" s="76"/>
      <c r="O907" s="76"/>
      <c r="P907" s="30"/>
      <c r="R907" s="124"/>
      <c r="T907" s="221" t="e">
        <f t="shared" si="296"/>
        <v>#REF!</v>
      </c>
      <c r="W907" s="221" t="e">
        <f t="shared" si="297"/>
        <v>#REF!</v>
      </c>
    </row>
    <row r="908" spans="1:23" s="26" customFormat="1" ht="21.95" customHeight="1" x14ac:dyDescent="0.2">
      <c r="A908" s="192" t="e">
        <f>'Anexo VI Estimativa de custo'!#REF!</f>
        <v>#REF!</v>
      </c>
      <c r="B908" s="172" t="e">
        <f>CONCATENATE($R$852,SUM($M$853:M908))</f>
        <v>#REF!</v>
      </c>
      <c r="C908" s="31" t="e">
        <f>'Anexo VI Estimativa de custo'!#REF!</f>
        <v>#REF!</v>
      </c>
      <c r="D908" s="8" t="e">
        <f>'Anexo VI Estimativa de custo'!#REF!</f>
        <v>#REF!</v>
      </c>
      <c r="E908" s="80" t="e">
        <f>'Anexo VI Estimativa de custo'!#REF!</f>
        <v>#REF!</v>
      </c>
      <c r="F908" s="80" t="e">
        <f t="shared" si="299"/>
        <v>#REF!</v>
      </c>
      <c r="G908" s="167" t="e">
        <f t="shared" si="300"/>
        <v>#REF!</v>
      </c>
      <c r="H908" s="167" t="e">
        <f t="shared" si="301"/>
        <v>#REF!</v>
      </c>
      <c r="I908" s="78" t="e">
        <f>'Anexo VI Estimativa de custo'!#REF!</f>
        <v>#REF!</v>
      </c>
      <c r="J908" s="269" t="e">
        <f t="shared" si="302"/>
        <v>#REF!</v>
      </c>
      <c r="K908" s="269" t="e">
        <f t="shared" si="303"/>
        <v>#REF!</v>
      </c>
      <c r="L908" s="269" t="e">
        <f t="shared" si="304"/>
        <v>#REF!</v>
      </c>
      <c r="M908" s="106" t="e">
        <f t="shared" si="298"/>
        <v>#REF!</v>
      </c>
      <c r="N908" s="76"/>
      <c r="O908" s="76"/>
      <c r="P908" s="30"/>
      <c r="R908" s="124"/>
      <c r="T908" s="221" t="e">
        <f t="shared" si="296"/>
        <v>#REF!</v>
      </c>
      <c r="W908" s="221" t="e">
        <f t="shared" si="297"/>
        <v>#REF!</v>
      </c>
    </row>
    <row r="909" spans="1:23" s="26" customFormat="1" ht="21.95" customHeight="1" x14ac:dyDescent="0.2">
      <c r="A909" s="192" t="e">
        <f>'Anexo VI Estimativa de custo'!#REF!</f>
        <v>#REF!</v>
      </c>
      <c r="B909" s="172" t="e">
        <f>CONCATENATE($R$852,SUM($M$853:M909))</f>
        <v>#REF!</v>
      </c>
      <c r="C909" s="31" t="e">
        <f>'Anexo VI Estimativa de custo'!#REF!</f>
        <v>#REF!</v>
      </c>
      <c r="D909" s="8" t="e">
        <f>'Anexo VI Estimativa de custo'!#REF!</f>
        <v>#REF!</v>
      </c>
      <c r="E909" s="80" t="e">
        <f>'Anexo VI Estimativa de custo'!#REF!</f>
        <v>#REF!</v>
      </c>
      <c r="F909" s="80" t="e">
        <f t="shared" si="299"/>
        <v>#REF!</v>
      </c>
      <c r="G909" s="167" t="e">
        <f t="shared" si="300"/>
        <v>#REF!</v>
      </c>
      <c r="H909" s="167" t="e">
        <f t="shared" si="301"/>
        <v>#REF!</v>
      </c>
      <c r="I909" s="78" t="e">
        <f>'Anexo VI Estimativa de custo'!#REF!</f>
        <v>#REF!</v>
      </c>
      <c r="J909" s="269" t="e">
        <f t="shared" si="302"/>
        <v>#REF!</v>
      </c>
      <c r="K909" s="269" t="e">
        <f t="shared" si="303"/>
        <v>#REF!</v>
      </c>
      <c r="L909" s="269" t="e">
        <f t="shared" si="304"/>
        <v>#REF!</v>
      </c>
      <c r="M909" s="106" t="e">
        <f t="shared" si="298"/>
        <v>#REF!</v>
      </c>
      <c r="N909" s="76"/>
      <c r="O909" s="76"/>
      <c r="P909" s="30"/>
      <c r="R909" s="124"/>
      <c r="T909" s="221" t="e">
        <f t="shared" si="296"/>
        <v>#REF!</v>
      </c>
      <c r="W909" s="221" t="e">
        <f t="shared" si="297"/>
        <v>#REF!</v>
      </c>
    </row>
    <row r="910" spans="1:23" s="26" customFormat="1" ht="21.95" customHeight="1" x14ac:dyDescent="0.2">
      <c r="A910" s="192" t="e">
        <f>'Anexo VI Estimativa de custo'!#REF!</f>
        <v>#REF!</v>
      </c>
      <c r="B910" s="172" t="e">
        <f>CONCATENATE($R$852,SUM($M$853:M910))</f>
        <v>#REF!</v>
      </c>
      <c r="C910" s="31" t="e">
        <f>'Anexo VI Estimativa de custo'!#REF!</f>
        <v>#REF!</v>
      </c>
      <c r="D910" s="8" t="e">
        <f>'Anexo VI Estimativa de custo'!#REF!</f>
        <v>#REF!</v>
      </c>
      <c r="E910" s="80" t="e">
        <f>'Anexo VI Estimativa de custo'!#REF!</f>
        <v>#REF!</v>
      </c>
      <c r="F910" s="80" t="e">
        <f t="shared" si="299"/>
        <v>#REF!</v>
      </c>
      <c r="G910" s="167" t="e">
        <f t="shared" si="300"/>
        <v>#REF!</v>
      </c>
      <c r="H910" s="167" t="e">
        <f t="shared" si="301"/>
        <v>#REF!</v>
      </c>
      <c r="I910" s="78" t="e">
        <f>'Anexo VI Estimativa de custo'!#REF!</f>
        <v>#REF!</v>
      </c>
      <c r="J910" s="269" t="e">
        <f t="shared" si="302"/>
        <v>#REF!</v>
      </c>
      <c r="K910" s="269" t="e">
        <f t="shared" si="303"/>
        <v>#REF!</v>
      </c>
      <c r="L910" s="269" t="e">
        <f t="shared" si="304"/>
        <v>#REF!</v>
      </c>
      <c r="M910" s="106" t="e">
        <f t="shared" si="298"/>
        <v>#REF!</v>
      </c>
      <c r="N910" s="76"/>
      <c r="O910" s="76"/>
      <c r="P910" s="30"/>
      <c r="R910" s="124"/>
      <c r="T910" s="221" t="e">
        <f t="shared" si="296"/>
        <v>#REF!</v>
      </c>
      <c r="W910" s="221" t="e">
        <f t="shared" si="297"/>
        <v>#REF!</v>
      </c>
    </row>
    <row r="911" spans="1:23" s="26" customFormat="1" ht="21.95" customHeight="1" x14ac:dyDescent="0.2">
      <c r="A911" s="192" t="e">
        <f>'Anexo VI Estimativa de custo'!#REF!</f>
        <v>#REF!</v>
      </c>
      <c r="B911" s="172" t="e">
        <f>CONCATENATE($R$852,SUM($M$853:M911))</f>
        <v>#REF!</v>
      </c>
      <c r="C911" s="31" t="e">
        <f>'Anexo VI Estimativa de custo'!#REF!</f>
        <v>#REF!</v>
      </c>
      <c r="D911" s="8" t="e">
        <f>'Anexo VI Estimativa de custo'!#REF!</f>
        <v>#REF!</v>
      </c>
      <c r="E911" s="80" t="e">
        <f>'Anexo VI Estimativa de custo'!#REF!</f>
        <v>#REF!</v>
      </c>
      <c r="F911" s="80" t="e">
        <f t="shared" si="299"/>
        <v>#REF!</v>
      </c>
      <c r="G911" s="167" t="e">
        <f t="shared" si="300"/>
        <v>#REF!</v>
      </c>
      <c r="H911" s="167" t="e">
        <f t="shared" si="301"/>
        <v>#REF!</v>
      </c>
      <c r="I911" s="78" t="e">
        <f>'Anexo VI Estimativa de custo'!#REF!</f>
        <v>#REF!</v>
      </c>
      <c r="J911" s="269" t="e">
        <f t="shared" si="302"/>
        <v>#REF!</v>
      </c>
      <c r="K911" s="269" t="e">
        <f t="shared" si="303"/>
        <v>#REF!</v>
      </c>
      <c r="L911" s="269" t="e">
        <f t="shared" si="304"/>
        <v>#REF!</v>
      </c>
      <c r="M911" s="106" t="e">
        <f t="shared" si="298"/>
        <v>#REF!</v>
      </c>
      <c r="N911" s="76"/>
      <c r="O911" s="76"/>
      <c r="P911" s="30"/>
      <c r="R911" s="124"/>
      <c r="T911" s="221" t="e">
        <f t="shared" si="296"/>
        <v>#REF!</v>
      </c>
      <c r="W911" s="221" t="e">
        <f t="shared" si="297"/>
        <v>#REF!</v>
      </c>
    </row>
    <row r="912" spans="1:23" s="26" customFormat="1" ht="21.95" customHeight="1" x14ac:dyDescent="0.2">
      <c r="A912" s="192" t="e">
        <f>'Anexo VI Estimativa de custo'!#REF!</f>
        <v>#REF!</v>
      </c>
      <c r="B912" s="172" t="e">
        <f>CONCATENATE($R$852,SUM($M$853:M912))</f>
        <v>#REF!</v>
      </c>
      <c r="C912" s="31" t="e">
        <f>'Anexo VI Estimativa de custo'!#REF!</f>
        <v>#REF!</v>
      </c>
      <c r="D912" s="8" t="e">
        <f>'Anexo VI Estimativa de custo'!#REF!</f>
        <v>#REF!</v>
      </c>
      <c r="E912" s="80" t="e">
        <f>'Anexo VI Estimativa de custo'!#REF!</f>
        <v>#REF!</v>
      </c>
      <c r="F912" s="80" t="e">
        <f t="shared" si="299"/>
        <v>#REF!</v>
      </c>
      <c r="G912" s="167" t="e">
        <f t="shared" si="300"/>
        <v>#REF!</v>
      </c>
      <c r="H912" s="167" t="e">
        <f t="shared" si="301"/>
        <v>#REF!</v>
      </c>
      <c r="I912" s="78" t="e">
        <f>'Anexo VI Estimativa de custo'!#REF!</f>
        <v>#REF!</v>
      </c>
      <c r="J912" s="269" t="e">
        <f t="shared" si="302"/>
        <v>#REF!</v>
      </c>
      <c r="K912" s="269" t="e">
        <f t="shared" si="303"/>
        <v>#REF!</v>
      </c>
      <c r="L912" s="269" t="e">
        <f t="shared" si="304"/>
        <v>#REF!</v>
      </c>
      <c r="M912" s="106" t="e">
        <f t="shared" si="298"/>
        <v>#REF!</v>
      </c>
      <c r="N912" s="76"/>
      <c r="O912" s="76"/>
      <c r="P912" s="30"/>
      <c r="R912" s="124"/>
      <c r="T912" s="221" t="e">
        <f t="shared" si="296"/>
        <v>#REF!</v>
      </c>
      <c r="W912" s="221" t="e">
        <f t="shared" si="297"/>
        <v>#REF!</v>
      </c>
    </row>
    <row r="913" spans="1:23" s="26" customFormat="1" ht="21.95" customHeight="1" x14ac:dyDescent="0.2">
      <c r="A913" s="192" t="e">
        <f>'Anexo VI Estimativa de custo'!#REF!</f>
        <v>#REF!</v>
      </c>
      <c r="B913" s="172" t="e">
        <f>CONCATENATE($R$852,SUM($M$853:M913))</f>
        <v>#REF!</v>
      </c>
      <c r="C913" s="31" t="e">
        <f>'Anexo VI Estimativa de custo'!#REF!</f>
        <v>#REF!</v>
      </c>
      <c r="D913" s="8" t="e">
        <f>'Anexo VI Estimativa de custo'!#REF!</f>
        <v>#REF!</v>
      </c>
      <c r="E913" s="80" t="e">
        <f>'Anexo VI Estimativa de custo'!#REF!</f>
        <v>#REF!</v>
      </c>
      <c r="F913" s="80" t="e">
        <f t="shared" si="299"/>
        <v>#REF!</v>
      </c>
      <c r="G913" s="167" t="e">
        <f t="shared" si="300"/>
        <v>#REF!</v>
      </c>
      <c r="H913" s="167" t="e">
        <f t="shared" si="301"/>
        <v>#REF!</v>
      </c>
      <c r="I913" s="78" t="e">
        <f>'Anexo VI Estimativa de custo'!#REF!</f>
        <v>#REF!</v>
      </c>
      <c r="J913" s="269" t="e">
        <f t="shared" si="302"/>
        <v>#REF!</v>
      </c>
      <c r="K913" s="269" t="e">
        <f t="shared" si="303"/>
        <v>#REF!</v>
      </c>
      <c r="L913" s="269" t="e">
        <f t="shared" si="304"/>
        <v>#REF!</v>
      </c>
      <c r="M913" s="106" t="e">
        <f t="shared" si="298"/>
        <v>#REF!</v>
      </c>
      <c r="N913" s="76"/>
      <c r="O913" s="76"/>
      <c r="P913" s="30"/>
      <c r="R913" s="124"/>
      <c r="T913" s="221" t="e">
        <f t="shared" si="296"/>
        <v>#REF!</v>
      </c>
      <c r="W913" s="221" t="e">
        <f t="shared" si="297"/>
        <v>#REF!</v>
      </c>
    </row>
    <row r="914" spans="1:23" s="26" customFormat="1" ht="21.95" customHeight="1" x14ac:dyDescent="0.2">
      <c r="A914" s="192" t="e">
        <f>'Anexo VI Estimativa de custo'!#REF!</f>
        <v>#REF!</v>
      </c>
      <c r="B914" s="172" t="e">
        <f>CONCATENATE($R$852,SUM($M$853:M914))</f>
        <v>#REF!</v>
      </c>
      <c r="C914" s="31" t="e">
        <f>'Anexo VI Estimativa de custo'!#REF!</f>
        <v>#REF!</v>
      </c>
      <c r="D914" s="8" t="e">
        <f>'Anexo VI Estimativa de custo'!#REF!</f>
        <v>#REF!</v>
      </c>
      <c r="E914" s="80" t="e">
        <f>'Anexo VI Estimativa de custo'!#REF!</f>
        <v>#REF!</v>
      </c>
      <c r="F914" s="80" t="e">
        <f t="shared" si="299"/>
        <v>#REF!</v>
      </c>
      <c r="G914" s="167" t="e">
        <f t="shared" si="300"/>
        <v>#REF!</v>
      </c>
      <c r="H914" s="167" t="e">
        <f t="shared" si="301"/>
        <v>#REF!</v>
      </c>
      <c r="I914" s="78" t="e">
        <f>'Anexo VI Estimativa de custo'!#REF!</f>
        <v>#REF!</v>
      </c>
      <c r="J914" s="269" t="e">
        <f t="shared" si="302"/>
        <v>#REF!</v>
      </c>
      <c r="K914" s="269" t="e">
        <f t="shared" si="303"/>
        <v>#REF!</v>
      </c>
      <c r="L914" s="269" t="e">
        <f t="shared" si="304"/>
        <v>#REF!</v>
      </c>
      <c r="M914" s="106" t="e">
        <f t="shared" si="298"/>
        <v>#REF!</v>
      </c>
      <c r="N914" s="76"/>
      <c r="O914" s="76"/>
      <c r="P914" s="30"/>
      <c r="R914" s="124"/>
      <c r="T914" s="221" t="e">
        <f t="shared" ref="T914:T977" si="305">E914*I914</f>
        <v>#REF!</v>
      </c>
      <c r="W914" s="221" t="e">
        <f t="shared" ref="W914:W977" si="306">I914*E914</f>
        <v>#REF!</v>
      </c>
    </row>
    <row r="915" spans="1:23" s="26" customFormat="1" ht="21.95" customHeight="1" x14ac:dyDescent="0.2">
      <c r="A915" s="192" t="e">
        <f>'Anexo VI Estimativa de custo'!#REF!</f>
        <v>#REF!</v>
      </c>
      <c r="B915" s="172" t="e">
        <f>CONCATENATE($R$852,SUM($M$853:M915))</f>
        <v>#REF!</v>
      </c>
      <c r="C915" s="31" t="e">
        <f>'Anexo VI Estimativa de custo'!#REF!</f>
        <v>#REF!</v>
      </c>
      <c r="D915" s="8" t="e">
        <f>'Anexo VI Estimativa de custo'!#REF!</f>
        <v>#REF!</v>
      </c>
      <c r="E915" s="80" t="e">
        <f>'Anexo VI Estimativa de custo'!#REF!</f>
        <v>#REF!</v>
      </c>
      <c r="F915" s="80" t="e">
        <f t="shared" si="299"/>
        <v>#REF!</v>
      </c>
      <c r="G915" s="167" t="e">
        <f t="shared" si="300"/>
        <v>#REF!</v>
      </c>
      <c r="H915" s="167" t="e">
        <f t="shared" si="301"/>
        <v>#REF!</v>
      </c>
      <c r="I915" s="78" t="e">
        <f>'Anexo VI Estimativa de custo'!#REF!</f>
        <v>#REF!</v>
      </c>
      <c r="J915" s="269" t="e">
        <f t="shared" si="302"/>
        <v>#REF!</v>
      </c>
      <c r="K915" s="269" t="e">
        <f t="shared" si="303"/>
        <v>#REF!</v>
      </c>
      <c r="L915" s="269" t="e">
        <f t="shared" si="304"/>
        <v>#REF!</v>
      </c>
      <c r="M915" s="106" t="e">
        <f t="shared" si="298"/>
        <v>#REF!</v>
      </c>
      <c r="N915" s="76"/>
      <c r="O915" s="76"/>
      <c r="P915" s="30"/>
      <c r="R915" s="124"/>
      <c r="T915" s="221" t="e">
        <f t="shared" si="305"/>
        <v>#REF!</v>
      </c>
      <c r="W915" s="221" t="e">
        <f t="shared" si="306"/>
        <v>#REF!</v>
      </c>
    </row>
    <row r="916" spans="1:23" s="26" customFormat="1" ht="21.95" customHeight="1" x14ac:dyDescent="0.2">
      <c r="A916" s="192" t="e">
        <f>'Anexo VI Estimativa de custo'!#REF!</f>
        <v>#REF!</v>
      </c>
      <c r="B916" s="172" t="e">
        <f>CONCATENATE($R$852,SUM($M$853:M916))</f>
        <v>#REF!</v>
      </c>
      <c r="C916" s="31" t="e">
        <f>'Anexo VI Estimativa de custo'!#REF!</f>
        <v>#REF!</v>
      </c>
      <c r="D916" s="8" t="e">
        <f>'Anexo VI Estimativa de custo'!#REF!</f>
        <v>#REF!</v>
      </c>
      <c r="E916" s="80" t="e">
        <f>'Anexo VI Estimativa de custo'!#REF!</f>
        <v>#REF!</v>
      </c>
      <c r="F916" s="80" t="e">
        <f t="shared" si="299"/>
        <v>#REF!</v>
      </c>
      <c r="G916" s="167" t="e">
        <f t="shared" si="300"/>
        <v>#REF!</v>
      </c>
      <c r="H916" s="167" t="e">
        <f t="shared" si="301"/>
        <v>#REF!</v>
      </c>
      <c r="I916" s="78" t="e">
        <f>'Anexo VI Estimativa de custo'!#REF!</f>
        <v>#REF!</v>
      </c>
      <c r="J916" s="269" t="e">
        <f t="shared" si="302"/>
        <v>#REF!</v>
      </c>
      <c r="K916" s="269" t="e">
        <f t="shared" si="303"/>
        <v>#REF!</v>
      </c>
      <c r="L916" s="269" t="e">
        <f t="shared" si="304"/>
        <v>#REF!</v>
      </c>
      <c r="M916" s="106" t="e">
        <f t="shared" si="298"/>
        <v>#REF!</v>
      </c>
      <c r="N916" s="76"/>
      <c r="O916" s="76"/>
      <c r="P916" s="30"/>
      <c r="R916" s="124"/>
      <c r="T916" s="221" t="e">
        <f t="shared" si="305"/>
        <v>#REF!</v>
      </c>
      <c r="W916" s="221" t="e">
        <f t="shared" si="306"/>
        <v>#REF!</v>
      </c>
    </row>
    <row r="917" spans="1:23" s="26" customFormat="1" ht="21.95" customHeight="1" x14ac:dyDescent="0.2">
      <c r="A917" s="192" t="e">
        <f>'Anexo VI Estimativa de custo'!#REF!</f>
        <v>#REF!</v>
      </c>
      <c r="B917" s="172" t="e">
        <f>CONCATENATE($R$852,SUM($M$853:M917))</f>
        <v>#REF!</v>
      </c>
      <c r="C917" s="31" t="e">
        <f>'Anexo VI Estimativa de custo'!#REF!</f>
        <v>#REF!</v>
      </c>
      <c r="D917" s="8" t="e">
        <f>'Anexo VI Estimativa de custo'!#REF!</f>
        <v>#REF!</v>
      </c>
      <c r="E917" s="80" t="e">
        <f>'Anexo VI Estimativa de custo'!#REF!</f>
        <v>#REF!</v>
      </c>
      <c r="F917" s="80" t="e">
        <f t="shared" si="299"/>
        <v>#REF!</v>
      </c>
      <c r="G917" s="167" t="e">
        <f t="shared" si="300"/>
        <v>#REF!</v>
      </c>
      <c r="H917" s="167" t="e">
        <f t="shared" si="301"/>
        <v>#REF!</v>
      </c>
      <c r="I917" s="78" t="e">
        <f>'Anexo VI Estimativa de custo'!#REF!</f>
        <v>#REF!</v>
      </c>
      <c r="J917" s="269" t="e">
        <f t="shared" si="302"/>
        <v>#REF!</v>
      </c>
      <c r="K917" s="269" t="e">
        <f t="shared" si="303"/>
        <v>#REF!</v>
      </c>
      <c r="L917" s="269" t="e">
        <f t="shared" si="304"/>
        <v>#REF!</v>
      </c>
      <c r="M917" s="106" t="e">
        <f t="shared" ref="M917:M979" si="307">IF(E917&gt;0.001,1,0)</f>
        <v>#REF!</v>
      </c>
      <c r="N917" s="76"/>
      <c r="O917" s="76"/>
      <c r="P917" s="30"/>
      <c r="R917" s="124"/>
      <c r="T917" s="221" t="e">
        <f t="shared" si="305"/>
        <v>#REF!</v>
      </c>
      <c r="W917" s="221" t="e">
        <f t="shared" si="306"/>
        <v>#REF!</v>
      </c>
    </row>
    <row r="918" spans="1:23" s="26" customFormat="1" ht="21.95" customHeight="1" x14ac:dyDescent="0.2">
      <c r="A918" s="192" t="e">
        <f>'Anexo VI Estimativa de custo'!#REF!</f>
        <v>#REF!</v>
      </c>
      <c r="B918" s="172" t="e">
        <f>CONCATENATE($R$852,SUM($M$853:M918))</f>
        <v>#REF!</v>
      </c>
      <c r="C918" s="31" t="e">
        <f>'Anexo VI Estimativa de custo'!#REF!</f>
        <v>#REF!</v>
      </c>
      <c r="D918" s="8" t="e">
        <f>'Anexo VI Estimativa de custo'!#REF!</f>
        <v>#REF!</v>
      </c>
      <c r="E918" s="80" t="e">
        <f>'Anexo VI Estimativa de custo'!#REF!</f>
        <v>#REF!</v>
      </c>
      <c r="F918" s="80" t="e">
        <f t="shared" ref="F918:F981" si="308">E918</f>
        <v>#REF!</v>
      </c>
      <c r="G918" s="167" t="e">
        <f t="shared" ref="G918:G980" si="309">IF(F918-E918&gt;0,F918-E918,0)</f>
        <v>#REF!</v>
      </c>
      <c r="H918" s="167" t="e">
        <f t="shared" ref="H918:H980" si="310">IF(E918-F918&gt;0,E918-F918,0)</f>
        <v>#REF!</v>
      </c>
      <c r="I918" s="78" t="e">
        <f>'Anexo VI Estimativa de custo'!#REF!</f>
        <v>#REF!</v>
      </c>
      <c r="J918" s="269" t="e">
        <f t="shared" ref="J918:J980" si="311">G918*I918</f>
        <v>#REF!</v>
      </c>
      <c r="K918" s="269" t="e">
        <f t="shared" ref="K918:K980" si="312">H918*I918</f>
        <v>#REF!</v>
      </c>
      <c r="L918" s="269" t="e">
        <f t="shared" ref="L918:L980" si="313">J918-K918</f>
        <v>#REF!</v>
      </c>
      <c r="M918" s="106" t="e">
        <f t="shared" si="307"/>
        <v>#REF!</v>
      </c>
      <c r="N918" s="76"/>
      <c r="O918" s="76"/>
      <c r="P918" s="30"/>
      <c r="R918" s="124"/>
      <c r="T918" s="221" t="e">
        <f t="shared" si="305"/>
        <v>#REF!</v>
      </c>
      <c r="W918" s="221" t="e">
        <f t="shared" si="306"/>
        <v>#REF!</v>
      </c>
    </row>
    <row r="919" spans="1:23" s="26" customFormat="1" ht="21.95" customHeight="1" x14ac:dyDescent="0.2">
      <c r="A919" s="192" t="e">
        <f>'Anexo VI Estimativa de custo'!#REF!</f>
        <v>#REF!</v>
      </c>
      <c r="B919" s="172" t="e">
        <f>CONCATENATE($R$852,SUM($M$853:M919))</f>
        <v>#REF!</v>
      </c>
      <c r="C919" s="31" t="e">
        <f>'Anexo VI Estimativa de custo'!#REF!</f>
        <v>#REF!</v>
      </c>
      <c r="D919" s="8" t="e">
        <f>'Anexo VI Estimativa de custo'!#REF!</f>
        <v>#REF!</v>
      </c>
      <c r="E919" s="80" t="e">
        <f>'Anexo VI Estimativa de custo'!#REF!</f>
        <v>#REF!</v>
      </c>
      <c r="F919" s="80" t="e">
        <f t="shared" si="308"/>
        <v>#REF!</v>
      </c>
      <c r="G919" s="167" t="e">
        <f t="shared" si="309"/>
        <v>#REF!</v>
      </c>
      <c r="H919" s="167" t="e">
        <f t="shared" si="310"/>
        <v>#REF!</v>
      </c>
      <c r="I919" s="78" t="e">
        <f>'Anexo VI Estimativa de custo'!#REF!</f>
        <v>#REF!</v>
      </c>
      <c r="J919" s="269" t="e">
        <f t="shared" si="311"/>
        <v>#REF!</v>
      </c>
      <c r="K919" s="269" t="e">
        <f t="shared" si="312"/>
        <v>#REF!</v>
      </c>
      <c r="L919" s="269" t="e">
        <f t="shared" si="313"/>
        <v>#REF!</v>
      </c>
      <c r="M919" s="106" t="e">
        <f t="shared" si="307"/>
        <v>#REF!</v>
      </c>
      <c r="N919" s="76"/>
      <c r="O919" s="76"/>
      <c r="P919" s="30"/>
      <c r="R919" s="124"/>
      <c r="T919" s="221" t="e">
        <f t="shared" si="305"/>
        <v>#REF!</v>
      </c>
      <c r="W919" s="221" t="e">
        <f t="shared" si="306"/>
        <v>#REF!</v>
      </c>
    </row>
    <row r="920" spans="1:23" s="26" customFormat="1" ht="21.95" customHeight="1" x14ac:dyDescent="0.2">
      <c r="A920" s="192" t="e">
        <f>'Anexo VI Estimativa de custo'!#REF!</f>
        <v>#REF!</v>
      </c>
      <c r="B920" s="172" t="e">
        <f>CONCATENATE($R$852,SUM($M$853:M920))</f>
        <v>#REF!</v>
      </c>
      <c r="C920" s="31" t="e">
        <f>'Anexo VI Estimativa de custo'!#REF!</f>
        <v>#REF!</v>
      </c>
      <c r="D920" s="8" t="e">
        <f>'Anexo VI Estimativa de custo'!#REF!</f>
        <v>#REF!</v>
      </c>
      <c r="E920" s="80" t="e">
        <f>'Anexo VI Estimativa de custo'!#REF!</f>
        <v>#REF!</v>
      </c>
      <c r="F920" s="80" t="e">
        <f t="shared" si="308"/>
        <v>#REF!</v>
      </c>
      <c r="G920" s="167" t="e">
        <f t="shared" si="309"/>
        <v>#REF!</v>
      </c>
      <c r="H920" s="167" t="e">
        <f t="shared" si="310"/>
        <v>#REF!</v>
      </c>
      <c r="I920" s="78" t="e">
        <f>'Anexo VI Estimativa de custo'!#REF!</f>
        <v>#REF!</v>
      </c>
      <c r="J920" s="269" t="e">
        <f t="shared" si="311"/>
        <v>#REF!</v>
      </c>
      <c r="K920" s="269" t="e">
        <f t="shared" si="312"/>
        <v>#REF!</v>
      </c>
      <c r="L920" s="269" t="e">
        <f t="shared" si="313"/>
        <v>#REF!</v>
      </c>
      <c r="M920" s="106" t="e">
        <f t="shared" si="307"/>
        <v>#REF!</v>
      </c>
      <c r="N920" s="76"/>
      <c r="O920" s="76"/>
      <c r="P920" s="30"/>
      <c r="R920" s="124"/>
      <c r="T920" s="221" t="e">
        <f t="shared" si="305"/>
        <v>#REF!</v>
      </c>
      <c r="W920" s="221" t="e">
        <f t="shared" si="306"/>
        <v>#REF!</v>
      </c>
    </row>
    <row r="921" spans="1:23" s="26" customFormat="1" ht="21.95" customHeight="1" x14ac:dyDescent="0.2">
      <c r="A921" s="192" t="e">
        <f>'Anexo VI Estimativa de custo'!#REF!</f>
        <v>#REF!</v>
      </c>
      <c r="B921" s="172" t="e">
        <f>CONCATENATE($R$852,SUM($M$853:M921))</f>
        <v>#REF!</v>
      </c>
      <c r="C921" s="31" t="e">
        <f>'Anexo VI Estimativa de custo'!#REF!</f>
        <v>#REF!</v>
      </c>
      <c r="D921" s="8" t="e">
        <f>'Anexo VI Estimativa de custo'!#REF!</f>
        <v>#REF!</v>
      </c>
      <c r="E921" s="80" t="e">
        <f>'Anexo VI Estimativa de custo'!#REF!</f>
        <v>#REF!</v>
      </c>
      <c r="F921" s="80" t="e">
        <f t="shared" si="308"/>
        <v>#REF!</v>
      </c>
      <c r="G921" s="167" t="e">
        <f t="shared" si="309"/>
        <v>#REF!</v>
      </c>
      <c r="H921" s="167" t="e">
        <f t="shared" si="310"/>
        <v>#REF!</v>
      </c>
      <c r="I921" s="78" t="e">
        <f>'Anexo VI Estimativa de custo'!#REF!</f>
        <v>#REF!</v>
      </c>
      <c r="J921" s="269" t="e">
        <f t="shared" si="311"/>
        <v>#REF!</v>
      </c>
      <c r="K921" s="269" t="e">
        <f t="shared" si="312"/>
        <v>#REF!</v>
      </c>
      <c r="L921" s="269" t="e">
        <f t="shared" si="313"/>
        <v>#REF!</v>
      </c>
      <c r="M921" s="106" t="e">
        <f t="shared" si="307"/>
        <v>#REF!</v>
      </c>
      <c r="N921" s="76"/>
      <c r="O921" s="76"/>
      <c r="P921" s="30"/>
      <c r="R921" s="124"/>
      <c r="T921" s="221" t="e">
        <f t="shared" si="305"/>
        <v>#REF!</v>
      </c>
      <c r="W921" s="221" t="e">
        <f t="shared" si="306"/>
        <v>#REF!</v>
      </c>
    </row>
    <row r="922" spans="1:23" s="26" customFormat="1" ht="21.95" customHeight="1" x14ac:dyDescent="0.2">
      <c r="A922" s="192" t="e">
        <f>'Anexo VI Estimativa de custo'!#REF!</f>
        <v>#REF!</v>
      </c>
      <c r="B922" s="172" t="e">
        <f>CONCATENATE($R$852,SUM($M$853:M922))</f>
        <v>#REF!</v>
      </c>
      <c r="C922" s="31" t="e">
        <f>'Anexo VI Estimativa de custo'!#REF!</f>
        <v>#REF!</v>
      </c>
      <c r="D922" s="8" t="e">
        <f>'Anexo VI Estimativa de custo'!#REF!</f>
        <v>#REF!</v>
      </c>
      <c r="E922" s="80" t="e">
        <f>'Anexo VI Estimativa de custo'!#REF!</f>
        <v>#REF!</v>
      </c>
      <c r="F922" s="80" t="e">
        <f t="shared" si="308"/>
        <v>#REF!</v>
      </c>
      <c r="G922" s="167" t="e">
        <f t="shared" si="309"/>
        <v>#REF!</v>
      </c>
      <c r="H922" s="167" t="e">
        <f t="shared" si="310"/>
        <v>#REF!</v>
      </c>
      <c r="I922" s="78" t="e">
        <f>'Anexo VI Estimativa de custo'!#REF!</f>
        <v>#REF!</v>
      </c>
      <c r="J922" s="269" t="e">
        <f t="shared" si="311"/>
        <v>#REF!</v>
      </c>
      <c r="K922" s="269" t="e">
        <f t="shared" si="312"/>
        <v>#REF!</v>
      </c>
      <c r="L922" s="269" t="e">
        <f t="shared" si="313"/>
        <v>#REF!</v>
      </c>
      <c r="M922" s="106" t="e">
        <f t="shared" si="307"/>
        <v>#REF!</v>
      </c>
      <c r="N922" s="76"/>
      <c r="O922" s="76"/>
      <c r="P922" s="30"/>
      <c r="R922" s="124"/>
      <c r="T922" s="221" t="e">
        <f t="shared" si="305"/>
        <v>#REF!</v>
      </c>
      <c r="W922" s="221" t="e">
        <f t="shared" si="306"/>
        <v>#REF!</v>
      </c>
    </row>
    <row r="923" spans="1:23" s="26" customFormat="1" ht="21.95" customHeight="1" x14ac:dyDescent="0.2">
      <c r="A923" s="192" t="e">
        <f>'Anexo VI Estimativa de custo'!#REF!</f>
        <v>#REF!</v>
      </c>
      <c r="B923" s="172" t="e">
        <f>CONCATENATE($R$852,SUM($M$853:M923))</f>
        <v>#REF!</v>
      </c>
      <c r="C923" s="31" t="e">
        <f>'Anexo VI Estimativa de custo'!#REF!</f>
        <v>#REF!</v>
      </c>
      <c r="D923" s="8" t="e">
        <f>'Anexo VI Estimativa de custo'!#REF!</f>
        <v>#REF!</v>
      </c>
      <c r="E923" s="80" t="e">
        <f>'Anexo VI Estimativa de custo'!#REF!</f>
        <v>#REF!</v>
      </c>
      <c r="F923" s="80" t="e">
        <f t="shared" si="308"/>
        <v>#REF!</v>
      </c>
      <c r="G923" s="167" t="e">
        <f t="shared" si="309"/>
        <v>#REF!</v>
      </c>
      <c r="H923" s="167" t="e">
        <f t="shared" si="310"/>
        <v>#REF!</v>
      </c>
      <c r="I923" s="78" t="e">
        <f>'Anexo VI Estimativa de custo'!#REF!</f>
        <v>#REF!</v>
      </c>
      <c r="J923" s="269" t="e">
        <f t="shared" si="311"/>
        <v>#REF!</v>
      </c>
      <c r="K923" s="269" t="e">
        <f t="shared" si="312"/>
        <v>#REF!</v>
      </c>
      <c r="L923" s="269" t="e">
        <f t="shared" si="313"/>
        <v>#REF!</v>
      </c>
      <c r="M923" s="106" t="e">
        <f t="shared" si="307"/>
        <v>#REF!</v>
      </c>
      <c r="N923" s="76"/>
      <c r="O923" s="76"/>
      <c r="P923" s="30"/>
      <c r="R923" s="124"/>
      <c r="T923" s="221" t="e">
        <f t="shared" si="305"/>
        <v>#REF!</v>
      </c>
      <c r="W923" s="221" t="e">
        <f t="shared" si="306"/>
        <v>#REF!</v>
      </c>
    </row>
    <row r="924" spans="1:23" s="26" customFormat="1" ht="21.95" customHeight="1" x14ac:dyDescent="0.2">
      <c r="A924" s="192" t="e">
        <f>'Anexo VI Estimativa de custo'!#REF!</f>
        <v>#REF!</v>
      </c>
      <c r="B924" s="172" t="e">
        <f>CONCATENATE($R$852,SUM($M$853:M924))</f>
        <v>#REF!</v>
      </c>
      <c r="C924" s="31" t="e">
        <f>'Anexo VI Estimativa de custo'!#REF!</f>
        <v>#REF!</v>
      </c>
      <c r="D924" s="8" t="e">
        <f>'Anexo VI Estimativa de custo'!#REF!</f>
        <v>#REF!</v>
      </c>
      <c r="E924" s="80" t="e">
        <f>'Anexo VI Estimativa de custo'!#REF!</f>
        <v>#REF!</v>
      </c>
      <c r="F924" s="80" t="e">
        <f t="shared" si="308"/>
        <v>#REF!</v>
      </c>
      <c r="G924" s="167" t="e">
        <f t="shared" si="309"/>
        <v>#REF!</v>
      </c>
      <c r="H924" s="167" t="e">
        <f t="shared" si="310"/>
        <v>#REF!</v>
      </c>
      <c r="I924" s="78" t="e">
        <f>'Anexo VI Estimativa de custo'!#REF!</f>
        <v>#REF!</v>
      </c>
      <c r="J924" s="269" t="e">
        <f t="shared" si="311"/>
        <v>#REF!</v>
      </c>
      <c r="K924" s="269" t="e">
        <f t="shared" si="312"/>
        <v>#REF!</v>
      </c>
      <c r="L924" s="269" t="e">
        <f t="shared" si="313"/>
        <v>#REF!</v>
      </c>
      <c r="M924" s="106" t="e">
        <f t="shared" si="307"/>
        <v>#REF!</v>
      </c>
      <c r="N924" s="76"/>
      <c r="O924" s="76"/>
      <c r="P924" s="30"/>
      <c r="R924" s="124"/>
      <c r="T924" s="221" t="e">
        <f t="shared" si="305"/>
        <v>#REF!</v>
      </c>
      <c r="W924" s="221" t="e">
        <f t="shared" si="306"/>
        <v>#REF!</v>
      </c>
    </row>
    <row r="925" spans="1:23" s="26" customFormat="1" ht="21.95" customHeight="1" x14ac:dyDescent="0.2">
      <c r="A925" s="192" t="e">
        <f>'Anexo VI Estimativa de custo'!#REF!</f>
        <v>#REF!</v>
      </c>
      <c r="B925" s="172" t="e">
        <f>CONCATENATE($R$852,SUM($M$853:M925))</f>
        <v>#REF!</v>
      </c>
      <c r="C925" s="31" t="e">
        <f>'Anexo VI Estimativa de custo'!#REF!</f>
        <v>#REF!</v>
      </c>
      <c r="D925" s="8" t="e">
        <f>'Anexo VI Estimativa de custo'!#REF!</f>
        <v>#REF!</v>
      </c>
      <c r="E925" s="80" t="e">
        <f>'Anexo VI Estimativa de custo'!#REF!</f>
        <v>#REF!</v>
      </c>
      <c r="F925" s="80" t="e">
        <f t="shared" si="308"/>
        <v>#REF!</v>
      </c>
      <c r="G925" s="167" t="e">
        <f t="shared" si="309"/>
        <v>#REF!</v>
      </c>
      <c r="H925" s="167" t="e">
        <f t="shared" si="310"/>
        <v>#REF!</v>
      </c>
      <c r="I925" s="78" t="e">
        <f>'Anexo VI Estimativa de custo'!#REF!</f>
        <v>#REF!</v>
      </c>
      <c r="J925" s="269" t="e">
        <f t="shared" si="311"/>
        <v>#REF!</v>
      </c>
      <c r="K925" s="269" t="e">
        <f t="shared" si="312"/>
        <v>#REF!</v>
      </c>
      <c r="L925" s="269" t="e">
        <f t="shared" si="313"/>
        <v>#REF!</v>
      </c>
      <c r="M925" s="106" t="e">
        <f t="shared" si="307"/>
        <v>#REF!</v>
      </c>
      <c r="N925" s="76"/>
      <c r="O925" s="76"/>
      <c r="P925" s="30"/>
      <c r="R925" s="124"/>
      <c r="T925" s="221" t="e">
        <f t="shared" si="305"/>
        <v>#REF!</v>
      </c>
      <c r="W925" s="221" t="e">
        <f t="shared" si="306"/>
        <v>#REF!</v>
      </c>
    </row>
    <row r="926" spans="1:23" s="26" customFormat="1" ht="21.95" customHeight="1" x14ac:dyDescent="0.2">
      <c r="A926" s="192" t="e">
        <f>'Anexo VI Estimativa de custo'!#REF!</f>
        <v>#REF!</v>
      </c>
      <c r="B926" s="172" t="e">
        <f>CONCATENATE($R$852,SUM($M$853:M926))</f>
        <v>#REF!</v>
      </c>
      <c r="C926" s="31" t="e">
        <f>'Anexo VI Estimativa de custo'!#REF!</f>
        <v>#REF!</v>
      </c>
      <c r="D926" s="8" t="e">
        <f>'Anexo VI Estimativa de custo'!#REF!</f>
        <v>#REF!</v>
      </c>
      <c r="E926" s="80" t="e">
        <f>'Anexo VI Estimativa de custo'!#REF!</f>
        <v>#REF!</v>
      </c>
      <c r="F926" s="80" t="e">
        <f t="shared" si="308"/>
        <v>#REF!</v>
      </c>
      <c r="G926" s="167" t="e">
        <f t="shared" si="309"/>
        <v>#REF!</v>
      </c>
      <c r="H926" s="167" t="e">
        <f t="shared" si="310"/>
        <v>#REF!</v>
      </c>
      <c r="I926" s="78" t="e">
        <f>'Anexo VI Estimativa de custo'!#REF!</f>
        <v>#REF!</v>
      </c>
      <c r="J926" s="269" t="e">
        <f t="shared" si="311"/>
        <v>#REF!</v>
      </c>
      <c r="K926" s="269" t="e">
        <f t="shared" si="312"/>
        <v>#REF!</v>
      </c>
      <c r="L926" s="269" t="e">
        <f t="shared" si="313"/>
        <v>#REF!</v>
      </c>
      <c r="M926" s="106" t="e">
        <f t="shared" si="307"/>
        <v>#REF!</v>
      </c>
      <c r="N926" s="76"/>
      <c r="O926" s="76"/>
      <c r="P926" s="30"/>
      <c r="R926" s="124"/>
      <c r="T926" s="221" t="e">
        <f t="shared" si="305"/>
        <v>#REF!</v>
      </c>
      <c r="W926" s="221" t="e">
        <f t="shared" si="306"/>
        <v>#REF!</v>
      </c>
    </row>
    <row r="927" spans="1:23" s="26" customFormat="1" ht="21.95" customHeight="1" x14ac:dyDescent="0.2">
      <c r="A927" s="192" t="e">
        <f>'Anexo VI Estimativa de custo'!#REF!</f>
        <v>#REF!</v>
      </c>
      <c r="B927" s="172" t="e">
        <f>CONCATENATE($R$852,SUM($M$853:M927))</f>
        <v>#REF!</v>
      </c>
      <c r="C927" s="31" t="e">
        <f>'Anexo VI Estimativa de custo'!#REF!</f>
        <v>#REF!</v>
      </c>
      <c r="D927" s="8" t="e">
        <f>'Anexo VI Estimativa de custo'!#REF!</f>
        <v>#REF!</v>
      </c>
      <c r="E927" s="80" t="e">
        <f>'Anexo VI Estimativa de custo'!#REF!</f>
        <v>#REF!</v>
      </c>
      <c r="F927" s="80" t="e">
        <f t="shared" si="308"/>
        <v>#REF!</v>
      </c>
      <c r="G927" s="167" t="e">
        <f t="shared" si="309"/>
        <v>#REF!</v>
      </c>
      <c r="H927" s="167" t="e">
        <f t="shared" si="310"/>
        <v>#REF!</v>
      </c>
      <c r="I927" s="78" t="e">
        <f>'Anexo VI Estimativa de custo'!#REF!</f>
        <v>#REF!</v>
      </c>
      <c r="J927" s="269" t="e">
        <f t="shared" si="311"/>
        <v>#REF!</v>
      </c>
      <c r="K927" s="269" t="e">
        <f t="shared" si="312"/>
        <v>#REF!</v>
      </c>
      <c r="L927" s="269" t="e">
        <f t="shared" si="313"/>
        <v>#REF!</v>
      </c>
      <c r="M927" s="106" t="e">
        <f t="shared" si="307"/>
        <v>#REF!</v>
      </c>
      <c r="N927" s="76"/>
      <c r="O927" s="76"/>
      <c r="P927" s="30"/>
      <c r="R927" s="124"/>
      <c r="T927" s="221" t="e">
        <f t="shared" si="305"/>
        <v>#REF!</v>
      </c>
      <c r="W927" s="221" t="e">
        <f t="shared" si="306"/>
        <v>#REF!</v>
      </c>
    </row>
    <row r="928" spans="1:23" s="26" customFormat="1" ht="21.95" customHeight="1" x14ac:dyDescent="0.2">
      <c r="A928" s="192">
        <f>'Anexo VI Estimativa de custo'!B104</f>
        <v>171266</v>
      </c>
      <c r="B928" s="172" t="e">
        <f>CONCATENATE($R$852,SUM($M$853:M928))</f>
        <v>#REF!</v>
      </c>
      <c r="C928" s="31" t="str">
        <f>'Anexo VI Estimativa de custo'!D104</f>
        <v>Curva 90° p/ elet. PVC 1 1/2" (IE)</v>
      </c>
      <c r="D928" s="8" t="str">
        <f>'Anexo VI Estimativa de custo'!E104</f>
        <v>un</v>
      </c>
      <c r="E928" s="80">
        <f>'Anexo VI Estimativa de custo'!F104</f>
        <v>4</v>
      </c>
      <c r="F928" s="80">
        <f t="shared" si="308"/>
        <v>4</v>
      </c>
      <c r="G928" s="167">
        <f t="shared" si="309"/>
        <v>0</v>
      </c>
      <c r="H928" s="167">
        <f t="shared" si="310"/>
        <v>0</v>
      </c>
      <c r="I928" s="78">
        <f>'Anexo VI Estimativa de custo'!L104</f>
        <v>4.53</v>
      </c>
      <c r="J928" s="269">
        <f t="shared" si="311"/>
        <v>0</v>
      </c>
      <c r="K928" s="269">
        <f t="shared" si="312"/>
        <v>0</v>
      </c>
      <c r="L928" s="269">
        <f t="shared" si="313"/>
        <v>0</v>
      </c>
      <c r="M928" s="106">
        <f t="shared" si="307"/>
        <v>1</v>
      </c>
      <c r="N928" s="76"/>
      <c r="O928" s="76"/>
      <c r="P928" s="30"/>
      <c r="R928" s="124"/>
      <c r="T928" s="221">
        <f t="shared" si="305"/>
        <v>18.12</v>
      </c>
      <c r="W928" s="221">
        <f t="shared" si="306"/>
        <v>18.12</v>
      </c>
    </row>
    <row r="929" spans="1:23" s="26" customFormat="1" ht="21.95" customHeight="1" x14ac:dyDescent="0.2">
      <c r="A929" s="192">
        <f>'Anexo VI Estimativa de custo'!B105</f>
        <v>171267</v>
      </c>
      <c r="B929" s="172" t="e">
        <f>CONCATENATE($R$852,SUM($M$853:M929))</f>
        <v>#REF!</v>
      </c>
      <c r="C929" s="31" t="str">
        <f>'Anexo VI Estimativa de custo'!D105</f>
        <v>Curva 90° p/ elet. PVC 1 1/4" (IE)</v>
      </c>
      <c r="D929" s="8" t="str">
        <f>'Anexo VI Estimativa de custo'!E105</f>
        <v>un</v>
      </c>
      <c r="E929" s="80">
        <f>'Anexo VI Estimativa de custo'!F105</f>
        <v>2</v>
      </c>
      <c r="F929" s="80">
        <f t="shared" si="308"/>
        <v>2</v>
      </c>
      <c r="G929" s="167">
        <f t="shared" si="309"/>
        <v>0</v>
      </c>
      <c r="H929" s="167">
        <f t="shared" si="310"/>
        <v>0</v>
      </c>
      <c r="I929" s="78">
        <f>'Anexo VI Estimativa de custo'!L105</f>
        <v>4.2300000000000004</v>
      </c>
      <c r="J929" s="269">
        <f t="shared" si="311"/>
        <v>0</v>
      </c>
      <c r="K929" s="269">
        <f t="shared" si="312"/>
        <v>0</v>
      </c>
      <c r="L929" s="269">
        <f t="shared" si="313"/>
        <v>0</v>
      </c>
      <c r="M929" s="106">
        <f t="shared" si="307"/>
        <v>1</v>
      </c>
      <c r="N929" s="76"/>
      <c r="O929" s="76"/>
      <c r="P929" s="30"/>
      <c r="R929" s="124"/>
      <c r="T929" s="221">
        <f t="shared" si="305"/>
        <v>8.4600000000000009</v>
      </c>
      <c r="W929" s="221">
        <f t="shared" si="306"/>
        <v>8.4600000000000009</v>
      </c>
    </row>
    <row r="930" spans="1:23" s="26" customFormat="1" ht="21.95" customHeight="1" x14ac:dyDescent="0.2">
      <c r="A930" s="192" t="e">
        <f>'Anexo VI Estimativa de custo'!#REF!</f>
        <v>#REF!</v>
      </c>
      <c r="B930" s="172" t="e">
        <f>CONCATENATE($R$852,SUM($M$853:M930))</f>
        <v>#REF!</v>
      </c>
      <c r="C930" s="31" t="e">
        <f>'Anexo VI Estimativa de custo'!#REF!</f>
        <v>#REF!</v>
      </c>
      <c r="D930" s="8" t="e">
        <f>'Anexo VI Estimativa de custo'!#REF!</f>
        <v>#REF!</v>
      </c>
      <c r="E930" s="80" t="e">
        <f>'Anexo VI Estimativa de custo'!#REF!</f>
        <v>#REF!</v>
      </c>
      <c r="F930" s="80" t="e">
        <f t="shared" si="308"/>
        <v>#REF!</v>
      </c>
      <c r="G930" s="167" t="e">
        <f t="shared" si="309"/>
        <v>#REF!</v>
      </c>
      <c r="H930" s="167" t="e">
        <f t="shared" si="310"/>
        <v>#REF!</v>
      </c>
      <c r="I930" s="78" t="e">
        <f>'Anexo VI Estimativa de custo'!#REF!</f>
        <v>#REF!</v>
      </c>
      <c r="J930" s="269" t="e">
        <f t="shared" si="311"/>
        <v>#REF!</v>
      </c>
      <c r="K930" s="269" t="e">
        <f t="shared" si="312"/>
        <v>#REF!</v>
      </c>
      <c r="L930" s="269" t="e">
        <f t="shared" si="313"/>
        <v>#REF!</v>
      </c>
      <c r="M930" s="106" t="e">
        <f t="shared" si="307"/>
        <v>#REF!</v>
      </c>
      <c r="N930" s="76"/>
      <c r="O930" s="76"/>
      <c r="P930" s="30"/>
      <c r="R930" s="124"/>
      <c r="T930" s="221" t="e">
        <f t="shared" si="305"/>
        <v>#REF!</v>
      </c>
      <c r="W930" s="221" t="e">
        <f t="shared" si="306"/>
        <v>#REF!</v>
      </c>
    </row>
    <row r="931" spans="1:23" s="26" customFormat="1" ht="21.95" customHeight="1" x14ac:dyDescent="0.2">
      <c r="A931" s="192" t="e">
        <f>'Anexo VI Estimativa de custo'!#REF!</f>
        <v>#REF!</v>
      </c>
      <c r="B931" s="172" t="e">
        <f>CONCATENATE($R$852,SUM($M$853:M931))</f>
        <v>#REF!</v>
      </c>
      <c r="C931" s="31" t="e">
        <f>'Anexo VI Estimativa de custo'!#REF!</f>
        <v>#REF!</v>
      </c>
      <c r="D931" s="8" t="e">
        <f>'Anexo VI Estimativa de custo'!#REF!</f>
        <v>#REF!</v>
      </c>
      <c r="E931" s="80" t="e">
        <f>'Anexo VI Estimativa de custo'!#REF!</f>
        <v>#REF!</v>
      </c>
      <c r="F931" s="80" t="e">
        <f t="shared" si="308"/>
        <v>#REF!</v>
      </c>
      <c r="G931" s="167" t="e">
        <f t="shared" si="309"/>
        <v>#REF!</v>
      </c>
      <c r="H931" s="167" t="e">
        <f t="shared" si="310"/>
        <v>#REF!</v>
      </c>
      <c r="I931" s="78" t="e">
        <f>'Anexo VI Estimativa de custo'!#REF!</f>
        <v>#REF!</v>
      </c>
      <c r="J931" s="269" t="e">
        <f t="shared" si="311"/>
        <v>#REF!</v>
      </c>
      <c r="K931" s="269" t="e">
        <f t="shared" si="312"/>
        <v>#REF!</v>
      </c>
      <c r="L931" s="269" t="e">
        <f t="shared" si="313"/>
        <v>#REF!</v>
      </c>
      <c r="M931" s="106" t="e">
        <f t="shared" si="307"/>
        <v>#REF!</v>
      </c>
      <c r="N931" s="76"/>
      <c r="O931" s="76"/>
      <c r="P931" s="30"/>
      <c r="R931" s="124"/>
      <c r="T931" s="221" t="e">
        <f t="shared" si="305"/>
        <v>#REF!</v>
      </c>
      <c r="W931" s="221" t="e">
        <f t="shared" si="306"/>
        <v>#REF!</v>
      </c>
    </row>
    <row r="932" spans="1:23" s="26" customFormat="1" ht="21.95" customHeight="1" x14ac:dyDescent="0.2">
      <c r="A932" s="192">
        <f>'Anexo VI Estimativa de custo'!B106</f>
        <v>171094</v>
      </c>
      <c r="B932" s="172" t="e">
        <f>CONCATENATE($R$852,SUM($M$853:M932))</f>
        <v>#REF!</v>
      </c>
      <c r="C932" s="31" t="str">
        <f>'Anexo VI Estimativa de custo'!D106</f>
        <v>Curva 90° p/ elet. PVC 3" (IE)</v>
      </c>
      <c r="D932" s="8" t="str">
        <f>'Anexo VI Estimativa de custo'!E106</f>
        <v>un</v>
      </c>
      <c r="E932" s="80">
        <f>'Anexo VI Estimativa de custo'!F106</f>
        <v>2</v>
      </c>
      <c r="F932" s="80">
        <f t="shared" si="308"/>
        <v>2</v>
      </c>
      <c r="G932" s="167">
        <f t="shared" si="309"/>
        <v>0</v>
      </c>
      <c r="H932" s="167">
        <f t="shared" si="310"/>
        <v>0</v>
      </c>
      <c r="I932" s="78">
        <f>'Anexo VI Estimativa de custo'!L106</f>
        <v>10.18</v>
      </c>
      <c r="J932" s="269">
        <f t="shared" si="311"/>
        <v>0</v>
      </c>
      <c r="K932" s="269">
        <f t="shared" si="312"/>
        <v>0</v>
      </c>
      <c r="L932" s="269">
        <f t="shared" si="313"/>
        <v>0</v>
      </c>
      <c r="M932" s="106">
        <f t="shared" si="307"/>
        <v>1</v>
      </c>
      <c r="N932" s="76"/>
      <c r="O932" s="76"/>
      <c r="P932" s="30"/>
      <c r="R932" s="124"/>
      <c r="T932" s="221">
        <f t="shared" si="305"/>
        <v>20.36</v>
      </c>
      <c r="W932" s="221">
        <f t="shared" si="306"/>
        <v>20.36</v>
      </c>
    </row>
    <row r="933" spans="1:23" s="26" customFormat="1" ht="21.95" customHeight="1" x14ac:dyDescent="0.2">
      <c r="A933" s="192" t="e">
        <f>'Anexo VI Estimativa de custo'!#REF!</f>
        <v>#REF!</v>
      </c>
      <c r="B933" s="172" t="e">
        <f>CONCATENATE($R$852,SUM($M$853:M933))</f>
        <v>#REF!</v>
      </c>
      <c r="C933" s="31" t="e">
        <f>'Anexo VI Estimativa de custo'!#REF!</f>
        <v>#REF!</v>
      </c>
      <c r="D933" s="8" t="e">
        <f>'Anexo VI Estimativa de custo'!#REF!</f>
        <v>#REF!</v>
      </c>
      <c r="E933" s="80" t="e">
        <f>'Anexo VI Estimativa de custo'!#REF!</f>
        <v>#REF!</v>
      </c>
      <c r="F933" s="80" t="e">
        <f t="shared" si="308"/>
        <v>#REF!</v>
      </c>
      <c r="G933" s="167" t="e">
        <f t="shared" si="309"/>
        <v>#REF!</v>
      </c>
      <c r="H933" s="167" t="e">
        <f t="shared" si="310"/>
        <v>#REF!</v>
      </c>
      <c r="I933" s="78" t="e">
        <f>'Anexo VI Estimativa de custo'!#REF!</f>
        <v>#REF!</v>
      </c>
      <c r="J933" s="269" t="e">
        <f t="shared" si="311"/>
        <v>#REF!</v>
      </c>
      <c r="K933" s="269" t="e">
        <f t="shared" si="312"/>
        <v>#REF!</v>
      </c>
      <c r="L933" s="269" t="e">
        <f t="shared" si="313"/>
        <v>#REF!</v>
      </c>
      <c r="M933" s="106" t="e">
        <f t="shared" si="307"/>
        <v>#REF!</v>
      </c>
      <c r="N933" s="76"/>
      <c r="O933" s="76"/>
      <c r="P933" s="30"/>
      <c r="R933" s="124"/>
      <c r="T933" s="221" t="e">
        <f t="shared" si="305"/>
        <v>#REF!</v>
      </c>
      <c r="W933" s="221" t="e">
        <f t="shared" si="306"/>
        <v>#REF!</v>
      </c>
    </row>
    <row r="934" spans="1:23" s="26" customFormat="1" ht="21.95" customHeight="1" x14ac:dyDescent="0.2">
      <c r="A934" s="192" t="e">
        <f>'Anexo VI Estimativa de custo'!#REF!</f>
        <v>#REF!</v>
      </c>
      <c r="B934" s="172" t="e">
        <f>CONCATENATE($R$852,SUM($M$853:M934))</f>
        <v>#REF!</v>
      </c>
      <c r="C934" s="31" t="e">
        <f>'Anexo VI Estimativa de custo'!#REF!</f>
        <v>#REF!</v>
      </c>
      <c r="D934" s="8" t="e">
        <f>'Anexo VI Estimativa de custo'!#REF!</f>
        <v>#REF!</v>
      </c>
      <c r="E934" s="80" t="e">
        <f>'Anexo VI Estimativa de custo'!#REF!</f>
        <v>#REF!</v>
      </c>
      <c r="F934" s="80" t="e">
        <f t="shared" si="308"/>
        <v>#REF!</v>
      </c>
      <c r="G934" s="167" t="e">
        <f t="shared" si="309"/>
        <v>#REF!</v>
      </c>
      <c r="H934" s="167" t="e">
        <f t="shared" si="310"/>
        <v>#REF!</v>
      </c>
      <c r="I934" s="78" t="e">
        <f>'Anexo VI Estimativa de custo'!#REF!</f>
        <v>#REF!</v>
      </c>
      <c r="J934" s="269" t="e">
        <f t="shared" si="311"/>
        <v>#REF!</v>
      </c>
      <c r="K934" s="269" t="e">
        <f t="shared" si="312"/>
        <v>#REF!</v>
      </c>
      <c r="L934" s="269" t="e">
        <f t="shared" si="313"/>
        <v>#REF!</v>
      </c>
      <c r="M934" s="106" t="e">
        <f t="shared" si="307"/>
        <v>#REF!</v>
      </c>
      <c r="N934" s="76"/>
      <c r="O934" s="76"/>
      <c r="P934" s="30"/>
      <c r="R934" s="124"/>
      <c r="T934" s="221" t="e">
        <f t="shared" si="305"/>
        <v>#REF!</v>
      </c>
      <c r="W934" s="221" t="e">
        <f t="shared" si="306"/>
        <v>#REF!</v>
      </c>
    </row>
    <row r="935" spans="1:23" s="26" customFormat="1" ht="21.95" customHeight="1" x14ac:dyDescent="0.2">
      <c r="A935" s="192" t="e">
        <f>'Anexo VI Estimativa de custo'!#REF!</f>
        <v>#REF!</v>
      </c>
      <c r="B935" s="172" t="e">
        <f>CONCATENATE($R$852,SUM($M$853:M935))</f>
        <v>#REF!</v>
      </c>
      <c r="C935" s="31" t="e">
        <f>'Anexo VI Estimativa de custo'!#REF!</f>
        <v>#REF!</v>
      </c>
      <c r="D935" s="8" t="e">
        <f>'Anexo VI Estimativa de custo'!#REF!</f>
        <v>#REF!</v>
      </c>
      <c r="E935" s="80" t="e">
        <f>'Anexo VI Estimativa de custo'!#REF!</f>
        <v>#REF!</v>
      </c>
      <c r="F935" s="80" t="e">
        <f t="shared" si="308"/>
        <v>#REF!</v>
      </c>
      <c r="G935" s="167" t="e">
        <f t="shared" si="309"/>
        <v>#REF!</v>
      </c>
      <c r="H935" s="167" t="e">
        <f t="shared" si="310"/>
        <v>#REF!</v>
      </c>
      <c r="I935" s="78" t="e">
        <f>'Anexo VI Estimativa de custo'!#REF!</f>
        <v>#REF!</v>
      </c>
      <c r="J935" s="269" t="e">
        <f t="shared" si="311"/>
        <v>#REF!</v>
      </c>
      <c r="K935" s="269" t="e">
        <f t="shared" si="312"/>
        <v>#REF!</v>
      </c>
      <c r="L935" s="269" t="e">
        <f t="shared" si="313"/>
        <v>#REF!</v>
      </c>
      <c r="M935" s="106" t="e">
        <f t="shared" si="307"/>
        <v>#REF!</v>
      </c>
      <c r="N935" s="76"/>
      <c r="O935" s="76"/>
      <c r="P935" s="30"/>
      <c r="R935" s="124"/>
      <c r="T935" s="221" t="e">
        <f t="shared" si="305"/>
        <v>#REF!</v>
      </c>
      <c r="W935" s="221" t="e">
        <f t="shared" si="306"/>
        <v>#REF!</v>
      </c>
    </row>
    <row r="936" spans="1:23" s="26" customFormat="1" ht="21.95" customHeight="1" x14ac:dyDescent="0.2">
      <c r="A936" s="192" t="e">
        <f>'Anexo VI Estimativa de custo'!#REF!</f>
        <v>#REF!</v>
      </c>
      <c r="B936" s="172" t="e">
        <f>CONCATENATE($R$852,SUM($M$853:M936))</f>
        <v>#REF!</v>
      </c>
      <c r="C936" s="31" t="e">
        <f>'Anexo VI Estimativa de custo'!#REF!</f>
        <v>#REF!</v>
      </c>
      <c r="D936" s="8" t="e">
        <f>'Anexo VI Estimativa de custo'!#REF!</f>
        <v>#REF!</v>
      </c>
      <c r="E936" s="80" t="e">
        <f>'Anexo VI Estimativa de custo'!#REF!</f>
        <v>#REF!</v>
      </c>
      <c r="F936" s="80" t="e">
        <f t="shared" si="308"/>
        <v>#REF!</v>
      </c>
      <c r="G936" s="167" t="e">
        <f t="shared" si="309"/>
        <v>#REF!</v>
      </c>
      <c r="H936" s="167" t="e">
        <f t="shared" si="310"/>
        <v>#REF!</v>
      </c>
      <c r="I936" s="78" t="e">
        <f>'Anexo VI Estimativa de custo'!#REF!</f>
        <v>#REF!</v>
      </c>
      <c r="J936" s="269" t="e">
        <f t="shared" si="311"/>
        <v>#REF!</v>
      </c>
      <c r="K936" s="269" t="e">
        <f t="shared" si="312"/>
        <v>#REF!</v>
      </c>
      <c r="L936" s="269" t="e">
        <f t="shared" si="313"/>
        <v>#REF!</v>
      </c>
      <c r="M936" s="106" t="e">
        <f t="shared" si="307"/>
        <v>#REF!</v>
      </c>
      <c r="N936" s="76"/>
      <c r="O936" s="76"/>
      <c r="P936" s="30"/>
      <c r="R936" s="124"/>
      <c r="T936" s="221" t="e">
        <f t="shared" si="305"/>
        <v>#REF!</v>
      </c>
      <c r="W936" s="221" t="e">
        <f t="shared" si="306"/>
        <v>#REF!</v>
      </c>
    </row>
    <row r="937" spans="1:23" s="26" customFormat="1" ht="21.95" customHeight="1" x14ac:dyDescent="0.2">
      <c r="A937" s="192" t="e">
        <f>'Anexo VI Estimativa de custo'!#REF!</f>
        <v>#REF!</v>
      </c>
      <c r="B937" s="172" t="e">
        <f>CONCATENATE($R$852,SUM($M$853:M937))</f>
        <v>#REF!</v>
      </c>
      <c r="C937" s="31" t="e">
        <f>'Anexo VI Estimativa de custo'!#REF!</f>
        <v>#REF!</v>
      </c>
      <c r="D937" s="8" t="e">
        <f>'Anexo VI Estimativa de custo'!#REF!</f>
        <v>#REF!</v>
      </c>
      <c r="E937" s="80" t="e">
        <f>'Anexo VI Estimativa de custo'!#REF!</f>
        <v>#REF!</v>
      </c>
      <c r="F937" s="80" t="e">
        <f t="shared" si="308"/>
        <v>#REF!</v>
      </c>
      <c r="G937" s="167" t="e">
        <f t="shared" si="309"/>
        <v>#REF!</v>
      </c>
      <c r="H937" s="167" t="e">
        <f t="shared" si="310"/>
        <v>#REF!</v>
      </c>
      <c r="I937" s="78" t="e">
        <f>'Anexo VI Estimativa de custo'!#REF!</f>
        <v>#REF!</v>
      </c>
      <c r="J937" s="269" t="e">
        <f t="shared" si="311"/>
        <v>#REF!</v>
      </c>
      <c r="K937" s="269" t="e">
        <f t="shared" si="312"/>
        <v>#REF!</v>
      </c>
      <c r="L937" s="269" t="e">
        <f t="shared" si="313"/>
        <v>#REF!</v>
      </c>
      <c r="M937" s="106" t="e">
        <f t="shared" si="307"/>
        <v>#REF!</v>
      </c>
      <c r="N937" s="76"/>
      <c r="O937" s="76"/>
      <c r="P937" s="30"/>
      <c r="R937" s="124"/>
      <c r="T937" s="221" t="e">
        <f t="shared" si="305"/>
        <v>#REF!</v>
      </c>
      <c r="W937" s="221" t="e">
        <f t="shared" si="306"/>
        <v>#REF!</v>
      </c>
    </row>
    <row r="938" spans="1:23" s="26" customFormat="1" ht="21.95" customHeight="1" x14ac:dyDescent="0.2">
      <c r="A938" s="192" t="e">
        <f>'Anexo VI Estimativa de custo'!#REF!</f>
        <v>#REF!</v>
      </c>
      <c r="B938" s="172" t="e">
        <f>CONCATENATE($R$852,SUM($M$853:M938))</f>
        <v>#REF!</v>
      </c>
      <c r="C938" s="31" t="e">
        <f>'Anexo VI Estimativa de custo'!#REF!</f>
        <v>#REF!</v>
      </c>
      <c r="D938" s="8" t="e">
        <f>'Anexo VI Estimativa de custo'!#REF!</f>
        <v>#REF!</v>
      </c>
      <c r="E938" s="80" t="e">
        <f>'Anexo VI Estimativa de custo'!#REF!</f>
        <v>#REF!</v>
      </c>
      <c r="F938" s="80" t="e">
        <f t="shared" si="308"/>
        <v>#REF!</v>
      </c>
      <c r="G938" s="167" t="e">
        <f t="shared" si="309"/>
        <v>#REF!</v>
      </c>
      <c r="H938" s="167" t="e">
        <f t="shared" si="310"/>
        <v>#REF!</v>
      </c>
      <c r="I938" s="78" t="e">
        <f>'Anexo VI Estimativa de custo'!#REF!</f>
        <v>#REF!</v>
      </c>
      <c r="J938" s="269" t="e">
        <f t="shared" si="311"/>
        <v>#REF!</v>
      </c>
      <c r="K938" s="269" t="e">
        <f t="shared" si="312"/>
        <v>#REF!</v>
      </c>
      <c r="L938" s="269" t="e">
        <f t="shared" si="313"/>
        <v>#REF!</v>
      </c>
      <c r="M938" s="106" t="e">
        <f t="shared" si="307"/>
        <v>#REF!</v>
      </c>
      <c r="N938" s="76"/>
      <c r="O938" s="76"/>
      <c r="P938" s="30"/>
      <c r="R938" s="124"/>
      <c r="T938" s="221" t="e">
        <f t="shared" si="305"/>
        <v>#REF!</v>
      </c>
      <c r="W938" s="221" t="e">
        <f t="shared" si="306"/>
        <v>#REF!</v>
      </c>
    </row>
    <row r="939" spans="1:23" s="26" customFormat="1" ht="21.95" customHeight="1" x14ac:dyDescent="0.2">
      <c r="A939" s="192" t="e">
        <f>'Anexo VI Estimativa de custo'!#REF!</f>
        <v>#REF!</v>
      </c>
      <c r="B939" s="172" t="e">
        <f>CONCATENATE($R$852,SUM($M$853:M939))</f>
        <v>#REF!</v>
      </c>
      <c r="C939" s="31" t="e">
        <f>'Anexo VI Estimativa de custo'!#REF!</f>
        <v>#REF!</v>
      </c>
      <c r="D939" s="8" t="e">
        <f>'Anexo VI Estimativa de custo'!#REF!</f>
        <v>#REF!</v>
      </c>
      <c r="E939" s="80" t="e">
        <f>'Anexo VI Estimativa de custo'!#REF!</f>
        <v>#REF!</v>
      </c>
      <c r="F939" s="80" t="e">
        <f t="shared" si="308"/>
        <v>#REF!</v>
      </c>
      <c r="G939" s="167" t="e">
        <f t="shared" si="309"/>
        <v>#REF!</v>
      </c>
      <c r="H939" s="167" t="e">
        <f t="shared" si="310"/>
        <v>#REF!</v>
      </c>
      <c r="I939" s="78" t="e">
        <f>'Anexo VI Estimativa de custo'!#REF!</f>
        <v>#REF!</v>
      </c>
      <c r="J939" s="269" t="e">
        <f t="shared" si="311"/>
        <v>#REF!</v>
      </c>
      <c r="K939" s="269" t="e">
        <f t="shared" si="312"/>
        <v>#REF!</v>
      </c>
      <c r="L939" s="269" t="e">
        <f t="shared" si="313"/>
        <v>#REF!</v>
      </c>
      <c r="M939" s="106" t="e">
        <f t="shared" si="307"/>
        <v>#REF!</v>
      </c>
      <c r="N939" s="76"/>
      <c r="O939" s="76"/>
      <c r="P939" s="30"/>
      <c r="R939" s="124"/>
      <c r="T939" s="221" t="e">
        <f t="shared" si="305"/>
        <v>#REF!</v>
      </c>
      <c r="W939" s="221" t="e">
        <f t="shared" si="306"/>
        <v>#REF!</v>
      </c>
    </row>
    <row r="940" spans="1:23" s="26" customFormat="1" ht="21.95" customHeight="1" x14ac:dyDescent="0.2">
      <c r="A940" s="192" t="e">
        <f>'Anexo VI Estimativa de custo'!#REF!</f>
        <v>#REF!</v>
      </c>
      <c r="B940" s="172" t="e">
        <f>CONCATENATE($R$852,SUM($M$853:M940))</f>
        <v>#REF!</v>
      </c>
      <c r="C940" s="31" t="e">
        <f>'Anexo VI Estimativa de custo'!#REF!</f>
        <v>#REF!</v>
      </c>
      <c r="D940" s="8" t="e">
        <f>'Anexo VI Estimativa de custo'!#REF!</f>
        <v>#REF!</v>
      </c>
      <c r="E940" s="80" t="e">
        <f>'Anexo VI Estimativa de custo'!#REF!</f>
        <v>#REF!</v>
      </c>
      <c r="F940" s="80" t="e">
        <f t="shared" si="308"/>
        <v>#REF!</v>
      </c>
      <c r="G940" s="167" t="e">
        <f t="shared" si="309"/>
        <v>#REF!</v>
      </c>
      <c r="H940" s="167" t="e">
        <f t="shared" si="310"/>
        <v>#REF!</v>
      </c>
      <c r="I940" s="78" t="e">
        <f>'Anexo VI Estimativa de custo'!#REF!</f>
        <v>#REF!</v>
      </c>
      <c r="J940" s="269" t="e">
        <f t="shared" si="311"/>
        <v>#REF!</v>
      </c>
      <c r="K940" s="269" t="e">
        <f t="shared" si="312"/>
        <v>#REF!</v>
      </c>
      <c r="L940" s="269" t="e">
        <f t="shared" si="313"/>
        <v>#REF!</v>
      </c>
      <c r="M940" s="106" t="e">
        <f t="shared" si="307"/>
        <v>#REF!</v>
      </c>
      <c r="N940" s="76"/>
      <c r="O940" s="76"/>
      <c r="P940" s="30"/>
      <c r="R940" s="124"/>
      <c r="T940" s="221" t="e">
        <f t="shared" si="305"/>
        <v>#REF!</v>
      </c>
      <c r="W940" s="221" t="e">
        <f t="shared" si="306"/>
        <v>#REF!</v>
      </c>
    </row>
    <row r="941" spans="1:23" s="26" customFormat="1" ht="21.95" customHeight="1" x14ac:dyDescent="0.2">
      <c r="A941" s="192" t="e">
        <f>'Anexo VI Estimativa de custo'!#REF!</f>
        <v>#REF!</v>
      </c>
      <c r="B941" s="172" t="e">
        <f>CONCATENATE($R$852,SUM($M$853:M941))</f>
        <v>#REF!</v>
      </c>
      <c r="C941" s="31" t="e">
        <f>'Anexo VI Estimativa de custo'!#REF!</f>
        <v>#REF!</v>
      </c>
      <c r="D941" s="8" t="e">
        <f>'Anexo VI Estimativa de custo'!#REF!</f>
        <v>#REF!</v>
      </c>
      <c r="E941" s="80" t="e">
        <f>'Anexo VI Estimativa de custo'!#REF!</f>
        <v>#REF!</v>
      </c>
      <c r="F941" s="80" t="e">
        <f t="shared" si="308"/>
        <v>#REF!</v>
      </c>
      <c r="G941" s="167" t="e">
        <f t="shared" si="309"/>
        <v>#REF!</v>
      </c>
      <c r="H941" s="167" t="e">
        <f t="shared" si="310"/>
        <v>#REF!</v>
      </c>
      <c r="I941" s="78" t="e">
        <f>'Anexo VI Estimativa de custo'!#REF!</f>
        <v>#REF!</v>
      </c>
      <c r="J941" s="269" t="e">
        <f t="shared" si="311"/>
        <v>#REF!</v>
      </c>
      <c r="K941" s="269" t="e">
        <f t="shared" si="312"/>
        <v>#REF!</v>
      </c>
      <c r="L941" s="269" t="e">
        <f t="shared" si="313"/>
        <v>#REF!</v>
      </c>
      <c r="M941" s="106" t="e">
        <f t="shared" si="307"/>
        <v>#REF!</v>
      </c>
      <c r="N941" s="76"/>
      <c r="O941" s="76"/>
      <c r="P941" s="30"/>
      <c r="R941" s="124"/>
      <c r="T941" s="221" t="e">
        <f t="shared" si="305"/>
        <v>#REF!</v>
      </c>
      <c r="W941" s="221" t="e">
        <f t="shared" si="306"/>
        <v>#REF!</v>
      </c>
    </row>
    <row r="942" spans="1:23" s="26" customFormat="1" ht="21.95" customHeight="1" x14ac:dyDescent="0.2">
      <c r="A942" s="192" t="e">
        <f>'Anexo VI Estimativa de custo'!#REF!</f>
        <v>#REF!</v>
      </c>
      <c r="B942" s="172" t="e">
        <f>CONCATENATE($R$852,SUM($M$853:M942))</f>
        <v>#REF!</v>
      </c>
      <c r="C942" s="31" t="e">
        <f>'Anexo VI Estimativa de custo'!#REF!</f>
        <v>#REF!</v>
      </c>
      <c r="D942" s="8" t="e">
        <f>'Anexo VI Estimativa de custo'!#REF!</f>
        <v>#REF!</v>
      </c>
      <c r="E942" s="80" t="e">
        <f>'Anexo VI Estimativa de custo'!#REF!</f>
        <v>#REF!</v>
      </c>
      <c r="F942" s="80" t="e">
        <f t="shared" si="308"/>
        <v>#REF!</v>
      </c>
      <c r="G942" s="167" t="e">
        <f t="shared" si="309"/>
        <v>#REF!</v>
      </c>
      <c r="H942" s="167" t="e">
        <f t="shared" si="310"/>
        <v>#REF!</v>
      </c>
      <c r="I942" s="78" t="e">
        <f>'Anexo VI Estimativa de custo'!#REF!</f>
        <v>#REF!</v>
      </c>
      <c r="J942" s="269" t="e">
        <f t="shared" si="311"/>
        <v>#REF!</v>
      </c>
      <c r="K942" s="269" t="e">
        <f t="shared" si="312"/>
        <v>#REF!</v>
      </c>
      <c r="L942" s="269" t="e">
        <f t="shared" si="313"/>
        <v>#REF!</v>
      </c>
      <c r="M942" s="106" t="e">
        <f t="shared" si="307"/>
        <v>#REF!</v>
      </c>
      <c r="N942" s="76"/>
      <c r="O942" s="76"/>
      <c r="P942" s="30"/>
      <c r="R942" s="124"/>
      <c r="T942" s="221" t="e">
        <f t="shared" si="305"/>
        <v>#REF!</v>
      </c>
      <c r="W942" s="221" t="e">
        <f t="shared" si="306"/>
        <v>#REF!</v>
      </c>
    </row>
    <row r="943" spans="1:23" s="26" customFormat="1" ht="21.95" customHeight="1" x14ac:dyDescent="0.2">
      <c r="A943" s="192" t="e">
        <f>'Anexo VI Estimativa de custo'!#REF!</f>
        <v>#REF!</v>
      </c>
      <c r="B943" s="172" t="e">
        <f>CONCATENATE($R$852,SUM($M$853:M943))</f>
        <v>#REF!</v>
      </c>
      <c r="C943" s="31" t="e">
        <f>'Anexo VI Estimativa de custo'!#REF!</f>
        <v>#REF!</v>
      </c>
      <c r="D943" s="8" t="e">
        <f>'Anexo VI Estimativa de custo'!#REF!</f>
        <v>#REF!</v>
      </c>
      <c r="E943" s="80" t="e">
        <f>'Anexo VI Estimativa de custo'!#REF!</f>
        <v>#REF!</v>
      </c>
      <c r="F943" s="80" t="e">
        <f t="shared" si="308"/>
        <v>#REF!</v>
      </c>
      <c r="G943" s="167" t="e">
        <f t="shared" si="309"/>
        <v>#REF!</v>
      </c>
      <c r="H943" s="167" t="e">
        <f t="shared" si="310"/>
        <v>#REF!</v>
      </c>
      <c r="I943" s="78" t="e">
        <f>'Anexo VI Estimativa de custo'!#REF!</f>
        <v>#REF!</v>
      </c>
      <c r="J943" s="269" t="e">
        <f t="shared" si="311"/>
        <v>#REF!</v>
      </c>
      <c r="K943" s="269" t="e">
        <f t="shared" si="312"/>
        <v>#REF!</v>
      </c>
      <c r="L943" s="269" t="e">
        <f t="shared" si="313"/>
        <v>#REF!</v>
      </c>
      <c r="M943" s="106" t="e">
        <f t="shared" si="307"/>
        <v>#REF!</v>
      </c>
      <c r="N943" s="76"/>
      <c r="O943" s="76"/>
      <c r="P943" s="30"/>
      <c r="R943" s="124"/>
      <c r="T943" s="221" t="e">
        <f t="shared" si="305"/>
        <v>#REF!</v>
      </c>
      <c r="W943" s="221" t="e">
        <f t="shared" si="306"/>
        <v>#REF!</v>
      </c>
    </row>
    <row r="944" spans="1:23" s="26" customFormat="1" ht="21.95" customHeight="1" x14ac:dyDescent="0.2">
      <c r="A944" s="192" t="e">
        <f>'Anexo VI Estimativa de custo'!#REF!</f>
        <v>#REF!</v>
      </c>
      <c r="B944" s="172" t="e">
        <f>CONCATENATE($R$852,SUM($M$853:M944))</f>
        <v>#REF!</v>
      </c>
      <c r="C944" s="31" t="e">
        <f>'Anexo VI Estimativa de custo'!#REF!</f>
        <v>#REF!</v>
      </c>
      <c r="D944" s="8" t="e">
        <f>'Anexo VI Estimativa de custo'!#REF!</f>
        <v>#REF!</v>
      </c>
      <c r="E944" s="80" t="e">
        <f>'Anexo VI Estimativa de custo'!#REF!</f>
        <v>#REF!</v>
      </c>
      <c r="F944" s="80" t="e">
        <f t="shared" si="308"/>
        <v>#REF!</v>
      </c>
      <c r="G944" s="167" t="e">
        <f t="shared" si="309"/>
        <v>#REF!</v>
      </c>
      <c r="H944" s="167" t="e">
        <f t="shared" si="310"/>
        <v>#REF!</v>
      </c>
      <c r="I944" s="78" t="e">
        <f>'Anexo VI Estimativa de custo'!#REF!</f>
        <v>#REF!</v>
      </c>
      <c r="J944" s="269" t="e">
        <f t="shared" si="311"/>
        <v>#REF!</v>
      </c>
      <c r="K944" s="269" t="e">
        <f t="shared" si="312"/>
        <v>#REF!</v>
      </c>
      <c r="L944" s="269" t="e">
        <f t="shared" si="313"/>
        <v>#REF!</v>
      </c>
      <c r="M944" s="106" t="e">
        <f t="shared" si="307"/>
        <v>#REF!</v>
      </c>
      <c r="N944" s="76"/>
      <c r="O944" s="76"/>
      <c r="P944" s="30"/>
      <c r="R944" s="124"/>
      <c r="T944" s="221" t="e">
        <f t="shared" si="305"/>
        <v>#REF!</v>
      </c>
      <c r="W944" s="221" t="e">
        <f t="shared" si="306"/>
        <v>#REF!</v>
      </c>
    </row>
    <row r="945" spans="1:23" s="26" customFormat="1" ht="21.95" customHeight="1" x14ac:dyDescent="0.2">
      <c r="A945" s="192" t="e">
        <f>'Anexo VI Estimativa de custo'!#REF!</f>
        <v>#REF!</v>
      </c>
      <c r="B945" s="172" t="e">
        <f>CONCATENATE($R$852,SUM($M$853:M945))</f>
        <v>#REF!</v>
      </c>
      <c r="C945" s="31" t="e">
        <f>'Anexo VI Estimativa de custo'!#REF!</f>
        <v>#REF!</v>
      </c>
      <c r="D945" s="8" t="e">
        <f>'Anexo VI Estimativa de custo'!#REF!</f>
        <v>#REF!</v>
      </c>
      <c r="E945" s="80" t="e">
        <f>'Anexo VI Estimativa de custo'!#REF!</f>
        <v>#REF!</v>
      </c>
      <c r="F945" s="80" t="e">
        <f t="shared" si="308"/>
        <v>#REF!</v>
      </c>
      <c r="G945" s="167" t="e">
        <f t="shared" si="309"/>
        <v>#REF!</v>
      </c>
      <c r="H945" s="167" t="e">
        <f t="shared" si="310"/>
        <v>#REF!</v>
      </c>
      <c r="I945" s="78" t="e">
        <f>'Anexo VI Estimativa de custo'!#REF!</f>
        <v>#REF!</v>
      </c>
      <c r="J945" s="269" t="e">
        <f t="shared" si="311"/>
        <v>#REF!</v>
      </c>
      <c r="K945" s="269" t="e">
        <f t="shared" si="312"/>
        <v>#REF!</v>
      </c>
      <c r="L945" s="269" t="e">
        <f t="shared" si="313"/>
        <v>#REF!</v>
      </c>
      <c r="M945" s="106" t="e">
        <f t="shared" si="307"/>
        <v>#REF!</v>
      </c>
      <c r="N945" s="76"/>
      <c r="O945" s="76"/>
      <c r="P945" s="30"/>
      <c r="R945" s="124"/>
      <c r="T945" s="221" t="e">
        <f t="shared" si="305"/>
        <v>#REF!</v>
      </c>
      <c r="W945" s="221" t="e">
        <f t="shared" si="306"/>
        <v>#REF!</v>
      </c>
    </row>
    <row r="946" spans="1:23" s="26" customFormat="1" ht="21.95" customHeight="1" x14ac:dyDescent="0.2">
      <c r="A946" s="192" t="e">
        <f>'Anexo VI Estimativa de custo'!#REF!</f>
        <v>#REF!</v>
      </c>
      <c r="B946" s="172" t="e">
        <f>CONCATENATE($R$852,SUM($M$853:M946))</f>
        <v>#REF!</v>
      </c>
      <c r="C946" s="31" t="e">
        <f>'Anexo VI Estimativa de custo'!#REF!</f>
        <v>#REF!</v>
      </c>
      <c r="D946" s="8" t="e">
        <f>'Anexo VI Estimativa de custo'!#REF!</f>
        <v>#REF!</v>
      </c>
      <c r="E946" s="80" t="e">
        <f>'Anexo VI Estimativa de custo'!#REF!</f>
        <v>#REF!</v>
      </c>
      <c r="F946" s="80" t="e">
        <f t="shared" si="308"/>
        <v>#REF!</v>
      </c>
      <c r="G946" s="167" t="e">
        <f t="shared" si="309"/>
        <v>#REF!</v>
      </c>
      <c r="H946" s="167" t="e">
        <f t="shared" si="310"/>
        <v>#REF!</v>
      </c>
      <c r="I946" s="78" t="e">
        <f>'Anexo VI Estimativa de custo'!#REF!</f>
        <v>#REF!</v>
      </c>
      <c r="J946" s="269" t="e">
        <f t="shared" si="311"/>
        <v>#REF!</v>
      </c>
      <c r="K946" s="269" t="e">
        <f t="shared" si="312"/>
        <v>#REF!</v>
      </c>
      <c r="L946" s="269" t="e">
        <f t="shared" si="313"/>
        <v>#REF!</v>
      </c>
      <c r="M946" s="106" t="e">
        <f t="shared" si="307"/>
        <v>#REF!</v>
      </c>
      <c r="N946" s="76"/>
      <c r="O946" s="76"/>
      <c r="P946" s="30"/>
      <c r="R946" s="124"/>
      <c r="T946" s="221" t="e">
        <f t="shared" si="305"/>
        <v>#REF!</v>
      </c>
      <c r="W946" s="221" t="e">
        <f t="shared" si="306"/>
        <v>#REF!</v>
      </c>
    </row>
    <row r="947" spans="1:23" s="26" customFormat="1" ht="21.95" customHeight="1" x14ac:dyDescent="0.2">
      <c r="A947" s="192" t="e">
        <f>'Anexo VI Estimativa de custo'!#REF!</f>
        <v>#REF!</v>
      </c>
      <c r="B947" s="172" t="e">
        <f>CONCATENATE($R$852,SUM($M$853:M947))</f>
        <v>#REF!</v>
      </c>
      <c r="C947" s="31" t="e">
        <f>'Anexo VI Estimativa de custo'!#REF!</f>
        <v>#REF!</v>
      </c>
      <c r="D947" s="8" t="e">
        <f>'Anexo VI Estimativa de custo'!#REF!</f>
        <v>#REF!</v>
      </c>
      <c r="E947" s="80" t="e">
        <f>'Anexo VI Estimativa de custo'!#REF!</f>
        <v>#REF!</v>
      </c>
      <c r="F947" s="80" t="e">
        <f t="shared" si="308"/>
        <v>#REF!</v>
      </c>
      <c r="G947" s="167" t="e">
        <f t="shared" si="309"/>
        <v>#REF!</v>
      </c>
      <c r="H947" s="167" t="e">
        <f t="shared" si="310"/>
        <v>#REF!</v>
      </c>
      <c r="I947" s="78" t="e">
        <f>'Anexo VI Estimativa de custo'!#REF!</f>
        <v>#REF!</v>
      </c>
      <c r="J947" s="269" t="e">
        <f t="shared" si="311"/>
        <v>#REF!</v>
      </c>
      <c r="K947" s="269" t="e">
        <f t="shared" si="312"/>
        <v>#REF!</v>
      </c>
      <c r="L947" s="269" t="e">
        <f t="shared" si="313"/>
        <v>#REF!</v>
      </c>
      <c r="M947" s="106" t="e">
        <f t="shared" si="307"/>
        <v>#REF!</v>
      </c>
      <c r="N947" s="76"/>
      <c r="O947" s="76"/>
      <c r="P947" s="30"/>
      <c r="R947" s="124"/>
      <c r="T947" s="221" t="e">
        <f t="shared" si="305"/>
        <v>#REF!</v>
      </c>
      <c r="W947" s="221" t="e">
        <f t="shared" si="306"/>
        <v>#REF!</v>
      </c>
    </row>
    <row r="948" spans="1:23" s="26" customFormat="1" ht="21.95" customHeight="1" x14ac:dyDescent="0.2">
      <c r="A948" s="192" t="e">
        <f>'Anexo VI Estimativa de custo'!#REF!</f>
        <v>#REF!</v>
      </c>
      <c r="B948" s="172" t="e">
        <f>CONCATENATE($R$852,SUM($M$853:M948))</f>
        <v>#REF!</v>
      </c>
      <c r="C948" s="31" t="e">
        <f>'Anexo VI Estimativa de custo'!#REF!</f>
        <v>#REF!</v>
      </c>
      <c r="D948" s="8" t="e">
        <f>'Anexo VI Estimativa de custo'!#REF!</f>
        <v>#REF!</v>
      </c>
      <c r="E948" s="80" t="e">
        <f>'Anexo VI Estimativa de custo'!#REF!</f>
        <v>#REF!</v>
      </c>
      <c r="F948" s="80" t="e">
        <f t="shared" si="308"/>
        <v>#REF!</v>
      </c>
      <c r="G948" s="167" t="e">
        <f t="shared" si="309"/>
        <v>#REF!</v>
      </c>
      <c r="H948" s="167" t="e">
        <f t="shared" si="310"/>
        <v>#REF!</v>
      </c>
      <c r="I948" s="78" t="e">
        <f>'Anexo VI Estimativa de custo'!#REF!</f>
        <v>#REF!</v>
      </c>
      <c r="J948" s="269" t="e">
        <f t="shared" si="311"/>
        <v>#REF!</v>
      </c>
      <c r="K948" s="269" t="e">
        <f t="shared" si="312"/>
        <v>#REF!</v>
      </c>
      <c r="L948" s="269" t="e">
        <f t="shared" si="313"/>
        <v>#REF!</v>
      </c>
      <c r="M948" s="106" t="e">
        <f t="shared" si="307"/>
        <v>#REF!</v>
      </c>
      <c r="N948" s="76"/>
      <c r="O948" s="76"/>
      <c r="P948" s="30"/>
      <c r="R948" s="124"/>
      <c r="T948" s="221" t="e">
        <f t="shared" si="305"/>
        <v>#REF!</v>
      </c>
      <c r="W948" s="221" t="e">
        <f t="shared" si="306"/>
        <v>#REF!</v>
      </c>
    </row>
    <row r="949" spans="1:23" s="26" customFormat="1" ht="21.95" customHeight="1" x14ac:dyDescent="0.2">
      <c r="A949" s="192" t="e">
        <f>'Anexo VI Estimativa de custo'!#REF!</f>
        <v>#REF!</v>
      </c>
      <c r="B949" s="172" t="e">
        <f>CONCATENATE($R$852,SUM($M$853:M949))</f>
        <v>#REF!</v>
      </c>
      <c r="C949" s="31" t="e">
        <f>'Anexo VI Estimativa de custo'!#REF!</f>
        <v>#REF!</v>
      </c>
      <c r="D949" s="8" t="e">
        <f>'Anexo VI Estimativa de custo'!#REF!</f>
        <v>#REF!</v>
      </c>
      <c r="E949" s="80" t="e">
        <f>'Anexo VI Estimativa de custo'!#REF!</f>
        <v>#REF!</v>
      </c>
      <c r="F949" s="80" t="e">
        <f t="shared" si="308"/>
        <v>#REF!</v>
      </c>
      <c r="G949" s="167" t="e">
        <f t="shared" si="309"/>
        <v>#REF!</v>
      </c>
      <c r="H949" s="167" t="e">
        <f t="shared" si="310"/>
        <v>#REF!</v>
      </c>
      <c r="I949" s="78" t="e">
        <f>'Anexo VI Estimativa de custo'!#REF!</f>
        <v>#REF!</v>
      </c>
      <c r="J949" s="269" t="e">
        <f t="shared" si="311"/>
        <v>#REF!</v>
      </c>
      <c r="K949" s="269" t="e">
        <f t="shared" si="312"/>
        <v>#REF!</v>
      </c>
      <c r="L949" s="269" t="e">
        <f t="shared" si="313"/>
        <v>#REF!</v>
      </c>
      <c r="M949" s="106" t="e">
        <f t="shared" si="307"/>
        <v>#REF!</v>
      </c>
      <c r="N949" s="76"/>
      <c r="O949" s="76"/>
      <c r="P949" s="30"/>
      <c r="R949" s="124"/>
      <c r="T949" s="221" t="e">
        <f t="shared" si="305"/>
        <v>#REF!</v>
      </c>
      <c r="W949" s="221" t="e">
        <f t="shared" si="306"/>
        <v>#REF!</v>
      </c>
    </row>
    <row r="950" spans="1:23" s="26" customFormat="1" ht="21.95" customHeight="1" x14ac:dyDescent="0.2">
      <c r="A950" s="192" t="e">
        <f>'Anexo VI Estimativa de custo'!#REF!</f>
        <v>#REF!</v>
      </c>
      <c r="B950" s="172" t="e">
        <f>CONCATENATE($R$852,SUM($M$853:M950))</f>
        <v>#REF!</v>
      </c>
      <c r="C950" s="31" t="e">
        <f>'Anexo VI Estimativa de custo'!#REF!</f>
        <v>#REF!</v>
      </c>
      <c r="D950" s="8" t="e">
        <f>'Anexo VI Estimativa de custo'!#REF!</f>
        <v>#REF!</v>
      </c>
      <c r="E950" s="80" t="e">
        <f>'Anexo VI Estimativa de custo'!#REF!</f>
        <v>#REF!</v>
      </c>
      <c r="F950" s="80" t="e">
        <f t="shared" si="308"/>
        <v>#REF!</v>
      </c>
      <c r="G950" s="167" t="e">
        <f t="shared" si="309"/>
        <v>#REF!</v>
      </c>
      <c r="H950" s="167" t="e">
        <f t="shared" si="310"/>
        <v>#REF!</v>
      </c>
      <c r="I950" s="78" t="e">
        <f>'Anexo VI Estimativa de custo'!#REF!</f>
        <v>#REF!</v>
      </c>
      <c r="J950" s="269" t="e">
        <f t="shared" si="311"/>
        <v>#REF!</v>
      </c>
      <c r="K950" s="269" t="e">
        <f t="shared" si="312"/>
        <v>#REF!</v>
      </c>
      <c r="L950" s="269" t="e">
        <f t="shared" si="313"/>
        <v>#REF!</v>
      </c>
      <c r="M950" s="106" t="e">
        <f t="shared" si="307"/>
        <v>#REF!</v>
      </c>
      <c r="N950" s="76"/>
      <c r="O950" s="76"/>
      <c r="P950" s="30"/>
      <c r="R950" s="124"/>
      <c r="T950" s="221" t="e">
        <f t="shared" si="305"/>
        <v>#REF!</v>
      </c>
      <c r="W950" s="221" t="e">
        <f t="shared" si="306"/>
        <v>#REF!</v>
      </c>
    </row>
    <row r="951" spans="1:23" s="26" customFormat="1" ht="21.95" customHeight="1" x14ac:dyDescent="0.2">
      <c r="A951" s="192" t="e">
        <f>'Anexo VI Estimativa de custo'!#REF!</f>
        <v>#REF!</v>
      </c>
      <c r="B951" s="172" t="e">
        <f>CONCATENATE($R$852,SUM($M$853:M951))</f>
        <v>#REF!</v>
      </c>
      <c r="C951" s="31" t="e">
        <f>'Anexo VI Estimativa de custo'!#REF!</f>
        <v>#REF!</v>
      </c>
      <c r="D951" s="8" t="e">
        <f>'Anexo VI Estimativa de custo'!#REF!</f>
        <v>#REF!</v>
      </c>
      <c r="E951" s="80" t="e">
        <f>'Anexo VI Estimativa de custo'!#REF!</f>
        <v>#REF!</v>
      </c>
      <c r="F951" s="80" t="e">
        <f t="shared" si="308"/>
        <v>#REF!</v>
      </c>
      <c r="G951" s="167" t="e">
        <f t="shared" si="309"/>
        <v>#REF!</v>
      </c>
      <c r="H951" s="167" t="e">
        <f t="shared" si="310"/>
        <v>#REF!</v>
      </c>
      <c r="I951" s="78" t="e">
        <f>'Anexo VI Estimativa de custo'!#REF!</f>
        <v>#REF!</v>
      </c>
      <c r="J951" s="269" t="e">
        <f t="shared" si="311"/>
        <v>#REF!</v>
      </c>
      <c r="K951" s="269" t="e">
        <f t="shared" si="312"/>
        <v>#REF!</v>
      </c>
      <c r="L951" s="269" t="e">
        <f t="shared" si="313"/>
        <v>#REF!</v>
      </c>
      <c r="M951" s="106" t="e">
        <f t="shared" si="307"/>
        <v>#REF!</v>
      </c>
      <c r="N951" s="76"/>
      <c r="O951" s="76"/>
      <c r="P951" s="30"/>
      <c r="R951" s="124"/>
      <c r="T951" s="221" t="e">
        <f t="shared" si="305"/>
        <v>#REF!</v>
      </c>
      <c r="W951" s="221" t="e">
        <f t="shared" si="306"/>
        <v>#REF!</v>
      </c>
    </row>
    <row r="952" spans="1:23" s="26" customFormat="1" ht="21.95" customHeight="1" x14ac:dyDescent="0.2">
      <c r="A952" s="192" t="e">
        <f>'Anexo VI Estimativa de custo'!#REF!</f>
        <v>#REF!</v>
      </c>
      <c r="B952" s="172" t="e">
        <f>CONCATENATE($R$852,SUM($M$853:M952))</f>
        <v>#REF!</v>
      </c>
      <c r="C952" s="31" t="e">
        <f>'Anexo VI Estimativa de custo'!#REF!</f>
        <v>#REF!</v>
      </c>
      <c r="D952" s="8" t="e">
        <f>'Anexo VI Estimativa de custo'!#REF!</f>
        <v>#REF!</v>
      </c>
      <c r="E952" s="80" t="e">
        <f>'Anexo VI Estimativa de custo'!#REF!</f>
        <v>#REF!</v>
      </c>
      <c r="F952" s="80" t="e">
        <f t="shared" si="308"/>
        <v>#REF!</v>
      </c>
      <c r="G952" s="167" t="e">
        <f t="shared" si="309"/>
        <v>#REF!</v>
      </c>
      <c r="H952" s="167" t="e">
        <f t="shared" si="310"/>
        <v>#REF!</v>
      </c>
      <c r="I952" s="78" t="e">
        <f>'Anexo VI Estimativa de custo'!#REF!</f>
        <v>#REF!</v>
      </c>
      <c r="J952" s="269" t="e">
        <f t="shared" si="311"/>
        <v>#REF!</v>
      </c>
      <c r="K952" s="269" t="e">
        <f t="shared" si="312"/>
        <v>#REF!</v>
      </c>
      <c r="L952" s="269" t="e">
        <f t="shared" si="313"/>
        <v>#REF!</v>
      </c>
      <c r="M952" s="106" t="e">
        <f t="shared" si="307"/>
        <v>#REF!</v>
      </c>
      <c r="N952" s="76"/>
      <c r="O952" s="76"/>
      <c r="P952" s="30"/>
      <c r="R952" s="124"/>
      <c r="T952" s="221" t="e">
        <f t="shared" si="305"/>
        <v>#REF!</v>
      </c>
      <c r="W952" s="221" t="e">
        <f t="shared" si="306"/>
        <v>#REF!</v>
      </c>
    </row>
    <row r="953" spans="1:23" s="26" customFormat="1" ht="21.95" customHeight="1" x14ac:dyDescent="0.2">
      <c r="A953" s="192">
        <f>'Anexo VI Estimativa de custo'!B107</f>
        <v>171047</v>
      </c>
      <c r="B953" s="172" t="e">
        <f>CONCATENATE($R$852,SUM($M$853:M953))</f>
        <v>#REF!</v>
      </c>
      <c r="C953" s="31" t="str">
        <f>'Anexo VI Estimativa de custo'!D107</f>
        <v>Luva p/ elet. PVC de 1 1/2" (IE)</v>
      </c>
      <c r="D953" s="8" t="str">
        <f>'Anexo VI Estimativa de custo'!E107</f>
        <v>un</v>
      </c>
      <c r="E953" s="80">
        <f>'Anexo VI Estimativa de custo'!F107</f>
        <v>21</v>
      </c>
      <c r="F953" s="80">
        <f t="shared" si="308"/>
        <v>21</v>
      </c>
      <c r="G953" s="167">
        <f t="shared" si="309"/>
        <v>0</v>
      </c>
      <c r="H953" s="167">
        <f t="shared" si="310"/>
        <v>0</v>
      </c>
      <c r="I953" s="78">
        <f>'Anexo VI Estimativa de custo'!L107</f>
        <v>1.52</v>
      </c>
      <c r="J953" s="269">
        <f t="shared" si="311"/>
        <v>0</v>
      </c>
      <c r="K953" s="269">
        <f t="shared" si="312"/>
        <v>0</v>
      </c>
      <c r="L953" s="269">
        <f t="shared" si="313"/>
        <v>0</v>
      </c>
      <c r="M953" s="106">
        <f t="shared" si="307"/>
        <v>1</v>
      </c>
      <c r="N953" s="76"/>
      <c r="O953" s="76"/>
      <c r="P953" s="30"/>
      <c r="R953" s="124"/>
      <c r="T953" s="221">
        <f t="shared" si="305"/>
        <v>31.92</v>
      </c>
      <c r="W953" s="221">
        <f t="shared" si="306"/>
        <v>31.92</v>
      </c>
    </row>
    <row r="954" spans="1:23" s="26" customFormat="1" ht="21.95" customHeight="1" x14ac:dyDescent="0.2">
      <c r="A954" s="192">
        <f>'Anexo VI Estimativa de custo'!B108</f>
        <v>171048</v>
      </c>
      <c r="B954" s="172" t="e">
        <f>CONCATENATE($R$852,SUM($M$853:M954))</f>
        <v>#REF!</v>
      </c>
      <c r="C954" s="31" t="str">
        <f>'Anexo VI Estimativa de custo'!D108</f>
        <v>Luva p/ elet. PVC de 1 1/4" (IE)</v>
      </c>
      <c r="D954" s="8" t="str">
        <f>'Anexo VI Estimativa de custo'!E108</f>
        <v>un</v>
      </c>
      <c r="E954" s="80">
        <f>'Anexo VI Estimativa de custo'!F108</f>
        <v>17</v>
      </c>
      <c r="F954" s="80">
        <f t="shared" si="308"/>
        <v>17</v>
      </c>
      <c r="G954" s="167">
        <f t="shared" si="309"/>
        <v>0</v>
      </c>
      <c r="H954" s="167">
        <f t="shared" si="310"/>
        <v>0</v>
      </c>
      <c r="I954" s="78">
        <f>'Anexo VI Estimativa de custo'!L108</f>
        <v>1.37</v>
      </c>
      <c r="J954" s="269">
        <f t="shared" si="311"/>
        <v>0</v>
      </c>
      <c r="K954" s="269">
        <f t="shared" si="312"/>
        <v>0</v>
      </c>
      <c r="L954" s="269">
        <f t="shared" si="313"/>
        <v>0</v>
      </c>
      <c r="M954" s="106">
        <f t="shared" si="307"/>
        <v>1</v>
      </c>
      <c r="N954" s="76"/>
      <c r="O954" s="76"/>
      <c r="P954" s="30"/>
      <c r="R954" s="124"/>
      <c r="T954" s="221">
        <f t="shared" si="305"/>
        <v>23.290000000000003</v>
      </c>
      <c r="W954" s="221">
        <f t="shared" si="306"/>
        <v>23.290000000000003</v>
      </c>
    </row>
    <row r="955" spans="1:23" s="26" customFormat="1" ht="21.95" customHeight="1" x14ac:dyDescent="0.2">
      <c r="A955" s="192" t="e">
        <f>'Anexo VI Estimativa de custo'!#REF!</f>
        <v>#REF!</v>
      </c>
      <c r="B955" s="172" t="e">
        <f>CONCATENATE($R$852,SUM($M$853:M955))</f>
        <v>#REF!</v>
      </c>
      <c r="C955" s="31" t="e">
        <f>'Anexo VI Estimativa de custo'!#REF!</f>
        <v>#REF!</v>
      </c>
      <c r="D955" s="8" t="e">
        <f>'Anexo VI Estimativa de custo'!#REF!</f>
        <v>#REF!</v>
      </c>
      <c r="E955" s="80" t="e">
        <f>'Anexo VI Estimativa de custo'!#REF!</f>
        <v>#REF!</v>
      </c>
      <c r="F955" s="80" t="e">
        <f t="shared" si="308"/>
        <v>#REF!</v>
      </c>
      <c r="G955" s="167" t="e">
        <f t="shared" si="309"/>
        <v>#REF!</v>
      </c>
      <c r="H955" s="167" t="e">
        <f t="shared" si="310"/>
        <v>#REF!</v>
      </c>
      <c r="I955" s="78" t="e">
        <f>'Anexo VI Estimativa de custo'!#REF!</f>
        <v>#REF!</v>
      </c>
      <c r="J955" s="269" t="e">
        <f t="shared" si="311"/>
        <v>#REF!</v>
      </c>
      <c r="K955" s="269" t="e">
        <f t="shared" si="312"/>
        <v>#REF!</v>
      </c>
      <c r="L955" s="269" t="e">
        <f t="shared" si="313"/>
        <v>#REF!</v>
      </c>
      <c r="M955" s="106" t="e">
        <f t="shared" si="307"/>
        <v>#REF!</v>
      </c>
      <c r="N955" s="76"/>
      <c r="O955" s="76"/>
      <c r="P955" s="30"/>
      <c r="R955" s="124"/>
      <c r="T955" s="221" t="e">
        <f t="shared" si="305"/>
        <v>#REF!</v>
      </c>
      <c r="W955" s="221" t="e">
        <f t="shared" si="306"/>
        <v>#REF!</v>
      </c>
    </row>
    <row r="956" spans="1:23" s="26" customFormat="1" ht="21.95" customHeight="1" x14ac:dyDescent="0.2">
      <c r="A956" s="192">
        <f>'Anexo VI Estimativa de custo'!B109</f>
        <v>171049</v>
      </c>
      <c r="B956" s="172" t="e">
        <f>CONCATENATE($R$852,SUM($M$853:M956))</f>
        <v>#REF!</v>
      </c>
      <c r="C956" s="31" t="str">
        <f>'Anexo VI Estimativa de custo'!D109</f>
        <v>Luva p/ elet. PVC de 2" (IE)</v>
      </c>
      <c r="D956" s="8" t="str">
        <f>'Anexo VI Estimativa de custo'!E109</f>
        <v>un</v>
      </c>
      <c r="E956" s="80">
        <f>'Anexo VI Estimativa de custo'!F109</f>
        <v>2</v>
      </c>
      <c r="F956" s="80">
        <f t="shared" si="308"/>
        <v>2</v>
      </c>
      <c r="G956" s="167">
        <f t="shared" si="309"/>
        <v>0</v>
      </c>
      <c r="H956" s="167">
        <f t="shared" si="310"/>
        <v>0</v>
      </c>
      <c r="I956" s="78">
        <f>'Anexo VI Estimativa de custo'!L109</f>
        <v>2</v>
      </c>
      <c r="J956" s="269">
        <f t="shared" si="311"/>
        <v>0</v>
      </c>
      <c r="K956" s="269">
        <f t="shared" si="312"/>
        <v>0</v>
      </c>
      <c r="L956" s="269">
        <f t="shared" si="313"/>
        <v>0</v>
      </c>
      <c r="M956" s="106">
        <f t="shared" si="307"/>
        <v>1</v>
      </c>
      <c r="N956" s="76"/>
      <c r="O956" s="76"/>
      <c r="P956" s="30"/>
      <c r="R956" s="124"/>
      <c r="T956" s="221">
        <f t="shared" si="305"/>
        <v>4</v>
      </c>
      <c r="W956" s="221">
        <f t="shared" si="306"/>
        <v>4</v>
      </c>
    </row>
    <row r="957" spans="1:23" s="26" customFormat="1" ht="21.95" customHeight="1" x14ac:dyDescent="0.2">
      <c r="A957" s="192" t="e">
        <f>'Anexo VI Estimativa de custo'!#REF!</f>
        <v>#REF!</v>
      </c>
      <c r="B957" s="172" t="e">
        <f>CONCATENATE($R$852,SUM($M$853:M957))</f>
        <v>#REF!</v>
      </c>
      <c r="C957" s="31" t="e">
        <f>'Anexo VI Estimativa de custo'!#REF!</f>
        <v>#REF!</v>
      </c>
      <c r="D957" s="8" t="e">
        <f>'Anexo VI Estimativa de custo'!#REF!</f>
        <v>#REF!</v>
      </c>
      <c r="E957" s="80" t="e">
        <f>'Anexo VI Estimativa de custo'!#REF!</f>
        <v>#REF!</v>
      </c>
      <c r="F957" s="80" t="e">
        <f t="shared" si="308"/>
        <v>#REF!</v>
      </c>
      <c r="G957" s="167" t="e">
        <f t="shared" si="309"/>
        <v>#REF!</v>
      </c>
      <c r="H957" s="167" t="e">
        <f t="shared" si="310"/>
        <v>#REF!</v>
      </c>
      <c r="I957" s="78" t="e">
        <f>'Anexo VI Estimativa de custo'!#REF!</f>
        <v>#REF!</v>
      </c>
      <c r="J957" s="269" t="e">
        <f t="shared" si="311"/>
        <v>#REF!</v>
      </c>
      <c r="K957" s="269" t="e">
        <f t="shared" si="312"/>
        <v>#REF!</v>
      </c>
      <c r="L957" s="269" t="e">
        <f t="shared" si="313"/>
        <v>#REF!</v>
      </c>
      <c r="M957" s="106" t="e">
        <f t="shared" si="307"/>
        <v>#REF!</v>
      </c>
      <c r="N957" s="76"/>
      <c r="O957" s="76"/>
      <c r="P957" s="30"/>
      <c r="R957" s="124"/>
      <c r="T957" s="221" t="e">
        <f t="shared" si="305"/>
        <v>#REF!</v>
      </c>
      <c r="W957" s="221" t="e">
        <f t="shared" si="306"/>
        <v>#REF!</v>
      </c>
    </row>
    <row r="958" spans="1:23" s="26" customFormat="1" ht="21.95" customHeight="1" x14ac:dyDescent="0.2">
      <c r="A958" s="192" t="e">
        <f>'Anexo VI Estimativa de custo'!#REF!</f>
        <v>#REF!</v>
      </c>
      <c r="B958" s="172" t="e">
        <f>CONCATENATE($R$852,SUM($M$853:M958))</f>
        <v>#REF!</v>
      </c>
      <c r="C958" s="31" t="e">
        <f>'Anexo VI Estimativa de custo'!#REF!</f>
        <v>#REF!</v>
      </c>
      <c r="D958" s="8" t="e">
        <f>'Anexo VI Estimativa de custo'!#REF!</f>
        <v>#REF!</v>
      </c>
      <c r="E958" s="80" t="e">
        <f>'Anexo VI Estimativa de custo'!#REF!</f>
        <v>#REF!</v>
      </c>
      <c r="F958" s="80" t="e">
        <f t="shared" si="308"/>
        <v>#REF!</v>
      </c>
      <c r="G958" s="167" t="e">
        <f t="shared" si="309"/>
        <v>#REF!</v>
      </c>
      <c r="H958" s="167" t="e">
        <f t="shared" si="310"/>
        <v>#REF!</v>
      </c>
      <c r="I958" s="78" t="e">
        <f>'Anexo VI Estimativa de custo'!#REF!</f>
        <v>#REF!</v>
      </c>
      <c r="J958" s="269" t="e">
        <f t="shared" si="311"/>
        <v>#REF!</v>
      </c>
      <c r="K958" s="269" t="e">
        <f t="shared" si="312"/>
        <v>#REF!</v>
      </c>
      <c r="L958" s="269" t="e">
        <f t="shared" si="313"/>
        <v>#REF!</v>
      </c>
      <c r="M958" s="106" t="e">
        <f t="shared" si="307"/>
        <v>#REF!</v>
      </c>
      <c r="N958" s="76"/>
      <c r="O958" s="76"/>
      <c r="P958" s="30"/>
      <c r="R958" s="124"/>
      <c r="T958" s="221" t="e">
        <f t="shared" si="305"/>
        <v>#REF!</v>
      </c>
      <c r="W958" s="221" t="e">
        <f t="shared" si="306"/>
        <v>#REF!</v>
      </c>
    </row>
    <row r="959" spans="1:23" s="26" customFormat="1" ht="21.95" customHeight="1" x14ac:dyDescent="0.2">
      <c r="A959" s="192" t="e">
        <f>'Anexo VI Estimativa de custo'!#REF!</f>
        <v>#REF!</v>
      </c>
      <c r="B959" s="172" t="e">
        <f>CONCATENATE($R$852,SUM($M$853:M959))</f>
        <v>#REF!</v>
      </c>
      <c r="C959" s="31" t="e">
        <f>'Anexo VI Estimativa de custo'!#REF!</f>
        <v>#REF!</v>
      </c>
      <c r="D959" s="8" t="e">
        <f>'Anexo VI Estimativa de custo'!#REF!</f>
        <v>#REF!</v>
      </c>
      <c r="E959" s="80" t="e">
        <f>'Anexo VI Estimativa de custo'!#REF!</f>
        <v>#REF!</v>
      </c>
      <c r="F959" s="80" t="e">
        <f t="shared" si="308"/>
        <v>#REF!</v>
      </c>
      <c r="G959" s="167" t="e">
        <f t="shared" si="309"/>
        <v>#REF!</v>
      </c>
      <c r="H959" s="167" t="e">
        <f t="shared" si="310"/>
        <v>#REF!</v>
      </c>
      <c r="I959" s="78" t="e">
        <f>'Anexo VI Estimativa de custo'!#REF!</f>
        <v>#REF!</v>
      </c>
      <c r="J959" s="269" t="e">
        <f t="shared" si="311"/>
        <v>#REF!</v>
      </c>
      <c r="K959" s="269" t="e">
        <f t="shared" si="312"/>
        <v>#REF!</v>
      </c>
      <c r="L959" s="269" t="e">
        <f t="shared" si="313"/>
        <v>#REF!</v>
      </c>
      <c r="M959" s="106" t="e">
        <f t="shared" si="307"/>
        <v>#REF!</v>
      </c>
      <c r="N959" s="76"/>
      <c r="O959" s="76"/>
      <c r="P959" s="30"/>
      <c r="R959" s="124"/>
      <c r="T959" s="221" t="e">
        <f t="shared" si="305"/>
        <v>#REF!</v>
      </c>
      <c r="W959" s="221" t="e">
        <f t="shared" si="306"/>
        <v>#REF!</v>
      </c>
    </row>
    <row r="960" spans="1:23" s="26" customFormat="1" ht="21.95" customHeight="1" x14ac:dyDescent="0.2">
      <c r="A960" s="192" t="e">
        <f>'Anexo VI Estimativa de custo'!#REF!</f>
        <v>#REF!</v>
      </c>
      <c r="B960" s="172" t="e">
        <f>CONCATENATE($R$852,SUM($M$853:M960))</f>
        <v>#REF!</v>
      </c>
      <c r="C960" s="31" t="e">
        <f>'Anexo VI Estimativa de custo'!#REF!</f>
        <v>#REF!</v>
      </c>
      <c r="D960" s="8" t="e">
        <f>'Anexo VI Estimativa de custo'!#REF!</f>
        <v>#REF!</v>
      </c>
      <c r="E960" s="80" t="e">
        <f>'Anexo VI Estimativa de custo'!#REF!</f>
        <v>#REF!</v>
      </c>
      <c r="F960" s="80" t="e">
        <f t="shared" si="308"/>
        <v>#REF!</v>
      </c>
      <c r="G960" s="167" t="e">
        <f t="shared" si="309"/>
        <v>#REF!</v>
      </c>
      <c r="H960" s="167" t="e">
        <f t="shared" si="310"/>
        <v>#REF!</v>
      </c>
      <c r="I960" s="78" t="e">
        <f>'Anexo VI Estimativa de custo'!#REF!</f>
        <v>#REF!</v>
      </c>
      <c r="J960" s="269" t="e">
        <f t="shared" si="311"/>
        <v>#REF!</v>
      </c>
      <c r="K960" s="269" t="e">
        <f t="shared" si="312"/>
        <v>#REF!</v>
      </c>
      <c r="L960" s="269" t="e">
        <f t="shared" si="313"/>
        <v>#REF!</v>
      </c>
      <c r="M960" s="106" t="e">
        <f t="shared" si="307"/>
        <v>#REF!</v>
      </c>
      <c r="N960" s="76"/>
      <c r="O960" s="76"/>
      <c r="P960" s="30"/>
      <c r="R960" s="124"/>
      <c r="T960" s="221" t="e">
        <f t="shared" si="305"/>
        <v>#REF!</v>
      </c>
      <c r="W960" s="221" t="e">
        <f t="shared" si="306"/>
        <v>#REF!</v>
      </c>
    </row>
    <row r="961" spans="1:23" s="26" customFormat="1" ht="21.95" customHeight="1" x14ac:dyDescent="0.2">
      <c r="A961" s="192" t="e">
        <f>'Anexo VI Estimativa de custo'!#REF!</f>
        <v>#REF!</v>
      </c>
      <c r="B961" s="172" t="e">
        <f>CONCATENATE($R$852,SUM($M$853:M961))</f>
        <v>#REF!</v>
      </c>
      <c r="C961" s="31" t="e">
        <f>'Anexo VI Estimativa de custo'!#REF!</f>
        <v>#REF!</v>
      </c>
      <c r="D961" s="8" t="e">
        <f>'Anexo VI Estimativa de custo'!#REF!</f>
        <v>#REF!</v>
      </c>
      <c r="E961" s="80" t="e">
        <f>'Anexo VI Estimativa de custo'!#REF!</f>
        <v>#REF!</v>
      </c>
      <c r="F961" s="80" t="e">
        <f t="shared" si="308"/>
        <v>#REF!</v>
      </c>
      <c r="G961" s="167" t="e">
        <f t="shared" si="309"/>
        <v>#REF!</v>
      </c>
      <c r="H961" s="167" t="e">
        <f t="shared" si="310"/>
        <v>#REF!</v>
      </c>
      <c r="I961" s="78" t="e">
        <f>'Anexo VI Estimativa de custo'!#REF!</f>
        <v>#REF!</v>
      </c>
      <c r="J961" s="269" t="e">
        <f t="shared" si="311"/>
        <v>#REF!</v>
      </c>
      <c r="K961" s="269" t="e">
        <f t="shared" si="312"/>
        <v>#REF!</v>
      </c>
      <c r="L961" s="269" t="e">
        <f t="shared" si="313"/>
        <v>#REF!</v>
      </c>
      <c r="M961" s="106" t="e">
        <f t="shared" si="307"/>
        <v>#REF!</v>
      </c>
      <c r="N961" s="76"/>
      <c r="O961" s="76"/>
      <c r="P961" s="30"/>
      <c r="R961" s="124"/>
      <c r="T961" s="221" t="e">
        <f t="shared" si="305"/>
        <v>#REF!</v>
      </c>
      <c r="W961" s="221" t="e">
        <f t="shared" si="306"/>
        <v>#REF!</v>
      </c>
    </row>
    <row r="962" spans="1:23" s="26" customFormat="1" ht="21.95" customHeight="1" x14ac:dyDescent="0.2">
      <c r="A962" s="192" t="e">
        <f>'Anexo VI Estimativa de custo'!#REF!</f>
        <v>#REF!</v>
      </c>
      <c r="B962" s="172" t="e">
        <f>CONCATENATE($R$852,SUM($M$853:M962))</f>
        <v>#REF!</v>
      </c>
      <c r="C962" s="31" t="e">
        <f>'Anexo VI Estimativa de custo'!#REF!</f>
        <v>#REF!</v>
      </c>
      <c r="D962" s="8" t="e">
        <f>'Anexo VI Estimativa de custo'!#REF!</f>
        <v>#REF!</v>
      </c>
      <c r="E962" s="80" t="e">
        <f>'Anexo VI Estimativa de custo'!#REF!</f>
        <v>#REF!</v>
      </c>
      <c r="F962" s="80" t="e">
        <f t="shared" si="308"/>
        <v>#REF!</v>
      </c>
      <c r="G962" s="167" t="e">
        <f t="shared" si="309"/>
        <v>#REF!</v>
      </c>
      <c r="H962" s="167" t="e">
        <f t="shared" si="310"/>
        <v>#REF!</v>
      </c>
      <c r="I962" s="78" t="e">
        <f>'Anexo VI Estimativa de custo'!#REF!</f>
        <v>#REF!</v>
      </c>
      <c r="J962" s="269" t="e">
        <f t="shared" si="311"/>
        <v>#REF!</v>
      </c>
      <c r="K962" s="269" t="e">
        <f t="shared" si="312"/>
        <v>#REF!</v>
      </c>
      <c r="L962" s="269" t="e">
        <f t="shared" si="313"/>
        <v>#REF!</v>
      </c>
      <c r="M962" s="106" t="e">
        <f t="shared" si="307"/>
        <v>#REF!</v>
      </c>
      <c r="N962" s="76"/>
      <c r="O962" s="76"/>
      <c r="P962" s="30"/>
      <c r="R962" s="124"/>
      <c r="T962" s="221" t="e">
        <f t="shared" si="305"/>
        <v>#REF!</v>
      </c>
      <c r="W962" s="221" t="e">
        <f t="shared" si="306"/>
        <v>#REF!</v>
      </c>
    </row>
    <row r="963" spans="1:23" s="26" customFormat="1" ht="21.95" customHeight="1" x14ac:dyDescent="0.2">
      <c r="A963" s="192" t="e">
        <f>'Anexo VI Estimativa de custo'!#REF!</f>
        <v>#REF!</v>
      </c>
      <c r="B963" s="172" t="e">
        <f>CONCATENATE($R$852,SUM($M$853:M963))</f>
        <v>#REF!</v>
      </c>
      <c r="C963" s="31" t="e">
        <f>'Anexo VI Estimativa de custo'!#REF!</f>
        <v>#REF!</v>
      </c>
      <c r="D963" s="8" t="e">
        <f>'Anexo VI Estimativa de custo'!#REF!</f>
        <v>#REF!</v>
      </c>
      <c r="E963" s="80" t="e">
        <f>'Anexo VI Estimativa de custo'!#REF!</f>
        <v>#REF!</v>
      </c>
      <c r="F963" s="80" t="e">
        <f t="shared" si="308"/>
        <v>#REF!</v>
      </c>
      <c r="G963" s="167" t="e">
        <f t="shared" si="309"/>
        <v>#REF!</v>
      </c>
      <c r="H963" s="167" t="e">
        <f t="shared" si="310"/>
        <v>#REF!</v>
      </c>
      <c r="I963" s="78" t="e">
        <f>'Anexo VI Estimativa de custo'!#REF!</f>
        <v>#REF!</v>
      </c>
      <c r="J963" s="269" t="e">
        <f t="shared" si="311"/>
        <v>#REF!</v>
      </c>
      <c r="K963" s="269" t="e">
        <f t="shared" si="312"/>
        <v>#REF!</v>
      </c>
      <c r="L963" s="269" t="e">
        <f t="shared" si="313"/>
        <v>#REF!</v>
      </c>
      <c r="M963" s="106" t="e">
        <f t="shared" si="307"/>
        <v>#REF!</v>
      </c>
      <c r="N963" s="76"/>
      <c r="O963" s="76"/>
      <c r="P963" s="30"/>
      <c r="R963" s="124"/>
      <c r="T963" s="221" t="e">
        <f t="shared" si="305"/>
        <v>#REF!</v>
      </c>
      <c r="W963" s="221" t="e">
        <f t="shared" si="306"/>
        <v>#REF!</v>
      </c>
    </row>
    <row r="964" spans="1:23" s="26" customFormat="1" ht="21.95" customHeight="1" x14ac:dyDescent="0.2">
      <c r="A964" s="192" t="e">
        <f>'Anexo VI Estimativa de custo'!#REF!</f>
        <v>#REF!</v>
      </c>
      <c r="B964" s="172" t="e">
        <f>CONCATENATE($R$852,SUM($M$853:M964))</f>
        <v>#REF!</v>
      </c>
      <c r="C964" s="31" t="e">
        <f>'Anexo VI Estimativa de custo'!#REF!</f>
        <v>#REF!</v>
      </c>
      <c r="D964" s="8" t="e">
        <f>'Anexo VI Estimativa de custo'!#REF!</f>
        <v>#REF!</v>
      </c>
      <c r="E964" s="80" t="e">
        <f>'Anexo VI Estimativa de custo'!#REF!</f>
        <v>#REF!</v>
      </c>
      <c r="F964" s="80" t="e">
        <f t="shared" si="308"/>
        <v>#REF!</v>
      </c>
      <c r="G964" s="167" t="e">
        <f t="shared" si="309"/>
        <v>#REF!</v>
      </c>
      <c r="H964" s="167" t="e">
        <f t="shared" si="310"/>
        <v>#REF!</v>
      </c>
      <c r="I964" s="78" t="e">
        <f>'Anexo VI Estimativa de custo'!#REF!</f>
        <v>#REF!</v>
      </c>
      <c r="J964" s="269" t="e">
        <f t="shared" si="311"/>
        <v>#REF!</v>
      </c>
      <c r="K964" s="269" t="e">
        <f t="shared" si="312"/>
        <v>#REF!</v>
      </c>
      <c r="L964" s="269" t="e">
        <f t="shared" si="313"/>
        <v>#REF!</v>
      </c>
      <c r="M964" s="106" t="e">
        <f t="shared" si="307"/>
        <v>#REF!</v>
      </c>
      <c r="N964" s="76"/>
      <c r="O964" s="76"/>
      <c r="P964" s="30"/>
      <c r="R964" s="124"/>
      <c r="T964" s="221" t="e">
        <f t="shared" si="305"/>
        <v>#REF!</v>
      </c>
      <c r="W964" s="221" t="e">
        <f t="shared" si="306"/>
        <v>#REF!</v>
      </c>
    </row>
    <row r="965" spans="1:23" s="26" customFormat="1" ht="21.95" customHeight="1" x14ac:dyDescent="0.2">
      <c r="A965" s="192" t="e">
        <f>'Anexo VI Estimativa de custo'!#REF!</f>
        <v>#REF!</v>
      </c>
      <c r="B965" s="172" t="e">
        <f>CONCATENATE($R$852,SUM($M$853:M965))</f>
        <v>#REF!</v>
      </c>
      <c r="C965" s="31" t="e">
        <f>'Anexo VI Estimativa de custo'!#REF!</f>
        <v>#REF!</v>
      </c>
      <c r="D965" s="8" t="e">
        <f>'Anexo VI Estimativa de custo'!#REF!</f>
        <v>#REF!</v>
      </c>
      <c r="E965" s="80" t="e">
        <f>'Anexo VI Estimativa de custo'!#REF!</f>
        <v>#REF!</v>
      </c>
      <c r="F965" s="80" t="e">
        <f t="shared" si="308"/>
        <v>#REF!</v>
      </c>
      <c r="G965" s="167" t="e">
        <f t="shared" si="309"/>
        <v>#REF!</v>
      </c>
      <c r="H965" s="167" t="e">
        <f t="shared" si="310"/>
        <v>#REF!</v>
      </c>
      <c r="I965" s="78" t="e">
        <f>'Anexo VI Estimativa de custo'!#REF!</f>
        <v>#REF!</v>
      </c>
      <c r="J965" s="269" t="e">
        <f t="shared" si="311"/>
        <v>#REF!</v>
      </c>
      <c r="K965" s="269" t="e">
        <f t="shared" si="312"/>
        <v>#REF!</v>
      </c>
      <c r="L965" s="269" t="e">
        <f t="shared" si="313"/>
        <v>#REF!</v>
      </c>
      <c r="M965" s="106" t="e">
        <f t="shared" si="307"/>
        <v>#REF!</v>
      </c>
      <c r="N965" s="76"/>
      <c r="O965" s="76"/>
      <c r="P965" s="30"/>
      <c r="R965" s="124"/>
      <c r="T965" s="221" t="e">
        <f t="shared" si="305"/>
        <v>#REF!</v>
      </c>
      <c r="W965" s="221" t="e">
        <f t="shared" si="306"/>
        <v>#REF!</v>
      </c>
    </row>
    <row r="966" spans="1:23" s="26" customFormat="1" ht="21.95" customHeight="1" x14ac:dyDescent="0.2">
      <c r="A966" s="192" t="e">
        <f>'Anexo VI Estimativa de custo'!#REF!</f>
        <v>#REF!</v>
      </c>
      <c r="B966" s="172" t="e">
        <f>CONCATENATE($R$852,SUM($M$853:M966))</f>
        <v>#REF!</v>
      </c>
      <c r="C966" s="31" t="e">
        <f>'Anexo VI Estimativa de custo'!#REF!</f>
        <v>#REF!</v>
      </c>
      <c r="D966" s="8" t="e">
        <f>'Anexo VI Estimativa de custo'!#REF!</f>
        <v>#REF!</v>
      </c>
      <c r="E966" s="80" t="e">
        <f>'Anexo VI Estimativa de custo'!#REF!</f>
        <v>#REF!</v>
      </c>
      <c r="F966" s="80" t="e">
        <f t="shared" si="308"/>
        <v>#REF!</v>
      </c>
      <c r="G966" s="167" t="e">
        <f t="shared" si="309"/>
        <v>#REF!</v>
      </c>
      <c r="H966" s="167" t="e">
        <f t="shared" si="310"/>
        <v>#REF!</v>
      </c>
      <c r="I966" s="78" t="e">
        <f>'Anexo VI Estimativa de custo'!#REF!</f>
        <v>#REF!</v>
      </c>
      <c r="J966" s="269" t="e">
        <f t="shared" si="311"/>
        <v>#REF!</v>
      </c>
      <c r="K966" s="269" t="e">
        <f t="shared" si="312"/>
        <v>#REF!</v>
      </c>
      <c r="L966" s="269" t="e">
        <f t="shared" si="313"/>
        <v>#REF!</v>
      </c>
      <c r="M966" s="106" t="e">
        <f t="shared" si="307"/>
        <v>#REF!</v>
      </c>
      <c r="N966" s="76"/>
      <c r="O966" s="76"/>
      <c r="P966" s="30"/>
      <c r="R966" s="124"/>
      <c r="T966" s="221" t="e">
        <f t="shared" si="305"/>
        <v>#REF!</v>
      </c>
      <c r="W966" s="221" t="e">
        <f t="shared" si="306"/>
        <v>#REF!</v>
      </c>
    </row>
    <row r="967" spans="1:23" s="26" customFormat="1" ht="21.95" customHeight="1" x14ac:dyDescent="0.2">
      <c r="A967" s="192" t="e">
        <f>'Anexo VI Estimativa de custo'!#REF!</f>
        <v>#REF!</v>
      </c>
      <c r="B967" s="172" t="e">
        <f>CONCATENATE($R$852,SUM($M$853:M967))</f>
        <v>#REF!</v>
      </c>
      <c r="C967" s="31" t="e">
        <f>'Anexo VI Estimativa de custo'!#REF!</f>
        <v>#REF!</v>
      </c>
      <c r="D967" s="8" t="e">
        <f>'Anexo VI Estimativa de custo'!#REF!</f>
        <v>#REF!</v>
      </c>
      <c r="E967" s="80" t="e">
        <f>'Anexo VI Estimativa de custo'!#REF!</f>
        <v>#REF!</v>
      </c>
      <c r="F967" s="80" t="e">
        <f t="shared" si="308"/>
        <v>#REF!</v>
      </c>
      <c r="G967" s="167" t="e">
        <f t="shared" si="309"/>
        <v>#REF!</v>
      </c>
      <c r="H967" s="167" t="e">
        <f t="shared" si="310"/>
        <v>#REF!</v>
      </c>
      <c r="I967" s="78" t="e">
        <f>'Anexo VI Estimativa de custo'!#REF!</f>
        <v>#REF!</v>
      </c>
      <c r="J967" s="269" t="e">
        <f t="shared" si="311"/>
        <v>#REF!</v>
      </c>
      <c r="K967" s="269" t="e">
        <f t="shared" si="312"/>
        <v>#REF!</v>
      </c>
      <c r="L967" s="269" t="e">
        <f t="shared" si="313"/>
        <v>#REF!</v>
      </c>
      <c r="M967" s="106" t="e">
        <f t="shared" si="307"/>
        <v>#REF!</v>
      </c>
      <c r="N967" s="76"/>
      <c r="O967" s="76"/>
      <c r="P967" s="30"/>
      <c r="R967" s="124"/>
      <c r="T967" s="221" t="e">
        <f t="shared" si="305"/>
        <v>#REF!</v>
      </c>
      <c r="W967" s="221" t="e">
        <f t="shared" si="306"/>
        <v>#REF!</v>
      </c>
    </row>
    <row r="968" spans="1:23" s="26" customFormat="1" ht="21.95" customHeight="1" x14ac:dyDescent="0.2">
      <c r="A968" s="192" t="e">
        <f>'Anexo VI Estimativa de custo'!#REF!</f>
        <v>#REF!</v>
      </c>
      <c r="B968" s="172" t="e">
        <f>CONCATENATE($R$852,SUM($M$853:M968))</f>
        <v>#REF!</v>
      </c>
      <c r="C968" s="31" t="e">
        <f>'Anexo VI Estimativa de custo'!#REF!</f>
        <v>#REF!</v>
      </c>
      <c r="D968" s="8" t="e">
        <f>'Anexo VI Estimativa de custo'!#REF!</f>
        <v>#REF!</v>
      </c>
      <c r="E968" s="80" t="e">
        <f>'Anexo VI Estimativa de custo'!#REF!</f>
        <v>#REF!</v>
      </c>
      <c r="F968" s="80" t="e">
        <f t="shared" si="308"/>
        <v>#REF!</v>
      </c>
      <c r="G968" s="167" t="e">
        <f t="shared" si="309"/>
        <v>#REF!</v>
      </c>
      <c r="H968" s="167" t="e">
        <f t="shared" si="310"/>
        <v>#REF!</v>
      </c>
      <c r="I968" s="78" t="e">
        <f>'Anexo VI Estimativa de custo'!#REF!</f>
        <v>#REF!</v>
      </c>
      <c r="J968" s="269" t="e">
        <f t="shared" si="311"/>
        <v>#REF!</v>
      </c>
      <c r="K968" s="269" t="e">
        <f t="shared" si="312"/>
        <v>#REF!</v>
      </c>
      <c r="L968" s="269" t="e">
        <f t="shared" si="313"/>
        <v>#REF!</v>
      </c>
      <c r="M968" s="106" t="e">
        <f t="shared" si="307"/>
        <v>#REF!</v>
      </c>
      <c r="N968" s="76"/>
      <c r="O968" s="76"/>
      <c r="P968" s="30"/>
      <c r="R968" s="124"/>
      <c r="T968" s="221" t="e">
        <f t="shared" si="305"/>
        <v>#REF!</v>
      </c>
      <c r="W968" s="221" t="e">
        <f t="shared" si="306"/>
        <v>#REF!</v>
      </c>
    </row>
    <row r="969" spans="1:23" s="26" customFormat="1" ht="21.95" customHeight="1" x14ac:dyDescent="0.2">
      <c r="A969" s="192" t="e">
        <f>'Anexo VI Estimativa de custo'!#REF!</f>
        <v>#REF!</v>
      </c>
      <c r="B969" s="172" t="e">
        <f>CONCATENATE($R$852,SUM($M$853:M969))</f>
        <v>#REF!</v>
      </c>
      <c r="C969" s="31" t="e">
        <f>'Anexo VI Estimativa de custo'!#REF!</f>
        <v>#REF!</v>
      </c>
      <c r="D969" s="8" t="e">
        <f>'Anexo VI Estimativa de custo'!#REF!</f>
        <v>#REF!</v>
      </c>
      <c r="E969" s="80" t="e">
        <f>'Anexo VI Estimativa de custo'!#REF!</f>
        <v>#REF!</v>
      </c>
      <c r="F969" s="80" t="e">
        <f t="shared" si="308"/>
        <v>#REF!</v>
      </c>
      <c r="G969" s="167" t="e">
        <f t="shared" si="309"/>
        <v>#REF!</v>
      </c>
      <c r="H969" s="167" t="e">
        <f t="shared" si="310"/>
        <v>#REF!</v>
      </c>
      <c r="I969" s="78" t="e">
        <f>'Anexo VI Estimativa de custo'!#REF!</f>
        <v>#REF!</v>
      </c>
      <c r="J969" s="269" t="e">
        <f t="shared" si="311"/>
        <v>#REF!</v>
      </c>
      <c r="K969" s="269" t="e">
        <f t="shared" si="312"/>
        <v>#REF!</v>
      </c>
      <c r="L969" s="269" t="e">
        <f t="shared" si="313"/>
        <v>#REF!</v>
      </c>
      <c r="M969" s="106" t="e">
        <f t="shared" si="307"/>
        <v>#REF!</v>
      </c>
      <c r="N969" s="76"/>
      <c r="O969" s="76"/>
      <c r="P969" s="30"/>
      <c r="R969" s="124"/>
      <c r="T969" s="221" t="e">
        <f t="shared" si="305"/>
        <v>#REF!</v>
      </c>
      <c r="W969" s="221" t="e">
        <f t="shared" si="306"/>
        <v>#REF!</v>
      </c>
    </row>
    <row r="970" spans="1:23" s="26" customFormat="1" ht="21.95" customHeight="1" x14ac:dyDescent="0.2">
      <c r="A970" s="192" t="e">
        <f>'Anexo VI Estimativa de custo'!#REF!</f>
        <v>#REF!</v>
      </c>
      <c r="B970" s="172" t="e">
        <f>CONCATENATE($R$852,SUM($M$853:M970))</f>
        <v>#REF!</v>
      </c>
      <c r="C970" s="31" t="e">
        <f>'Anexo VI Estimativa de custo'!#REF!</f>
        <v>#REF!</v>
      </c>
      <c r="D970" s="8" t="e">
        <f>'Anexo VI Estimativa de custo'!#REF!</f>
        <v>#REF!</v>
      </c>
      <c r="E970" s="80" t="e">
        <f>'Anexo VI Estimativa de custo'!#REF!</f>
        <v>#REF!</v>
      </c>
      <c r="F970" s="80" t="e">
        <f t="shared" si="308"/>
        <v>#REF!</v>
      </c>
      <c r="G970" s="167" t="e">
        <f t="shared" si="309"/>
        <v>#REF!</v>
      </c>
      <c r="H970" s="167" t="e">
        <f t="shared" si="310"/>
        <v>#REF!</v>
      </c>
      <c r="I970" s="78" t="e">
        <f>'Anexo VI Estimativa de custo'!#REF!</f>
        <v>#REF!</v>
      </c>
      <c r="J970" s="269" t="e">
        <f t="shared" si="311"/>
        <v>#REF!</v>
      </c>
      <c r="K970" s="269" t="e">
        <f t="shared" si="312"/>
        <v>#REF!</v>
      </c>
      <c r="L970" s="269" t="e">
        <f t="shared" si="313"/>
        <v>#REF!</v>
      </c>
      <c r="M970" s="106" t="e">
        <f t="shared" si="307"/>
        <v>#REF!</v>
      </c>
      <c r="N970" s="76"/>
      <c r="O970" s="76"/>
      <c r="P970" s="30"/>
      <c r="R970" s="124"/>
      <c r="T970" s="221" t="e">
        <f t="shared" si="305"/>
        <v>#REF!</v>
      </c>
      <c r="W970" s="221" t="e">
        <f t="shared" si="306"/>
        <v>#REF!</v>
      </c>
    </row>
    <row r="971" spans="1:23" s="26" customFormat="1" ht="21.95" customHeight="1" x14ac:dyDescent="0.2">
      <c r="A971" s="192" t="e">
        <f>'Anexo VI Estimativa de custo'!#REF!</f>
        <v>#REF!</v>
      </c>
      <c r="B971" s="172" t="e">
        <f>CONCATENATE($R$852,SUM($M$853:M971))</f>
        <v>#REF!</v>
      </c>
      <c r="C971" s="31" t="e">
        <f>'Anexo VI Estimativa de custo'!#REF!</f>
        <v>#REF!</v>
      </c>
      <c r="D971" s="8" t="e">
        <f>'Anexo VI Estimativa de custo'!#REF!</f>
        <v>#REF!</v>
      </c>
      <c r="E971" s="80" t="e">
        <f>'Anexo VI Estimativa de custo'!#REF!</f>
        <v>#REF!</v>
      </c>
      <c r="F971" s="80" t="e">
        <f t="shared" si="308"/>
        <v>#REF!</v>
      </c>
      <c r="G971" s="167" t="e">
        <f t="shared" si="309"/>
        <v>#REF!</v>
      </c>
      <c r="H971" s="167" t="e">
        <f t="shared" si="310"/>
        <v>#REF!</v>
      </c>
      <c r="I971" s="78" t="e">
        <f>'Anexo VI Estimativa de custo'!#REF!</f>
        <v>#REF!</v>
      </c>
      <c r="J971" s="269" t="e">
        <f t="shared" si="311"/>
        <v>#REF!</v>
      </c>
      <c r="K971" s="269" t="e">
        <f t="shared" si="312"/>
        <v>#REF!</v>
      </c>
      <c r="L971" s="269" t="e">
        <f t="shared" si="313"/>
        <v>#REF!</v>
      </c>
      <c r="M971" s="106" t="e">
        <f t="shared" si="307"/>
        <v>#REF!</v>
      </c>
      <c r="N971" s="76"/>
      <c r="O971" s="76"/>
      <c r="P971" s="30"/>
      <c r="R971" s="124"/>
      <c r="T971" s="221" t="e">
        <f t="shared" si="305"/>
        <v>#REF!</v>
      </c>
      <c r="W971" s="221" t="e">
        <f t="shared" si="306"/>
        <v>#REF!</v>
      </c>
    </row>
    <row r="972" spans="1:23" s="26" customFormat="1" ht="21.95" customHeight="1" x14ac:dyDescent="0.2">
      <c r="A972" s="192" t="e">
        <f>'Anexo VI Estimativa de custo'!#REF!</f>
        <v>#REF!</v>
      </c>
      <c r="B972" s="172" t="e">
        <f>CONCATENATE($R$852,SUM($M$853:M972))</f>
        <v>#REF!</v>
      </c>
      <c r="C972" s="31" t="e">
        <f>'Anexo VI Estimativa de custo'!#REF!</f>
        <v>#REF!</v>
      </c>
      <c r="D972" s="8" t="e">
        <f>'Anexo VI Estimativa de custo'!#REF!</f>
        <v>#REF!</v>
      </c>
      <c r="E972" s="80" t="e">
        <f>'Anexo VI Estimativa de custo'!#REF!</f>
        <v>#REF!</v>
      </c>
      <c r="F972" s="80" t="e">
        <f t="shared" si="308"/>
        <v>#REF!</v>
      </c>
      <c r="G972" s="167" t="e">
        <f t="shared" si="309"/>
        <v>#REF!</v>
      </c>
      <c r="H972" s="167" t="e">
        <f t="shared" si="310"/>
        <v>#REF!</v>
      </c>
      <c r="I972" s="78" t="e">
        <f>'Anexo VI Estimativa de custo'!#REF!</f>
        <v>#REF!</v>
      </c>
      <c r="J972" s="269" t="e">
        <f t="shared" si="311"/>
        <v>#REF!</v>
      </c>
      <c r="K972" s="269" t="e">
        <f t="shared" si="312"/>
        <v>#REF!</v>
      </c>
      <c r="L972" s="269" t="e">
        <f t="shared" si="313"/>
        <v>#REF!</v>
      </c>
      <c r="M972" s="106" t="e">
        <f t="shared" si="307"/>
        <v>#REF!</v>
      </c>
      <c r="N972" s="76"/>
      <c r="O972" s="76"/>
      <c r="P972" s="30"/>
      <c r="R972" s="124"/>
      <c r="T972" s="221" t="e">
        <f t="shared" si="305"/>
        <v>#REF!</v>
      </c>
      <c r="W972" s="221" t="e">
        <f t="shared" si="306"/>
        <v>#REF!</v>
      </c>
    </row>
    <row r="973" spans="1:23" s="26" customFormat="1" ht="21.95" customHeight="1" x14ac:dyDescent="0.2">
      <c r="A973" s="192" t="e">
        <f>'Anexo VI Estimativa de custo'!#REF!</f>
        <v>#REF!</v>
      </c>
      <c r="B973" s="172" t="e">
        <f>CONCATENATE($R$852,SUM($M$853:M973))</f>
        <v>#REF!</v>
      </c>
      <c r="C973" s="31" t="e">
        <f>'Anexo VI Estimativa de custo'!#REF!</f>
        <v>#REF!</v>
      </c>
      <c r="D973" s="8" t="e">
        <f>'Anexo VI Estimativa de custo'!#REF!</f>
        <v>#REF!</v>
      </c>
      <c r="E973" s="80" t="e">
        <f>'Anexo VI Estimativa de custo'!#REF!</f>
        <v>#REF!</v>
      </c>
      <c r="F973" s="80" t="e">
        <f t="shared" si="308"/>
        <v>#REF!</v>
      </c>
      <c r="G973" s="167" t="e">
        <f t="shared" si="309"/>
        <v>#REF!</v>
      </c>
      <c r="H973" s="167" t="e">
        <f t="shared" si="310"/>
        <v>#REF!</v>
      </c>
      <c r="I973" s="78" t="e">
        <f>'Anexo VI Estimativa de custo'!#REF!</f>
        <v>#REF!</v>
      </c>
      <c r="J973" s="269" t="e">
        <f t="shared" si="311"/>
        <v>#REF!</v>
      </c>
      <c r="K973" s="269" t="e">
        <f t="shared" si="312"/>
        <v>#REF!</v>
      </c>
      <c r="L973" s="269" t="e">
        <f t="shared" si="313"/>
        <v>#REF!</v>
      </c>
      <c r="M973" s="106" t="e">
        <f t="shared" si="307"/>
        <v>#REF!</v>
      </c>
      <c r="N973" s="76"/>
      <c r="O973" s="76"/>
      <c r="P973" s="30"/>
      <c r="R973" s="124"/>
      <c r="T973" s="221" t="e">
        <f t="shared" si="305"/>
        <v>#REF!</v>
      </c>
      <c r="W973" s="221" t="e">
        <f t="shared" si="306"/>
        <v>#REF!</v>
      </c>
    </row>
    <row r="974" spans="1:23" s="26" customFormat="1" ht="21.95" customHeight="1" x14ac:dyDescent="0.2">
      <c r="A974" s="192" t="e">
        <f>'Anexo VI Estimativa de custo'!#REF!</f>
        <v>#REF!</v>
      </c>
      <c r="B974" s="172" t="e">
        <f>CONCATENATE($R$852,SUM($M$853:M974))</f>
        <v>#REF!</v>
      </c>
      <c r="C974" s="31" t="e">
        <f>'Anexo VI Estimativa de custo'!#REF!</f>
        <v>#REF!</v>
      </c>
      <c r="D974" s="8" t="e">
        <f>'Anexo VI Estimativa de custo'!#REF!</f>
        <v>#REF!</v>
      </c>
      <c r="E974" s="80" t="e">
        <f>'Anexo VI Estimativa de custo'!#REF!</f>
        <v>#REF!</v>
      </c>
      <c r="F974" s="80" t="e">
        <f t="shared" si="308"/>
        <v>#REF!</v>
      </c>
      <c r="G974" s="167" t="e">
        <f t="shared" si="309"/>
        <v>#REF!</v>
      </c>
      <c r="H974" s="167" t="e">
        <f t="shared" si="310"/>
        <v>#REF!</v>
      </c>
      <c r="I974" s="78" t="e">
        <f>'Anexo VI Estimativa de custo'!#REF!</f>
        <v>#REF!</v>
      </c>
      <c r="J974" s="269" t="e">
        <f t="shared" si="311"/>
        <v>#REF!</v>
      </c>
      <c r="K974" s="269" t="e">
        <f t="shared" si="312"/>
        <v>#REF!</v>
      </c>
      <c r="L974" s="269" t="e">
        <f t="shared" si="313"/>
        <v>#REF!</v>
      </c>
      <c r="M974" s="106" t="e">
        <f t="shared" si="307"/>
        <v>#REF!</v>
      </c>
      <c r="N974" s="76"/>
      <c r="O974" s="76"/>
      <c r="P974" s="30"/>
      <c r="R974" s="124"/>
      <c r="T974" s="221" t="e">
        <f t="shared" si="305"/>
        <v>#REF!</v>
      </c>
      <c r="W974" s="221" t="e">
        <f t="shared" si="306"/>
        <v>#REF!</v>
      </c>
    </row>
    <row r="975" spans="1:23" s="26" customFormat="1" ht="21.95" customHeight="1" x14ac:dyDescent="0.2">
      <c r="A975" s="192" t="e">
        <f>'Anexo VI Estimativa de custo'!#REF!</f>
        <v>#REF!</v>
      </c>
      <c r="B975" s="172" t="e">
        <f>CONCATENATE($R$852,SUM($M$853:M975))</f>
        <v>#REF!</v>
      </c>
      <c r="C975" s="31" t="e">
        <f>'Anexo VI Estimativa de custo'!#REF!</f>
        <v>#REF!</v>
      </c>
      <c r="D975" s="8" t="e">
        <f>'Anexo VI Estimativa de custo'!#REF!</f>
        <v>#REF!</v>
      </c>
      <c r="E975" s="80" t="e">
        <f>'Anexo VI Estimativa de custo'!#REF!</f>
        <v>#REF!</v>
      </c>
      <c r="F975" s="80" t="e">
        <f t="shared" si="308"/>
        <v>#REF!</v>
      </c>
      <c r="G975" s="167" t="e">
        <f t="shared" si="309"/>
        <v>#REF!</v>
      </c>
      <c r="H975" s="167" t="e">
        <f t="shared" si="310"/>
        <v>#REF!</v>
      </c>
      <c r="I975" s="78" t="e">
        <f>'Anexo VI Estimativa de custo'!#REF!</f>
        <v>#REF!</v>
      </c>
      <c r="J975" s="269" t="e">
        <f t="shared" si="311"/>
        <v>#REF!</v>
      </c>
      <c r="K975" s="269" t="e">
        <f t="shared" si="312"/>
        <v>#REF!</v>
      </c>
      <c r="L975" s="269" t="e">
        <f t="shared" si="313"/>
        <v>#REF!</v>
      </c>
      <c r="M975" s="106" t="e">
        <f t="shared" si="307"/>
        <v>#REF!</v>
      </c>
      <c r="N975" s="76"/>
      <c r="O975" s="76"/>
      <c r="P975" s="30"/>
      <c r="R975" s="124"/>
      <c r="T975" s="221" t="e">
        <f t="shared" si="305"/>
        <v>#REF!</v>
      </c>
      <c r="W975" s="221" t="e">
        <f t="shared" si="306"/>
        <v>#REF!</v>
      </c>
    </row>
    <row r="976" spans="1:23" s="26" customFormat="1" ht="21.95" customHeight="1" x14ac:dyDescent="0.2">
      <c r="A976" s="192">
        <f>'Anexo VI Estimativa de custo'!B110</f>
        <v>171070</v>
      </c>
      <c r="B976" s="172" t="e">
        <f>CONCATENATE($R$852,SUM($M$853:M976))</f>
        <v>#REF!</v>
      </c>
      <c r="C976" s="31" t="str">
        <f>'Anexo VI Estimativa de custo'!D110</f>
        <v>Supressor contra surto CLAMPER 45KA</v>
      </c>
      <c r="D976" s="8" t="str">
        <f>'Anexo VI Estimativa de custo'!E110</f>
        <v>un</v>
      </c>
      <c r="E976" s="80">
        <f>'Anexo VI Estimativa de custo'!F110</f>
        <v>4</v>
      </c>
      <c r="F976" s="80">
        <f t="shared" si="308"/>
        <v>4</v>
      </c>
      <c r="G976" s="167">
        <f t="shared" si="309"/>
        <v>0</v>
      </c>
      <c r="H976" s="167">
        <f t="shared" si="310"/>
        <v>0</v>
      </c>
      <c r="I976" s="78">
        <f>'Anexo VI Estimativa de custo'!L110</f>
        <v>29.97</v>
      </c>
      <c r="J976" s="269">
        <f t="shared" si="311"/>
        <v>0</v>
      </c>
      <c r="K976" s="269">
        <f t="shared" si="312"/>
        <v>0</v>
      </c>
      <c r="L976" s="269">
        <f t="shared" si="313"/>
        <v>0</v>
      </c>
      <c r="M976" s="106">
        <f t="shared" si="307"/>
        <v>1</v>
      </c>
      <c r="N976" s="76"/>
      <c r="O976" s="76"/>
      <c r="P976" s="30"/>
      <c r="R976" s="124"/>
      <c r="T976" s="221">
        <f t="shared" si="305"/>
        <v>119.88</v>
      </c>
      <c r="W976" s="221">
        <f t="shared" si="306"/>
        <v>119.88</v>
      </c>
    </row>
    <row r="977" spans="1:23" s="26" customFormat="1" ht="21.95" customHeight="1" x14ac:dyDescent="0.2">
      <c r="A977" s="192">
        <f>'Anexo VI Estimativa de custo'!B111</f>
        <v>171073</v>
      </c>
      <c r="B977" s="172" t="e">
        <f>CONCATENATE($R$852,SUM($M$853:M977))</f>
        <v>#REF!</v>
      </c>
      <c r="C977" s="31" t="str">
        <f>'Anexo VI Estimativa de custo'!D111</f>
        <v>Terminal de compressão em latão 25mm²</v>
      </c>
      <c r="D977" s="8" t="str">
        <f>'Anexo VI Estimativa de custo'!E111</f>
        <v>un</v>
      </c>
      <c r="E977" s="80">
        <f>'Anexo VI Estimativa de custo'!F111</f>
        <v>2</v>
      </c>
      <c r="F977" s="80">
        <f t="shared" si="308"/>
        <v>2</v>
      </c>
      <c r="G977" s="167">
        <f t="shared" si="309"/>
        <v>0</v>
      </c>
      <c r="H977" s="167">
        <f t="shared" si="310"/>
        <v>0</v>
      </c>
      <c r="I977" s="78">
        <f>'Anexo VI Estimativa de custo'!L111</f>
        <v>1</v>
      </c>
      <c r="J977" s="269">
        <f t="shared" si="311"/>
        <v>0</v>
      </c>
      <c r="K977" s="269">
        <f t="shared" si="312"/>
        <v>0</v>
      </c>
      <c r="L977" s="269">
        <f t="shared" si="313"/>
        <v>0</v>
      </c>
      <c r="M977" s="106">
        <f t="shared" si="307"/>
        <v>1</v>
      </c>
      <c r="N977" s="76"/>
      <c r="O977" s="76"/>
      <c r="P977" s="30"/>
      <c r="R977" s="124"/>
      <c r="T977" s="221">
        <f t="shared" si="305"/>
        <v>2</v>
      </c>
      <c r="W977" s="221">
        <f t="shared" si="306"/>
        <v>2</v>
      </c>
    </row>
    <row r="978" spans="1:23" s="26" customFormat="1" ht="21.95" customHeight="1" x14ac:dyDescent="0.2">
      <c r="A978" s="192">
        <f>'Anexo VI Estimativa de custo'!B112</f>
        <v>171074</v>
      </c>
      <c r="B978" s="172" t="e">
        <f>CONCATENATE($R$852,SUM($M$853:M978))</f>
        <v>#REF!</v>
      </c>
      <c r="C978" s="31" t="str">
        <f>'Anexo VI Estimativa de custo'!D112</f>
        <v>Terminal de compressão em latão 35mm²</v>
      </c>
      <c r="D978" s="8" t="str">
        <f>'Anexo VI Estimativa de custo'!E112</f>
        <v>un</v>
      </c>
      <c r="E978" s="80">
        <f>'Anexo VI Estimativa de custo'!F112</f>
        <v>2</v>
      </c>
      <c r="F978" s="80">
        <f t="shared" si="308"/>
        <v>2</v>
      </c>
      <c r="G978" s="167">
        <f t="shared" si="309"/>
        <v>0</v>
      </c>
      <c r="H978" s="167">
        <f t="shared" si="310"/>
        <v>0</v>
      </c>
      <c r="I978" s="78">
        <f>'Anexo VI Estimativa de custo'!L112</f>
        <v>1.17</v>
      </c>
      <c r="J978" s="269">
        <f t="shared" si="311"/>
        <v>0</v>
      </c>
      <c r="K978" s="269">
        <f t="shared" si="312"/>
        <v>0</v>
      </c>
      <c r="L978" s="269">
        <f t="shared" si="313"/>
        <v>0</v>
      </c>
      <c r="M978" s="106">
        <f t="shared" si="307"/>
        <v>1</v>
      </c>
      <c r="N978" s="76"/>
      <c r="O978" s="76"/>
      <c r="P978" s="30"/>
      <c r="R978" s="124"/>
      <c r="T978" s="221">
        <f t="shared" ref="T978:T1041" si="314">E978*I978</f>
        <v>2.34</v>
      </c>
      <c r="W978" s="221">
        <f t="shared" ref="W978:W1041" si="315">I978*E978</f>
        <v>2.34</v>
      </c>
    </row>
    <row r="979" spans="1:23" s="26" customFormat="1" ht="21.95" customHeight="1" x14ac:dyDescent="0.2">
      <c r="A979" s="192">
        <f>'Anexo VI Estimativa de custo'!B113</f>
        <v>171075</v>
      </c>
      <c r="B979" s="172" t="e">
        <f>CONCATENATE($R$852,SUM($M$853:M979))</f>
        <v>#REF!</v>
      </c>
      <c r="C979" s="31" t="str">
        <f>'Anexo VI Estimativa de custo'!D113</f>
        <v>Terminal de compressão em latão 50mm²</v>
      </c>
      <c r="D979" s="8" t="str">
        <f>'Anexo VI Estimativa de custo'!E113</f>
        <v>un</v>
      </c>
      <c r="E979" s="80">
        <f>'Anexo VI Estimativa de custo'!F113</f>
        <v>6</v>
      </c>
      <c r="F979" s="80">
        <f t="shared" si="308"/>
        <v>6</v>
      </c>
      <c r="G979" s="167">
        <f t="shared" si="309"/>
        <v>0</v>
      </c>
      <c r="H979" s="167">
        <f t="shared" si="310"/>
        <v>0</v>
      </c>
      <c r="I979" s="78">
        <f>'Anexo VI Estimativa de custo'!L113</f>
        <v>1.43</v>
      </c>
      <c r="J979" s="269">
        <f t="shared" si="311"/>
        <v>0</v>
      </c>
      <c r="K979" s="269">
        <f t="shared" si="312"/>
        <v>0</v>
      </c>
      <c r="L979" s="269">
        <f t="shared" si="313"/>
        <v>0</v>
      </c>
      <c r="M979" s="106">
        <f t="shared" si="307"/>
        <v>1</v>
      </c>
      <c r="N979" s="76"/>
      <c r="O979" s="76"/>
      <c r="P979" s="30"/>
      <c r="R979" s="124"/>
      <c r="T979" s="221">
        <f t="shared" si="314"/>
        <v>8.58</v>
      </c>
      <c r="W979" s="221">
        <f t="shared" si="315"/>
        <v>8.58</v>
      </c>
    </row>
    <row r="980" spans="1:23" s="26" customFormat="1" ht="21.95" customHeight="1" x14ac:dyDescent="0.2">
      <c r="A980" s="192" t="e">
        <f>'Anexo VI Estimativa de custo'!#REF!</f>
        <v>#REF!</v>
      </c>
      <c r="B980" s="172" t="e">
        <f>CONCATENATE($R$852,SUM($M$853:M980))</f>
        <v>#REF!</v>
      </c>
      <c r="C980" s="31" t="e">
        <f>'Anexo VI Estimativa de custo'!#REF!</f>
        <v>#REF!</v>
      </c>
      <c r="D980" s="8" t="e">
        <f>'Anexo VI Estimativa de custo'!#REF!</f>
        <v>#REF!</v>
      </c>
      <c r="E980" s="80" t="e">
        <f>'Anexo VI Estimativa de custo'!#REF!</f>
        <v>#REF!</v>
      </c>
      <c r="F980" s="80" t="e">
        <f t="shared" si="308"/>
        <v>#REF!</v>
      </c>
      <c r="G980" s="167" t="e">
        <f t="shared" si="309"/>
        <v>#REF!</v>
      </c>
      <c r="H980" s="167" t="e">
        <f t="shared" si="310"/>
        <v>#REF!</v>
      </c>
      <c r="I980" s="78" t="e">
        <f>'Anexo VI Estimativa de custo'!#REF!</f>
        <v>#REF!</v>
      </c>
      <c r="J980" s="269" t="e">
        <f t="shared" si="311"/>
        <v>#REF!</v>
      </c>
      <c r="K980" s="269" t="e">
        <f t="shared" si="312"/>
        <v>#REF!</v>
      </c>
      <c r="L980" s="269" t="e">
        <f t="shared" si="313"/>
        <v>#REF!</v>
      </c>
      <c r="M980" s="106" t="e">
        <f t="shared" ref="M980:M988" si="316">IF(E980&gt;0.001,1,0)</f>
        <v>#REF!</v>
      </c>
      <c r="N980" s="76"/>
      <c r="O980" s="76"/>
      <c r="P980" s="30"/>
      <c r="R980" s="124"/>
      <c r="T980" s="221" t="e">
        <f t="shared" si="314"/>
        <v>#REF!</v>
      </c>
      <c r="W980" s="221" t="e">
        <f t="shared" si="315"/>
        <v>#REF!</v>
      </c>
    </row>
    <row r="981" spans="1:23" s="26" customFormat="1" ht="21.95" customHeight="1" x14ac:dyDescent="0.2">
      <c r="A981" s="192" t="e">
        <f>'Anexo VI Estimativa de custo'!#REF!</f>
        <v>#REF!</v>
      </c>
      <c r="B981" s="172" t="e">
        <f>CONCATENATE($R$852,SUM($M$853:M981))</f>
        <v>#REF!</v>
      </c>
      <c r="C981" s="31" t="e">
        <f>'Anexo VI Estimativa de custo'!#REF!</f>
        <v>#REF!</v>
      </c>
      <c r="D981" s="8" t="e">
        <f>'Anexo VI Estimativa de custo'!#REF!</f>
        <v>#REF!</v>
      </c>
      <c r="E981" s="80" t="e">
        <f>'Anexo VI Estimativa de custo'!#REF!</f>
        <v>#REF!</v>
      </c>
      <c r="F981" s="80" t="e">
        <f t="shared" si="308"/>
        <v>#REF!</v>
      </c>
      <c r="G981" s="167" t="e">
        <f t="shared" ref="G981:G988" si="317">IF(F981-E981&gt;0,F981-E981,0)</f>
        <v>#REF!</v>
      </c>
      <c r="H981" s="167" t="e">
        <f t="shared" ref="H981:H988" si="318">IF(E981-F981&gt;0,E981-F981,0)</f>
        <v>#REF!</v>
      </c>
      <c r="I981" s="78" t="e">
        <f>'Anexo VI Estimativa de custo'!#REF!</f>
        <v>#REF!</v>
      </c>
      <c r="J981" s="269" t="e">
        <f t="shared" ref="J981:J988" si="319">G981*I981</f>
        <v>#REF!</v>
      </c>
      <c r="K981" s="269" t="e">
        <f t="shared" ref="K981:K988" si="320">H981*I981</f>
        <v>#REF!</v>
      </c>
      <c r="L981" s="269" t="e">
        <f t="shared" ref="L981:L988" si="321">J981-K981</f>
        <v>#REF!</v>
      </c>
      <c r="M981" s="106" t="e">
        <f t="shared" si="316"/>
        <v>#REF!</v>
      </c>
      <c r="N981" s="76"/>
      <c r="O981" s="76"/>
      <c r="P981" s="30"/>
      <c r="R981" s="124"/>
      <c r="T981" s="221" t="e">
        <f t="shared" si="314"/>
        <v>#REF!</v>
      </c>
      <c r="W981" s="221" t="e">
        <f t="shared" si="315"/>
        <v>#REF!</v>
      </c>
    </row>
    <row r="982" spans="1:23" s="26" customFormat="1" ht="21.95" customHeight="1" x14ac:dyDescent="0.2">
      <c r="A982" s="192" t="e">
        <f>'Anexo VI Estimativa de custo'!#REF!</f>
        <v>#REF!</v>
      </c>
      <c r="B982" s="172" t="e">
        <f>CONCATENATE($R$852,SUM($M$853:M982))</f>
        <v>#REF!</v>
      </c>
      <c r="C982" s="31" t="e">
        <f>'Anexo VI Estimativa de custo'!#REF!</f>
        <v>#REF!</v>
      </c>
      <c r="D982" s="8" t="e">
        <f>'Anexo VI Estimativa de custo'!#REF!</f>
        <v>#REF!</v>
      </c>
      <c r="E982" s="80" t="e">
        <f>'Anexo VI Estimativa de custo'!#REF!</f>
        <v>#REF!</v>
      </c>
      <c r="F982" s="80" t="e">
        <f t="shared" ref="F982:F988" si="322">E982</f>
        <v>#REF!</v>
      </c>
      <c r="G982" s="167" t="e">
        <f t="shared" si="317"/>
        <v>#REF!</v>
      </c>
      <c r="H982" s="167" t="e">
        <f t="shared" si="318"/>
        <v>#REF!</v>
      </c>
      <c r="I982" s="78" t="e">
        <f>'Anexo VI Estimativa de custo'!#REF!</f>
        <v>#REF!</v>
      </c>
      <c r="J982" s="269" t="e">
        <f t="shared" si="319"/>
        <v>#REF!</v>
      </c>
      <c r="K982" s="269" t="e">
        <f t="shared" si="320"/>
        <v>#REF!</v>
      </c>
      <c r="L982" s="269" t="e">
        <f t="shared" si="321"/>
        <v>#REF!</v>
      </c>
      <c r="M982" s="106" t="e">
        <f t="shared" si="316"/>
        <v>#REF!</v>
      </c>
      <c r="N982" s="76"/>
      <c r="O982" s="76"/>
      <c r="P982" s="30"/>
      <c r="R982" s="124"/>
      <c r="T982" s="221" t="e">
        <f t="shared" si="314"/>
        <v>#REF!</v>
      </c>
      <c r="W982" s="221" t="e">
        <f t="shared" si="315"/>
        <v>#REF!</v>
      </c>
    </row>
    <row r="983" spans="1:23" s="26" customFormat="1" ht="21.95" customHeight="1" x14ac:dyDescent="0.2">
      <c r="A983" s="192" t="e">
        <f>'Anexo VI Estimativa de custo'!#REF!</f>
        <v>#REF!</v>
      </c>
      <c r="B983" s="172" t="e">
        <f>CONCATENATE($R$852,SUM($M$853:M983))</f>
        <v>#REF!</v>
      </c>
      <c r="C983" s="31" t="e">
        <f>'Anexo VI Estimativa de custo'!#REF!</f>
        <v>#REF!</v>
      </c>
      <c r="D983" s="8" t="e">
        <f>'Anexo VI Estimativa de custo'!#REF!</f>
        <v>#REF!</v>
      </c>
      <c r="E983" s="80" t="e">
        <f>'Anexo VI Estimativa de custo'!#REF!</f>
        <v>#REF!</v>
      </c>
      <c r="F983" s="80" t="e">
        <f t="shared" si="322"/>
        <v>#REF!</v>
      </c>
      <c r="G983" s="167" t="e">
        <f t="shared" si="317"/>
        <v>#REF!</v>
      </c>
      <c r="H983" s="167" t="e">
        <f t="shared" si="318"/>
        <v>#REF!</v>
      </c>
      <c r="I983" s="78" t="e">
        <f>'Anexo VI Estimativa de custo'!#REF!</f>
        <v>#REF!</v>
      </c>
      <c r="J983" s="269" t="e">
        <f t="shared" si="319"/>
        <v>#REF!</v>
      </c>
      <c r="K983" s="269" t="e">
        <f t="shared" si="320"/>
        <v>#REF!</v>
      </c>
      <c r="L983" s="269" t="e">
        <f t="shared" si="321"/>
        <v>#REF!</v>
      </c>
      <c r="M983" s="106" t="e">
        <f t="shared" si="316"/>
        <v>#REF!</v>
      </c>
      <c r="N983" s="76"/>
      <c r="O983" s="76"/>
      <c r="P983" s="30"/>
      <c r="R983" s="124"/>
      <c r="T983" s="221" t="e">
        <f t="shared" si="314"/>
        <v>#REF!</v>
      </c>
      <c r="W983" s="221" t="e">
        <f t="shared" si="315"/>
        <v>#REF!</v>
      </c>
    </row>
    <row r="984" spans="1:23" s="26" customFormat="1" ht="21.95" customHeight="1" x14ac:dyDescent="0.2">
      <c r="A984" s="192" t="e">
        <f>'Anexo VI Estimativa de custo'!#REF!</f>
        <v>#REF!</v>
      </c>
      <c r="B984" s="172" t="e">
        <f>CONCATENATE($R$852,SUM($M$853:M984))</f>
        <v>#REF!</v>
      </c>
      <c r="C984" s="31" t="e">
        <f>'Anexo VI Estimativa de custo'!#REF!</f>
        <v>#REF!</v>
      </c>
      <c r="D984" s="8" t="e">
        <f>'Anexo VI Estimativa de custo'!#REF!</f>
        <v>#REF!</v>
      </c>
      <c r="E984" s="80" t="e">
        <f>'Anexo VI Estimativa de custo'!#REF!</f>
        <v>#REF!</v>
      </c>
      <c r="F984" s="80" t="e">
        <f t="shared" si="322"/>
        <v>#REF!</v>
      </c>
      <c r="G984" s="167" t="e">
        <f t="shared" si="317"/>
        <v>#REF!</v>
      </c>
      <c r="H984" s="167" t="e">
        <f t="shared" si="318"/>
        <v>#REF!</v>
      </c>
      <c r="I984" s="78" t="e">
        <f>'Anexo VI Estimativa de custo'!#REF!</f>
        <v>#REF!</v>
      </c>
      <c r="J984" s="269" t="e">
        <f t="shared" si="319"/>
        <v>#REF!</v>
      </c>
      <c r="K984" s="269" t="e">
        <f t="shared" si="320"/>
        <v>#REF!</v>
      </c>
      <c r="L984" s="269" t="e">
        <f t="shared" si="321"/>
        <v>#REF!</v>
      </c>
      <c r="M984" s="106" t="e">
        <f t="shared" si="316"/>
        <v>#REF!</v>
      </c>
      <c r="N984" s="76"/>
      <c r="O984" s="76"/>
      <c r="P984" s="30"/>
      <c r="R984" s="124"/>
      <c r="T984" s="221" t="e">
        <f t="shared" si="314"/>
        <v>#REF!</v>
      </c>
      <c r="W984" s="221" t="e">
        <f t="shared" si="315"/>
        <v>#REF!</v>
      </c>
    </row>
    <row r="985" spans="1:23" s="26" customFormat="1" ht="21.95" customHeight="1" x14ac:dyDescent="0.2">
      <c r="A985" s="192" t="e">
        <f>'Anexo VI Estimativa de custo'!#REF!</f>
        <v>#REF!</v>
      </c>
      <c r="B985" s="172" t="e">
        <f>CONCATENATE($R$852,SUM($M$853:M985))</f>
        <v>#REF!</v>
      </c>
      <c r="C985" s="31" t="e">
        <f>'Anexo VI Estimativa de custo'!#REF!</f>
        <v>#REF!</v>
      </c>
      <c r="D985" s="8" t="e">
        <f>'Anexo VI Estimativa de custo'!#REF!</f>
        <v>#REF!</v>
      </c>
      <c r="E985" s="80" t="e">
        <f>'Anexo VI Estimativa de custo'!#REF!</f>
        <v>#REF!</v>
      </c>
      <c r="F985" s="80" t="e">
        <f t="shared" si="322"/>
        <v>#REF!</v>
      </c>
      <c r="G985" s="167" t="e">
        <f t="shared" si="317"/>
        <v>#REF!</v>
      </c>
      <c r="H985" s="167" t="e">
        <f t="shared" si="318"/>
        <v>#REF!</v>
      </c>
      <c r="I985" s="78" t="e">
        <f>'Anexo VI Estimativa de custo'!#REF!</f>
        <v>#REF!</v>
      </c>
      <c r="J985" s="269" t="e">
        <f t="shared" si="319"/>
        <v>#REF!</v>
      </c>
      <c r="K985" s="269" t="e">
        <f t="shared" si="320"/>
        <v>#REF!</v>
      </c>
      <c r="L985" s="269" t="e">
        <f t="shared" si="321"/>
        <v>#REF!</v>
      </c>
      <c r="M985" s="106" t="e">
        <f t="shared" si="316"/>
        <v>#REF!</v>
      </c>
      <c r="N985" s="76"/>
      <c r="O985" s="76"/>
      <c r="P985" s="30"/>
      <c r="R985" s="124"/>
      <c r="T985" s="221" t="e">
        <f t="shared" si="314"/>
        <v>#REF!</v>
      </c>
      <c r="W985" s="221" t="e">
        <f t="shared" si="315"/>
        <v>#REF!</v>
      </c>
    </row>
    <row r="986" spans="1:23" s="26" customFormat="1" ht="21.95" customHeight="1" x14ac:dyDescent="0.2">
      <c r="A986" s="192" t="e">
        <f>'Anexo VI Estimativa de custo'!#REF!</f>
        <v>#REF!</v>
      </c>
      <c r="B986" s="172" t="e">
        <f>CONCATENATE($R$852,SUM($M$853:M986))</f>
        <v>#REF!</v>
      </c>
      <c r="C986" s="31" t="e">
        <f>'Anexo VI Estimativa de custo'!#REF!</f>
        <v>#REF!</v>
      </c>
      <c r="D986" s="8" t="e">
        <f>'Anexo VI Estimativa de custo'!#REF!</f>
        <v>#REF!</v>
      </c>
      <c r="E986" s="80" t="e">
        <f>'Anexo VI Estimativa de custo'!#REF!</f>
        <v>#REF!</v>
      </c>
      <c r="F986" s="80" t="e">
        <f t="shared" si="322"/>
        <v>#REF!</v>
      </c>
      <c r="G986" s="167" t="e">
        <f t="shared" si="317"/>
        <v>#REF!</v>
      </c>
      <c r="H986" s="167" t="e">
        <f t="shared" si="318"/>
        <v>#REF!</v>
      </c>
      <c r="I986" s="78" t="e">
        <f>'Anexo VI Estimativa de custo'!#REF!</f>
        <v>#REF!</v>
      </c>
      <c r="J986" s="269" t="e">
        <f t="shared" si="319"/>
        <v>#REF!</v>
      </c>
      <c r="K986" s="269" t="e">
        <f t="shared" si="320"/>
        <v>#REF!</v>
      </c>
      <c r="L986" s="269" t="e">
        <f t="shared" si="321"/>
        <v>#REF!</v>
      </c>
      <c r="M986" s="106" t="e">
        <f t="shared" si="316"/>
        <v>#REF!</v>
      </c>
      <c r="N986" s="76"/>
      <c r="O986" s="76"/>
      <c r="P986" s="30"/>
      <c r="R986" s="124"/>
      <c r="T986" s="221" t="e">
        <f t="shared" si="314"/>
        <v>#REF!</v>
      </c>
      <c r="W986" s="221" t="e">
        <f t="shared" si="315"/>
        <v>#REF!</v>
      </c>
    </row>
    <row r="987" spans="1:23" s="26" customFormat="1" ht="21.95" customHeight="1" x14ac:dyDescent="0.2">
      <c r="A987" s="192" t="e">
        <f>'Anexo VI Estimativa de custo'!#REF!</f>
        <v>#REF!</v>
      </c>
      <c r="B987" s="172" t="e">
        <f>CONCATENATE($R$852,SUM($M$853:M987))</f>
        <v>#REF!</v>
      </c>
      <c r="C987" s="31" t="e">
        <f>'Anexo VI Estimativa de custo'!#REF!</f>
        <v>#REF!</v>
      </c>
      <c r="D987" s="8" t="e">
        <f>'Anexo VI Estimativa de custo'!#REF!</f>
        <v>#REF!</v>
      </c>
      <c r="E987" s="80" t="e">
        <f>'Anexo VI Estimativa de custo'!#REF!</f>
        <v>#REF!</v>
      </c>
      <c r="F987" s="80" t="e">
        <f t="shared" si="322"/>
        <v>#REF!</v>
      </c>
      <c r="G987" s="167" t="e">
        <f t="shared" si="317"/>
        <v>#REF!</v>
      </c>
      <c r="H987" s="167" t="e">
        <f t="shared" si="318"/>
        <v>#REF!</v>
      </c>
      <c r="I987" s="78" t="e">
        <f>'Anexo VI Estimativa de custo'!#REF!</f>
        <v>#REF!</v>
      </c>
      <c r="J987" s="269" t="e">
        <f t="shared" si="319"/>
        <v>#REF!</v>
      </c>
      <c r="K987" s="269" t="e">
        <f t="shared" si="320"/>
        <v>#REF!</v>
      </c>
      <c r="L987" s="269" t="e">
        <f t="shared" si="321"/>
        <v>#REF!</v>
      </c>
      <c r="M987" s="106" t="e">
        <f t="shared" si="316"/>
        <v>#REF!</v>
      </c>
      <c r="N987" s="76"/>
      <c r="O987" s="76"/>
      <c r="P987" s="30"/>
      <c r="R987" s="124"/>
      <c r="T987" s="221" t="e">
        <f t="shared" si="314"/>
        <v>#REF!</v>
      </c>
      <c r="W987" s="221" t="e">
        <f t="shared" si="315"/>
        <v>#REF!</v>
      </c>
    </row>
    <row r="988" spans="1:23" s="244" customFormat="1" ht="21.95" customHeight="1" x14ac:dyDescent="0.2">
      <c r="A988" s="192" t="e">
        <f>'Anexo VI Estimativa de custo'!#REF!</f>
        <v>#REF!</v>
      </c>
      <c r="B988" s="172" t="e">
        <f>CONCATENATE($R$852,SUM($M$853:M988))</f>
        <v>#REF!</v>
      </c>
      <c r="C988" s="31" t="e">
        <f>'Anexo VI Estimativa de custo'!#REF!</f>
        <v>#REF!</v>
      </c>
      <c r="D988" s="8" t="e">
        <f>'Anexo VI Estimativa de custo'!#REF!</f>
        <v>#REF!</v>
      </c>
      <c r="E988" s="80" t="e">
        <f>'Anexo VI Estimativa de custo'!#REF!</f>
        <v>#REF!</v>
      </c>
      <c r="F988" s="80" t="e">
        <f t="shared" si="322"/>
        <v>#REF!</v>
      </c>
      <c r="G988" s="167" t="e">
        <f t="shared" si="317"/>
        <v>#REF!</v>
      </c>
      <c r="H988" s="167" t="e">
        <f t="shared" si="318"/>
        <v>#REF!</v>
      </c>
      <c r="I988" s="78" t="e">
        <f>'Anexo VI Estimativa de custo'!#REF!</f>
        <v>#REF!</v>
      </c>
      <c r="J988" s="269" t="e">
        <f t="shared" si="319"/>
        <v>#REF!</v>
      </c>
      <c r="K988" s="269" t="e">
        <f t="shared" si="320"/>
        <v>#REF!</v>
      </c>
      <c r="L988" s="269" t="e">
        <f t="shared" si="321"/>
        <v>#REF!</v>
      </c>
      <c r="M988" s="106" t="e">
        <f t="shared" si="316"/>
        <v>#REF!</v>
      </c>
      <c r="N988" s="243"/>
      <c r="O988" s="243"/>
      <c r="P988" s="260" t="e">
        <f>SUM(E853:E988)</f>
        <v>#REF!</v>
      </c>
      <c r="R988" s="245"/>
      <c r="T988" s="221" t="e">
        <f t="shared" si="314"/>
        <v>#REF!</v>
      </c>
      <c r="W988" s="221" t="e">
        <f t="shared" si="315"/>
        <v>#REF!</v>
      </c>
    </row>
    <row r="989" spans="1:23" s="60" customFormat="1" ht="21.95" customHeight="1" x14ac:dyDescent="0.25">
      <c r="A989" s="185"/>
      <c r="B989" s="185" t="e">
        <f>CONCATENATE(B595,O989)</f>
        <v>#REF!</v>
      </c>
      <c r="C989" s="524" t="s">
        <v>159</v>
      </c>
      <c r="D989" s="525"/>
      <c r="E989" s="525"/>
      <c r="F989" s="525"/>
      <c r="G989" s="525"/>
      <c r="H989" s="525"/>
      <c r="I989" s="525"/>
      <c r="J989" s="525"/>
      <c r="K989" s="525"/>
      <c r="L989" s="525"/>
      <c r="M989" s="104" t="e">
        <f>IF(P1060&gt;0.01,1,0)</f>
        <v>#REF!</v>
      </c>
      <c r="N989" s="59"/>
      <c r="O989" s="118" t="e">
        <f>CONCATENATE(".",SUM(M637,M652,M702,M744,M780,M852,M989,M596))</f>
        <v>#REF!</v>
      </c>
      <c r="P989" s="69"/>
      <c r="Q989" s="54"/>
      <c r="R989" s="128" t="e">
        <f>CONCATENATE(B989,".")</f>
        <v>#REF!</v>
      </c>
      <c r="S989" s="64"/>
      <c r="T989" s="221">
        <f t="shared" si="314"/>
        <v>0</v>
      </c>
      <c r="W989" s="221">
        <f t="shared" si="315"/>
        <v>0</v>
      </c>
    </row>
    <row r="990" spans="1:23" s="26" customFormat="1" ht="21.95" customHeight="1" x14ac:dyDescent="0.2">
      <c r="A990" s="192" t="e">
        <f>'Anexo VI Estimativa de custo'!#REF!</f>
        <v>#REF!</v>
      </c>
      <c r="B990" s="278" t="e">
        <f>CONCATENATE($R$989,SUM($M$990:M990))</f>
        <v>#REF!</v>
      </c>
      <c r="C990" s="31" t="e">
        <f>'Anexo VI Estimativa de custo'!#REF!</f>
        <v>#REF!</v>
      </c>
      <c r="D990" s="8" t="e">
        <f>'Anexo VI Estimativa de custo'!#REF!</f>
        <v>#REF!</v>
      </c>
      <c r="E990" s="80" t="e">
        <f>'Anexo VI Estimativa de custo'!#REF!</f>
        <v>#REF!</v>
      </c>
      <c r="F990" s="80" t="e">
        <f>E990</f>
        <v>#REF!</v>
      </c>
      <c r="G990" s="167" t="e">
        <f>IF(F990-E990&gt;0,F990-E990,0)</f>
        <v>#REF!</v>
      </c>
      <c r="H990" s="167" t="e">
        <f>IF(E990-F990&gt;0,E990-F990,0)</f>
        <v>#REF!</v>
      </c>
      <c r="I990" s="77" t="e">
        <f>'Anexo VI Estimativa de custo'!#REF!</f>
        <v>#REF!</v>
      </c>
      <c r="J990" s="269" t="e">
        <f>G990*I990</f>
        <v>#REF!</v>
      </c>
      <c r="K990" s="269" t="e">
        <f>H990*I990</f>
        <v>#REF!</v>
      </c>
      <c r="L990" s="269" t="e">
        <f>J990-K990</f>
        <v>#REF!</v>
      </c>
      <c r="M990" s="106" t="e">
        <f t="shared" ref="M990:M1070" si="323">IF(E990&gt;0.001,1,0)</f>
        <v>#REF!</v>
      </c>
      <c r="N990" s="76"/>
      <c r="O990" s="76"/>
      <c r="P990" s="30"/>
      <c r="R990" s="124"/>
      <c r="T990" s="221" t="e">
        <f t="shared" si="314"/>
        <v>#REF!</v>
      </c>
      <c r="W990" s="221" t="e">
        <f t="shared" si="315"/>
        <v>#REF!</v>
      </c>
    </row>
    <row r="991" spans="1:23" s="26" customFormat="1" ht="21.95" customHeight="1" x14ac:dyDescent="0.2">
      <c r="A991" s="192" t="e">
        <f>'Anexo VI Estimativa de custo'!#REF!</f>
        <v>#REF!</v>
      </c>
      <c r="B991" s="278" t="e">
        <f>CONCATENATE($R$989,SUM($M$990:M991))</f>
        <v>#REF!</v>
      </c>
      <c r="C991" s="31" t="e">
        <f>'Anexo VI Estimativa de custo'!#REF!</f>
        <v>#REF!</v>
      </c>
      <c r="D991" s="8" t="e">
        <f>'Anexo VI Estimativa de custo'!#REF!</f>
        <v>#REF!</v>
      </c>
      <c r="E991" s="80" t="e">
        <f>'Anexo VI Estimativa de custo'!#REF!</f>
        <v>#REF!</v>
      </c>
      <c r="F991" s="80" t="e">
        <f t="shared" ref="F991:F1054" si="324">E991</f>
        <v>#REF!</v>
      </c>
      <c r="G991" s="167" t="e">
        <f t="shared" ref="G991:G1054" si="325">IF(F991-E991&gt;0,F991-E991,0)</f>
        <v>#REF!</v>
      </c>
      <c r="H991" s="167" t="e">
        <f t="shared" ref="H991:H1054" si="326">IF(E991-F991&gt;0,E991-F991,0)</f>
        <v>#REF!</v>
      </c>
      <c r="I991" s="77" t="e">
        <f>'Anexo VI Estimativa de custo'!#REF!</f>
        <v>#REF!</v>
      </c>
      <c r="J991" s="269" t="e">
        <f t="shared" ref="J991:J1054" si="327">G991*I991</f>
        <v>#REF!</v>
      </c>
      <c r="K991" s="269" t="e">
        <f t="shared" ref="K991:K1054" si="328">H991*I991</f>
        <v>#REF!</v>
      </c>
      <c r="L991" s="269" t="e">
        <f t="shared" ref="L991:L1054" si="329">J991-K991</f>
        <v>#REF!</v>
      </c>
      <c r="M991" s="106" t="e">
        <f t="shared" si="323"/>
        <v>#REF!</v>
      </c>
      <c r="N991" s="76"/>
      <c r="O991" s="76"/>
      <c r="P991" s="30"/>
      <c r="R991" s="124"/>
      <c r="T991" s="221" t="e">
        <f t="shared" si="314"/>
        <v>#REF!</v>
      </c>
      <c r="W991" s="221" t="e">
        <f t="shared" si="315"/>
        <v>#REF!</v>
      </c>
    </row>
    <row r="992" spans="1:23" s="26" customFormat="1" ht="21.95" customHeight="1" x14ac:dyDescent="0.2">
      <c r="A992" s="192" t="e">
        <f>'Anexo VI Estimativa de custo'!#REF!</f>
        <v>#REF!</v>
      </c>
      <c r="B992" s="278" t="e">
        <f>CONCATENATE($R$989,SUM($M$990:M992))</f>
        <v>#REF!</v>
      </c>
      <c r="C992" s="31" t="e">
        <f>'Anexo VI Estimativa de custo'!#REF!</f>
        <v>#REF!</v>
      </c>
      <c r="D992" s="8" t="e">
        <f>'Anexo VI Estimativa de custo'!#REF!</f>
        <v>#REF!</v>
      </c>
      <c r="E992" s="80" t="e">
        <f>'Anexo VI Estimativa de custo'!#REF!</f>
        <v>#REF!</v>
      </c>
      <c r="F992" s="80" t="e">
        <f t="shared" si="324"/>
        <v>#REF!</v>
      </c>
      <c r="G992" s="167" t="e">
        <f t="shared" si="325"/>
        <v>#REF!</v>
      </c>
      <c r="H992" s="167" t="e">
        <f t="shared" si="326"/>
        <v>#REF!</v>
      </c>
      <c r="I992" s="77" t="e">
        <f>'Anexo VI Estimativa de custo'!#REF!</f>
        <v>#REF!</v>
      </c>
      <c r="J992" s="269" t="e">
        <f t="shared" si="327"/>
        <v>#REF!</v>
      </c>
      <c r="K992" s="269" t="e">
        <f t="shared" si="328"/>
        <v>#REF!</v>
      </c>
      <c r="L992" s="269" t="e">
        <f t="shared" si="329"/>
        <v>#REF!</v>
      </c>
      <c r="M992" s="106" t="e">
        <f t="shared" si="323"/>
        <v>#REF!</v>
      </c>
      <c r="N992" s="76"/>
      <c r="O992" s="76"/>
      <c r="P992" s="30"/>
      <c r="R992" s="124"/>
      <c r="T992" s="221" t="e">
        <f t="shared" si="314"/>
        <v>#REF!</v>
      </c>
      <c r="W992" s="221" t="e">
        <f t="shared" si="315"/>
        <v>#REF!</v>
      </c>
    </row>
    <row r="993" spans="1:23" s="26" customFormat="1" ht="21.95" customHeight="1" x14ac:dyDescent="0.2">
      <c r="A993" s="192" t="e">
        <f>'Anexo VI Estimativa de custo'!#REF!</f>
        <v>#REF!</v>
      </c>
      <c r="B993" s="278" t="e">
        <f>CONCATENATE($R$989,SUM($M$990:M993))</f>
        <v>#REF!</v>
      </c>
      <c r="C993" s="31" t="e">
        <f>'Anexo VI Estimativa de custo'!#REF!</f>
        <v>#REF!</v>
      </c>
      <c r="D993" s="8" t="e">
        <f>'Anexo VI Estimativa de custo'!#REF!</f>
        <v>#REF!</v>
      </c>
      <c r="E993" s="80" t="e">
        <f>'Anexo VI Estimativa de custo'!#REF!</f>
        <v>#REF!</v>
      </c>
      <c r="F993" s="80" t="e">
        <f t="shared" si="324"/>
        <v>#REF!</v>
      </c>
      <c r="G993" s="167" t="e">
        <f t="shared" si="325"/>
        <v>#REF!</v>
      </c>
      <c r="H993" s="167" t="e">
        <f t="shared" si="326"/>
        <v>#REF!</v>
      </c>
      <c r="I993" s="77" t="e">
        <f>'Anexo VI Estimativa de custo'!#REF!</f>
        <v>#REF!</v>
      </c>
      <c r="J993" s="269" t="e">
        <f t="shared" si="327"/>
        <v>#REF!</v>
      </c>
      <c r="K993" s="269" t="e">
        <f t="shared" si="328"/>
        <v>#REF!</v>
      </c>
      <c r="L993" s="269" t="e">
        <f t="shared" si="329"/>
        <v>#REF!</v>
      </c>
      <c r="M993" s="106" t="e">
        <f t="shared" si="323"/>
        <v>#REF!</v>
      </c>
      <c r="N993" s="76"/>
      <c r="O993" s="76"/>
      <c r="P993" s="30"/>
      <c r="R993" s="124"/>
      <c r="T993" s="221" t="e">
        <f t="shared" si="314"/>
        <v>#REF!</v>
      </c>
      <c r="W993" s="221" t="e">
        <f t="shared" si="315"/>
        <v>#REF!</v>
      </c>
    </row>
    <row r="994" spans="1:23" s="26" customFormat="1" ht="21.95" customHeight="1" x14ac:dyDescent="0.2">
      <c r="A994" s="192">
        <f>'Anexo VI Estimativa de custo'!B116</f>
        <v>171141</v>
      </c>
      <c r="B994" s="278" t="e">
        <f>CONCATENATE($R$989,SUM($M$990:M994))</f>
        <v>#REF!</v>
      </c>
      <c r="C994" s="31" t="str">
        <f>'Anexo VI Estimativa de custo'!D116</f>
        <v>Barra rosqueada (3m) 1/4"</v>
      </c>
      <c r="D994" s="8" t="str">
        <f>'Anexo VI Estimativa de custo'!E116</f>
        <v>un</v>
      </c>
      <c r="E994" s="80">
        <f>'Anexo VI Estimativa de custo'!F116</f>
        <v>40</v>
      </c>
      <c r="F994" s="80">
        <f t="shared" si="324"/>
        <v>40</v>
      </c>
      <c r="G994" s="167">
        <f t="shared" si="325"/>
        <v>0</v>
      </c>
      <c r="H994" s="167">
        <f t="shared" si="326"/>
        <v>0</v>
      </c>
      <c r="I994" s="77">
        <f>'Anexo VI Estimativa de custo'!L116</f>
        <v>2.88</v>
      </c>
      <c r="J994" s="269">
        <f t="shared" si="327"/>
        <v>0</v>
      </c>
      <c r="K994" s="269">
        <f t="shared" si="328"/>
        <v>0</v>
      </c>
      <c r="L994" s="269">
        <f t="shared" si="329"/>
        <v>0</v>
      </c>
      <c r="M994" s="106">
        <f t="shared" si="323"/>
        <v>1</v>
      </c>
      <c r="N994" s="76"/>
      <c r="O994" s="76"/>
      <c r="P994" s="30"/>
      <c r="R994" s="124"/>
      <c r="T994" s="221">
        <f t="shared" si="314"/>
        <v>115.19999999999999</v>
      </c>
      <c r="W994" s="221">
        <f t="shared" si="315"/>
        <v>115.19999999999999</v>
      </c>
    </row>
    <row r="995" spans="1:23" s="26" customFormat="1" ht="21.95" customHeight="1" x14ac:dyDescent="0.2">
      <c r="A995" s="192" t="e">
        <f>'Anexo VI Estimativa de custo'!#REF!</f>
        <v>#REF!</v>
      </c>
      <c r="B995" s="278" t="e">
        <f>CONCATENATE($R$989,SUM($M$990:M995))</f>
        <v>#REF!</v>
      </c>
      <c r="C995" s="31" t="e">
        <f>'Anexo VI Estimativa de custo'!#REF!</f>
        <v>#REF!</v>
      </c>
      <c r="D995" s="8" t="e">
        <f>'Anexo VI Estimativa de custo'!#REF!</f>
        <v>#REF!</v>
      </c>
      <c r="E995" s="80" t="e">
        <f>'Anexo VI Estimativa de custo'!#REF!</f>
        <v>#REF!</v>
      </c>
      <c r="F995" s="80" t="e">
        <f t="shared" si="324"/>
        <v>#REF!</v>
      </c>
      <c r="G995" s="167" t="e">
        <f t="shared" si="325"/>
        <v>#REF!</v>
      </c>
      <c r="H995" s="167" t="e">
        <f t="shared" si="326"/>
        <v>#REF!</v>
      </c>
      <c r="I995" s="77" t="e">
        <f>'Anexo VI Estimativa de custo'!#REF!</f>
        <v>#REF!</v>
      </c>
      <c r="J995" s="269" t="e">
        <f t="shared" si="327"/>
        <v>#REF!</v>
      </c>
      <c r="K995" s="269" t="e">
        <f t="shared" si="328"/>
        <v>#REF!</v>
      </c>
      <c r="L995" s="269" t="e">
        <f t="shared" si="329"/>
        <v>#REF!</v>
      </c>
      <c r="M995" s="106" t="e">
        <f t="shared" si="323"/>
        <v>#REF!</v>
      </c>
      <c r="N995" s="76"/>
      <c r="O995" s="76"/>
      <c r="P995" s="30"/>
      <c r="R995" s="124"/>
      <c r="T995" s="221" t="e">
        <f t="shared" si="314"/>
        <v>#REF!</v>
      </c>
      <c r="W995" s="221" t="e">
        <f t="shared" si="315"/>
        <v>#REF!</v>
      </c>
    </row>
    <row r="996" spans="1:23" s="26" customFormat="1" ht="21.95" customHeight="1" x14ac:dyDescent="0.2">
      <c r="A996" s="192" t="e">
        <f>'Anexo VI Estimativa de custo'!#REF!</f>
        <v>#REF!</v>
      </c>
      <c r="B996" s="278" t="e">
        <f>CONCATENATE($R$989,SUM($M$990:M996))</f>
        <v>#REF!</v>
      </c>
      <c r="C996" s="31" t="e">
        <f>'Anexo VI Estimativa de custo'!#REF!</f>
        <v>#REF!</v>
      </c>
      <c r="D996" s="8" t="e">
        <f>'Anexo VI Estimativa de custo'!#REF!</f>
        <v>#REF!</v>
      </c>
      <c r="E996" s="80" t="e">
        <f>'Anexo VI Estimativa de custo'!#REF!</f>
        <v>#REF!</v>
      </c>
      <c r="F996" s="80" t="e">
        <f t="shared" si="324"/>
        <v>#REF!</v>
      </c>
      <c r="G996" s="167" t="e">
        <f t="shared" si="325"/>
        <v>#REF!</v>
      </c>
      <c r="H996" s="167" t="e">
        <f t="shared" si="326"/>
        <v>#REF!</v>
      </c>
      <c r="I996" s="77" t="e">
        <f>'Anexo VI Estimativa de custo'!#REF!</f>
        <v>#REF!</v>
      </c>
      <c r="J996" s="269" t="e">
        <f t="shared" si="327"/>
        <v>#REF!</v>
      </c>
      <c r="K996" s="269" t="e">
        <f t="shared" si="328"/>
        <v>#REF!</v>
      </c>
      <c r="L996" s="269" t="e">
        <f t="shared" si="329"/>
        <v>#REF!</v>
      </c>
      <c r="M996" s="106" t="e">
        <f t="shared" si="323"/>
        <v>#REF!</v>
      </c>
      <c r="N996" s="76"/>
      <c r="O996" s="76"/>
      <c r="P996" s="30"/>
      <c r="R996" s="124"/>
      <c r="T996" s="221" t="e">
        <f t="shared" si="314"/>
        <v>#REF!</v>
      </c>
      <c r="W996" s="221" t="e">
        <f t="shared" si="315"/>
        <v>#REF!</v>
      </c>
    </row>
    <row r="997" spans="1:23" s="26" customFormat="1" ht="21.95" customHeight="1" x14ac:dyDescent="0.2">
      <c r="A997" s="192" t="e">
        <f>'Anexo VI Estimativa de custo'!#REF!</f>
        <v>#REF!</v>
      </c>
      <c r="B997" s="278" t="e">
        <f>CONCATENATE($R$989,SUM($M$990:M997))</f>
        <v>#REF!</v>
      </c>
      <c r="C997" s="31" t="e">
        <f>'Anexo VI Estimativa de custo'!#REF!</f>
        <v>#REF!</v>
      </c>
      <c r="D997" s="8" t="e">
        <f>'Anexo VI Estimativa de custo'!#REF!</f>
        <v>#REF!</v>
      </c>
      <c r="E997" s="80" t="e">
        <f>'Anexo VI Estimativa de custo'!#REF!</f>
        <v>#REF!</v>
      </c>
      <c r="F997" s="80" t="e">
        <f t="shared" si="324"/>
        <v>#REF!</v>
      </c>
      <c r="G997" s="167" t="e">
        <f t="shared" si="325"/>
        <v>#REF!</v>
      </c>
      <c r="H997" s="167" t="e">
        <f t="shared" si="326"/>
        <v>#REF!</v>
      </c>
      <c r="I997" s="77" t="e">
        <f>'Anexo VI Estimativa de custo'!#REF!</f>
        <v>#REF!</v>
      </c>
      <c r="J997" s="269" t="e">
        <f t="shared" si="327"/>
        <v>#REF!</v>
      </c>
      <c r="K997" s="269" t="e">
        <f t="shared" si="328"/>
        <v>#REF!</v>
      </c>
      <c r="L997" s="269" t="e">
        <f t="shared" si="329"/>
        <v>#REF!</v>
      </c>
      <c r="M997" s="106" t="e">
        <f t="shared" si="323"/>
        <v>#REF!</v>
      </c>
      <c r="N997" s="76"/>
      <c r="O997" s="76"/>
      <c r="P997" s="30"/>
      <c r="R997" s="124"/>
      <c r="T997" s="221" t="e">
        <f t="shared" si="314"/>
        <v>#REF!</v>
      </c>
      <c r="W997" s="221" t="e">
        <f t="shared" si="315"/>
        <v>#REF!</v>
      </c>
    </row>
    <row r="998" spans="1:23" s="26" customFormat="1" ht="21.95" customHeight="1" x14ac:dyDescent="0.2">
      <c r="A998" s="192">
        <f>'Anexo VI Estimativa de custo'!B117</f>
        <v>171411</v>
      </c>
      <c r="B998" s="278" t="e">
        <f>CONCATENATE($R$989,SUM($M$990:M998))</f>
        <v>#REF!</v>
      </c>
      <c r="C998" s="31" t="str">
        <f>'Anexo VI Estimativa de custo'!D117</f>
        <v>Braçadeira metálica tipo "D" c/ cunha Ø 3/4"</v>
      </c>
      <c r="D998" s="8" t="str">
        <f>'Anexo VI Estimativa de custo'!E117</f>
        <v>un</v>
      </c>
      <c r="E998" s="80">
        <f>'Anexo VI Estimativa de custo'!F117</f>
        <v>54</v>
      </c>
      <c r="F998" s="80">
        <f t="shared" si="324"/>
        <v>54</v>
      </c>
      <c r="G998" s="167">
        <f t="shared" si="325"/>
        <v>0</v>
      </c>
      <c r="H998" s="167">
        <f t="shared" si="326"/>
        <v>0</v>
      </c>
      <c r="I998" s="77">
        <f>'Anexo VI Estimativa de custo'!L117</f>
        <v>0.53</v>
      </c>
      <c r="J998" s="269">
        <f t="shared" si="327"/>
        <v>0</v>
      </c>
      <c r="K998" s="269">
        <f t="shared" si="328"/>
        <v>0</v>
      </c>
      <c r="L998" s="269">
        <f t="shared" si="329"/>
        <v>0</v>
      </c>
      <c r="M998" s="106">
        <f t="shared" si="323"/>
        <v>1</v>
      </c>
      <c r="N998" s="76"/>
      <c r="O998" s="76"/>
      <c r="P998" s="30"/>
      <c r="R998" s="124"/>
      <c r="T998" s="221">
        <f t="shared" si="314"/>
        <v>28.62</v>
      </c>
      <c r="W998" s="221">
        <f t="shared" si="315"/>
        <v>28.62</v>
      </c>
    </row>
    <row r="999" spans="1:23" s="26" customFormat="1" ht="21.95" customHeight="1" x14ac:dyDescent="0.2">
      <c r="A999" s="192" t="e">
        <f>'Anexo VI Estimativa de custo'!#REF!</f>
        <v>#REF!</v>
      </c>
      <c r="B999" s="278" t="e">
        <f>CONCATENATE($R$989,SUM($M$990:M999))</f>
        <v>#REF!</v>
      </c>
      <c r="C999" s="31" t="e">
        <f>'Anexo VI Estimativa de custo'!#REF!</f>
        <v>#REF!</v>
      </c>
      <c r="D999" s="8" t="e">
        <f>'Anexo VI Estimativa de custo'!#REF!</f>
        <v>#REF!</v>
      </c>
      <c r="E999" s="80" t="e">
        <f>'Anexo VI Estimativa de custo'!#REF!</f>
        <v>#REF!</v>
      </c>
      <c r="F999" s="80" t="e">
        <f t="shared" si="324"/>
        <v>#REF!</v>
      </c>
      <c r="G999" s="167" t="e">
        <f t="shared" si="325"/>
        <v>#REF!</v>
      </c>
      <c r="H999" s="167" t="e">
        <f t="shared" si="326"/>
        <v>#REF!</v>
      </c>
      <c r="I999" s="77" t="e">
        <f>'Anexo VI Estimativa de custo'!#REF!</f>
        <v>#REF!</v>
      </c>
      <c r="J999" s="269" t="e">
        <f t="shared" si="327"/>
        <v>#REF!</v>
      </c>
      <c r="K999" s="269" t="e">
        <f t="shared" si="328"/>
        <v>#REF!</v>
      </c>
      <c r="L999" s="269" t="e">
        <f t="shared" si="329"/>
        <v>#REF!</v>
      </c>
      <c r="M999" s="106" t="e">
        <f t="shared" si="323"/>
        <v>#REF!</v>
      </c>
      <c r="N999" s="76"/>
      <c r="O999" s="76"/>
      <c r="P999" s="30"/>
      <c r="R999" s="124"/>
      <c r="T999" s="221" t="e">
        <f t="shared" si="314"/>
        <v>#REF!</v>
      </c>
      <c r="W999" s="221" t="e">
        <f t="shared" si="315"/>
        <v>#REF!</v>
      </c>
    </row>
    <row r="1000" spans="1:23" s="26" customFormat="1" ht="21.95" customHeight="1" x14ac:dyDescent="0.2">
      <c r="A1000" s="192" t="e">
        <f>'Anexo VI Estimativa de custo'!#REF!</f>
        <v>#REF!</v>
      </c>
      <c r="B1000" s="278" t="e">
        <f>CONCATENATE($R$989,SUM($M$990:M1000))</f>
        <v>#REF!</v>
      </c>
      <c r="C1000" s="31" t="e">
        <f>'Anexo VI Estimativa de custo'!#REF!</f>
        <v>#REF!</v>
      </c>
      <c r="D1000" s="8" t="e">
        <f>'Anexo VI Estimativa de custo'!#REF!</f>
        <v>#REF!</v>
      </c>
      <c r="E1000" s="80" t="e">
        <f>'Anexo VI Estimativa de custo'!#REF!</f>
        <v>#REF!</v>
      </c>
      <c r="F1000" s="80" t="e">
        <f t="shared" si="324"/>
        <v>#REF!</v>
      </c>
      <c r="G1000" s="167" t="e">
        <f t="shared" si="325"/>
        <v>#REF!</v>
      </c>
      <c r="H1000" s="167" t="e">
        <f t="shared" si="326"/>
        <v>#REF!</v>
      </c>
      <c r="I1000" s="77" t="e">
        <f>'Anexo VI Estimativa de custo'!#REF!</f>
        <v>#REF!</v>
      </c>
      <c r="J1000" s="269" t="e">
        <f t="shared" si="327"/>
        <v>#REF!</v>
      </c>
      <c r="K1000" s="269" t="e">
        <f t="shared" si="328"/>
        <v>#REF!</v>
      </c>
      <c r="L1000" s="269" t="e">
        <f t="shared" si="329"/>
        <v>#REF!</v>
      </c>
      <c r="M1000" s="106" t="e">
        <f t="shared" si="323"/>
        <v>#REF!</v>
      </c>
      <c r="N1000" s="76"/>
      <c r="O1000" s="76"/>
      <c r="P1000" s="30"/>
      <c r="R1000" s="124"/>
      <c r="T1000" s="221" t="e">
        <f t="shared" si="314"/>
        <v>#REF!</v>
      </c>
      <c r="W1000" s="221" t="e">
        <f t="shared" si="315"/>
        <v>#REF!</v>
      </c>
    </row>
    <row r="1001" spans="1:23" s="26" customFormat="1" ht="21.95" customHeight="1" x14ac:dyDescent="0.2">
      <c r="A1001" s="192" t="e">
        <f>'Anexo VI Estimativa de custo'!#REF!</f>
        <v>#REF!</v>
      </c>
      <c r="B1001" s="278" t="e">
        <f>CONCATENATE($R$989,SUM($M$990:M1001))</f>
        <v>#REF!</v>
      </c>
      <c r="C1001" s="31" t="e">
        <f>'Anexo VI Estimativa de custo'!#REF!</f>
        <v>#REF!</v>
      </c>
      <c r="D1001" s="8" t="e">
        <f>'Anexo VI Estimativa de custo'!#REF!</f>
        <v>#REF!</v>
      </c>
      <c r="E1001" s="80" t="e">
        <f>'Anexo VI Estimativa de custo'!#REF!</f>
        <v>#REF!</v>
      </c>
      <c r="F1001" s="80" t="e">
        <f t="shared" si="324"/>
        <v>#REF!</v>
      </c>
      <c r="G1001" s="167" t="e">
        <f t="shared" si="325"/>
        <v>#REF!</v>
      </c>
      <c r="H1001" s="167" t="e">
        <f t="shared" si="326"/>
        <v>#REF!</v>
      </c>
      <c r="I1001" s="77" t="e">
        <f>'Anexo VI Estimativa de custo'!#REF!</f>
        <v>#REF!</v>
      </c>
      <c r="J1001" s="269" t="e">
        <f t="shared" si="327"/>
        <v>#REF!</v>
      </c>
      <c r="K1001" s="269" t="e">
        <f t="shared" si="328"/>
        <v>#REF!</v>
      </c>
      <c r="L1001" s="269" t="e">
        <f t="shared" si="329"/>
        <v>#REF!</v>
      </c>
      <c r="M1001" s="106" t="e">
        <f t="shared" si="323"/>
        <v>#REF!</v>
      </c>
      <c r="N1001" s="76"/>
      <c r="O1001" s="76"/>
      <c r="P1001" s="30"/>
      <c r="R1001" s="124"/>
      <c r="T1001" s="221" t="e">
        <f t="shared" si="314"/>
        <v>#REF!</v>
      </c>
      <c r="W1001" s="221" t="e">
        <f t="shared" si="315"/>
        <v>#REF!</v>
      </c>
    </row>
    <row r="1002" spans="1:23" s="26" customFormat="1" ht="21.95" customHeight="1" x14ac:dyDescent="0.2">
      <c r="A1002" s="192" t="e">
        <f>'Anexo VI Estimativa de custo'!#REF!</f>
        <v>#REF!</v>
      </c>
      <c r="B1002" s="278" t="e">
        <f>CONCATENATE($R$989,SUM($M$990:M1002))</f>
        <v>#REF!</v>
      </c>
      <c r="C1002" s="31" t="e">
        <f>'Anexo VI Estimativa de custo'!#REF!</f>
        <v>#REF!</v>
      </c>
      <c r="D1002" s="8" t="e">
        <f>'Anexo VI Estimativa de custo'!#REF!</f>
        <v>#REF!</v>
      </c>
      <c r="E1002" s="80" t="e">
        <f>'Anexo VI Estimativa de custo'!#REF!</f>
        <v>#REF!</v>
      </c>
      <c r="F1002" s="80" t="e">
        <f t="shared" si="324"/>
        <v>#REF!</v>
      </c>
      <c r="G1002" s="167" t="e">
        <f t="shared" si="325"/>
        <v>#REF!</v>
      </c>
      <c r="H1002" s="167" t="e">
        <f t="shared" si="326"/>
        <v>#REF!</v>
      </c>
      <c r="I1002" s="77" t="e">
        <f>'Anexo VI Estimativa de custo'!#REF!</f>
        <v>#REF!</v>
      </c>
      <c r="J1002" s="269" t="e">
        <f t="shared" si="327"/>
        <v>#REF!</v>
      </c>
      <c r="K1002" s="269" t="e">
        <f t="shared" si="328"/>
        <v>#REF!</v>
      </c>
      <c r="L1002" s="269" t="e">
        <f t="shared" si="329"/>
        <v>#REF!</v>
      </c>
      <c r="M1002" s="106" t="e">
        <f t="shared" si="323"/>
        <v>#REF!</v>
      </c>
      <c r="N1002" s="76"/>
      <c r="O1002" s="76"/>
      <c r="P1002" s="30"/>
      <c r="R1002" s="124"/>
      <c r="T1002" s="221" t="e">
        <f t="shared" si="314"/>
        <v>#REF!</v>
      </c>
      <c r="W1002" s="221" t="e">
        <f t="shared" si="315"/>
        <v>#REF!</v>
      </c>
    </row>
    <row r="1003" spans="1:23" s="26" customFormat="1" ht="21.95" customHeight="1" x14ac:dyDescent="0.2">
      <c r="A1003" s="192">
        <f>'Anexo VI Estimativa de custo'!B118</f>
        <v>171301</v>
      </c>
      <c r="B1003" s="278" t="e">
        <f>CONCATENATE($R$989,SUM($M$990:M1003))</f>
        <v>#REF!</v>
      </c>
      <c r="C1003" s="31" t="str">
        <f>'Anexo VI Estimativa de custo'!D118</f>
        <v>Bucha e arruela de alumínio de 3/4"</v>
      </c>
      <c r="D1003" s="8" t="str">
        <f>'Anexo VI Estimativa de custo'!E118</f>
        <v>un</v>
      </c>
      <c r="E1003" s="80">
        <f>'Anexo VI Estimativa de custo'!F118</f>
        <v>26</v>
      </c>
      <c r="F1003" s="80">
        <f t="shared" si="324"/>
        <v>26</v>
      </c>
      <c r="G1003" s="167">
        <f t="shared" si="325"/>
        <v>0</v>
      </c>
      <c r="H1003" s="167">
        <f t="shared" si="326"/>
        <v>0</v>
      </c>
      <c r="I1003" s="77">
        <f>'Anexo VI Estimativa de custo'!L118</f>
        <v>0.34</v>
      </c>
      <c r="J1003" s="269">
        <f t="shared" si="327"/>
        <v>0</v>
      </c>
      <c r="K1003" s="269">
        <f t="shared" si="328"/>
        <v>0</v>
      </c>
      <c r="L1003" s="269">
        <f t="shared" si="329"/>
        <v>0</v>
      </c>
      <c r="M1003" s="106">
        <f t="shared" si="323"/>
        <v>1</v>
      </c>
      <c r="N1003" s="76"/>
      <c r="O1003" s="76"/>
      <c r="P1003" s="30"/>
      <c r="R1003" s="124"/>
      <c r="T1003" s="221">
        <f t="shared" si="314"/>
        <v>8.84</v>
      </c>
      <c r="W1003" s="221">
        <f t="shared" si="315"/>
        <v>8.84</v>
      </c>
    </row>
    <row r="1004" spans="1:23" s="26" customFormat="1" ht="21.95" customHeight="1" x14ac:dyDescent="0.2">
      <c r="A1004" s="192">
        <f>'Anexo VI Estimativa de custo'!B119</f>
        <v>171303</v>
      </c>
      <c r="B1004" s="278" t="e">
        <f>CONCATENATE($R$989,SUM($M$990:M1004))</f>
        <v>#REF!</v>
      </c>
      <c r="C1004" s="31" t="str">
        <f>'Anexo VI Estimativa de custo'!D119</f>
        <v>Bucha e arruela de alumínio de 1"</v>
      </c>
      <c r="D1004" s="8" t="str">
        <f>'Anexo VI Estimativa de custo'!E119</f>
        <v>un</v>
      </c>
      <c r="E1004" s="80">
        <f>'Anexo VI Estimativa de custo'!F119</f>
        <v>4</v>
      </c>
      <c r="F1004" s="80">
        <f t="shared" si="324"/>
        <v>4</v>
      </c>
      <c r="G1004" s="167">
        <f t="shared" si="325"/>
        <v>0</v>
      </c>
      <c r="H1004" s="167">
        <f t="shared" si="326"/>
        <v>0</v>
      </c>
      <c r="I1004" s="77">
        <f>'Anexo VI Estimativa de custo'!L119</f>
        <v>0.46</v>
      </c>
      <c r="J1004" s="269">
        <f t="shared" si="327"/>
        <v>0</v>
      </c>
      <c r="K1004" s="269">
        <f t="shared" si="328"/>
        <v>0</v>
      </c>
      <c r="L1004" s="269">
        <f t="shared" si="329"/>
        <v>0</v>
      </c>
      <c r="M1004" s="106">
        <f t="shared" si="323"/>
        <v>1</v>
      </c>
      <c r="N1004" s="76"/>
      <c r="O1004" s="76"/>
      <c r="P1004" s="30"/>
      <c r="R1004" s="124"/>
      <c r="T1004" s="221">
        <f t="shared" si="314"/>
        <v>1.84</v>
      </c>
      <c r="W1004" s="221">
        <f t="shared" si="315"/>
        <v>1.84</v>
      </c>
    </row>
    <row r="1005" spans="1:23" s="26" customFormat="1" ht="21.95" customHeight="1" x14ac:dyDescent="0.2">
      <c r="A1005" s="192">
        <f>'Anexo VI Estimativa de custo'!B120</f>
        <v>171305</v>
      </c>
      <c r="B1005" s="278" t="e">
        <f>CONCATENATE($R$989,SUM($M$990:M1005))</f>
        <v>#REF!</v>
      </c>
      <c r="C1005" s="31" t="str">
        <f>'Anexo VI Estimativa de custo'!D120</f>
        <v>Bucha e arruela de alumínio de 1 1/4"</v>
      </c>
      <c r="D1005" s="8" t="str">
        <f>'Anexo VI Estimativa de custo'!E120</f>
        <v>un</v>
      </c>
      <c r="E1005" s="80">
        <f>'Anexo VI Estimativa de custo'!F120</f>
        <v>10</v>
      </c>
      <c r="F1005" s="80">
        <f t="shared" si="324"/>
        <v>10</v>
      </c>
      <c r="G1005" s="167">
        <f t="shared" si="325"/>
        <v>0</v>
      </c>
      <c r="H1005" s="167">
        <f t="shared" si="326"/>
        <v>0</v>
      </c>
      <c r="I1005" s="77">
        <f>'Anexo VI Estimativa de custo'!L120</f>
        <v>0.57999999999999996</v>
      </c>
      <c r="J1005" s="269">
        <f t="shared" si="327"/>
        <v>0</v>
      </c>
      <c r="K1005" s="269">
        <f t="shared" si="328"/>
        <v>0</v>
      </c>
      <c r="L1005" s="269">
        <f t="shared" si="329"/>
        <v>0</v>
      </c>
      <c r="M1005" s="106">
        <f t="shared" si="323"/>
        <v>1</v>
      </c>
      <c r="N1005" s="76"/>
      <c r="O1005" s="76"/>
      <c r="P1005" s="30"/>
      <c r="R1005" s="124"/>
      <c r="T1005" s="221">
        <f t="shared" si="314"/>
        <v>5.8</v>
      </c>
      <c r="W1005" s="221">
        <f t="shared" si="315"/>
        <v>5.8</v>
      </c>
    </row>
    <row r="1006" spans="1:23" s="26" customFormat="1" ht="21.95" customHeight="1" x14ac:dyDescent="0.2">
      <c r="A1006" s="192">
        <f>'Anexo VI Estimativa de custo'!B121</f>
        <v>171306</v>
      </c>
      <c r="B1006" s="278" t="e">
        <f>CONCATENATE($R$989,SUM($M$990:M1006))</f>
        <v>#REF!</v>
      </c>
      <c r="C1006" s="31" t="str">
        <f>'Anexo VI Estimativa de custo'!D121</f>
        <v>Bucha e arruela de alumínio de 1 1/2"</v>
      </c>
      <c r="D1006" s="8" t="str">
        <f>'Anexo VI Estimativa de custo'!E121</f>
        <v>un</v>
      </c>
      <c r="E1006" s="80">
        <f>'Anexo VI Estimativa de custo'!F121</f>
        <v>12</v>
      </c>
      <c r="F1006" s="80">
        <f t="shared" si="324"/>
        <v>12</v>
      </c>
      <c r="G1006" s="167">
        <f t="shared" si="325"/>
        <v>0</v>
      </c>
      <c r="H1006" s="167">
        <f t="shared" si="326"/>
        <v>0</v>
      </c>
      <c r="I1006" s="77">
        <f>'Anexo VI Estimativa de custo'!L121</f>
        <v>0.69</v>
      </c>
      <c r="J1006" s="269">
        <f t="shared" si="327"/>
        <v>0</v>
      </c>
      <c r="K1006" s="269">
        <f t="shared" si="328"/>
        <v>0</v>
      </c>
      <c r="L1006" s="269">
        <f t="shared" si="329"/>
        <v>0</v>
      </c>
      <c r="M1006" s="106">
        <f t="shared" si="323"/>
        <v>1</v>
      </c>
      <c r="N1006" s="76"/>
      <c r="O1006" s="76"/>
      <c r="P1006" s="30"/>
      <c r="R1006" s="124"/>
      <c r="T1006" s="221">
        <f t="shared" si="314"/>
        <v>8.2799999999999994</v>
      </c>
      <c r="W1006" s="221">
        <f t="shared" si="315"/>
        <v>8.2799999999999994</v>
      </c>
    </row>
    <row r="1007" spans="1:23" s="26" customFormat="1" ht="21.95" customHeight="1" x14ac:dyDescent="0.2">
      <c r="A1007" s="192" t="e">
        <f>'Anexo VI Estimativa de custo'!#REF!</f>
        <v>#REF!</v>
      </c>
      <c r="B1007" s="278" t="e">
        <f>CONCATENATE($R$989,SUM($M$990:M1007))</f>
        <v>#REF!</v>
      </c>
      <c r="C1007" s="31" t="e">
        <f>'Anexo VI Estimativa de custo'!#REF!</f>
        <v>#REF!</v>
      </c>
      <c r="D1007" s="8" t="e">
        <f>'Anexo VI Estimativa de custo'!#REF!</f>
        <v>#REF!</v>
      </c>
      <c r="E1007" s="80" t="e">
        <f>'Anexo VI Estimativa de custo'!#REF!</f>
        <v>#REF!</v>
      </c>
      <c r="F1007" s="80" t="e">
        <f t="shared" si="324"/>
        <v>#REF!</v>
      </c>
      <c r="G1007" s="167" t="e">
        <f t="shared" si="325"/>
        <v>#REF!</v>
      </c>
      <c r="H1007" s="167" t="e">
        <f t="shared" si="326"/>
        <v>#REF!</v>
      </c>
      <c r="I1007" s="77" t="e">
        <f>'Anexo VI Estimativa de custo'!#REF!</f>
        <v>#REF!</v>
      </c>
      <c r="J1007" s="269" t="e">
        <f t="shared" si="327"/>
        <v>#REF!</v>
      </c>
      <c r="K1007" s="269" t="e">
        <f t="shared" si="328"/>
        <v>#REF!</v>
      </c>
      <c r="L1007" s="269" t="e">
        <f t="shared" si="329"/>
        <v>#REF!</v>
      </c>
      <c r="M1007" s="106" t="e">
        <f t="shared" si="323"/>
        <v>#REF!</v>
      </c>
      <c r="N1007" s="76"/>
      <c r="O1007" s="76"/>
      <c r="P1007" s="30"/>
      <c r="R1007" s="124"/>
      <c r="T1007" s="221" t="e">
        <f t="shared" si="314"/>
        <v>#REF!</v>
      </c>
      <c r="W1007" s="221" t="e">
        <f t="shared" si="315"/>
        <v>#REF!</v>
      </c>
    </row>
    <row r="1008" spans="1:23" s="26" customFormat="1" ht="21.95" customHeight="1" x14ac:dyDescent="0.2">
      <c r="A1008" s="192" t="e">
        <f>'Anexo VI Estimativa de custo'!#REF!</f>
        <v>#REF!</v>
      </c>
      <c r="B1008" s="278" t="e">
        <f>CONCATENATE($R$989,SUM($M$990:M1008))</f>
        <v>#REF!</v>
      </c>
      <c r="C1008" s="31" t="e">
        <f>'Anexo VI Estimativa de custo'!#REF!</f>
        <v>#REF!</v>
      </c>
      <c r="D1008" s="8" t="e">
        <f>'Anexo VI Estimativa de custo'!#REF!</f>
        <v>#REF!</v>
      </c>
      <c r="E1008" s="80" t="e">
        <f>'Anexo VI Estimativa de custo'!#REF!</f>
        <v>#REF!</v>
      </c>
      <c r="F1008" s="80" t="e">
        <f t="shared" si="324"/>
        <v>#REF!</v>
      </c>
      <c r="G1008" s="167" t="e">
        <f t="shared" si="325"/>
        <v>#REF!</v>
      </c>
      <c r="H1008" s="167" t="e">
        <f t="shared" si="326"/>
        <v>#REF!</v>
      </c>
      <c r="I1008" s="77" t="e">
        <f>'Anexo VI Estimativa de custo'!#REF!</f>
        <v>#REF!</v>
      </c>
      <c r="J1008" s="269" t="e">
        <f t="shared" si="327"/>
        <v>#REF!</v>
      </c>
      <c r="K1008" s="269" t="e">
        <f t="shared" si="328"/>
        <v>#REF!</v>
      </c>
      <c r="L1008" s="269" t="e">
        <f t="shared" si="329"/>
        <v>#REF!</v>
      </c>
      <c r="M1008" s="106" t="e">
        <f t="shared" si="323"/>
        <v>#REF!</v>
      </c>
      <c r="N1008" s="76"/>
      <c r="O1008" s="76"/>
      <c r="P1008" s="30"/>
      <c r="R1008" s="124"/>
      <c r="T1008" s="221" t="e">
        <f t="shared" si="314"/>
        <v>#REF!</v>
      </c>
      <c r="W1008" s="221" t="e">
        <f t="shared" si="315"/>
        <v>#REF!</v>
      </c>
    </row>
    <row r="1009" spans="1:23" s="26" customFormat="1" ht="21.95" customHeight="1" x14ac:dyDescent="0.2">
      <c r="A1009" s="192">
        <f>'Anexo VI Estimativa de custo'!B122</f>
        <v>171456</v>
      </c>
      <c r="B1009" s="278" t="e">
        <f>CONCATENATE($R$989,SUM($M$990:M1009))</f>
        <v>#REF!</v>
      </c>
      <c r="C1009" s="31" t="str">
        <f>'Anexo VI Estimativa de custo'!D122</f>
        <v>Bucha e arruela de alumínio de 3"</v>
      </c>
      <c r="D1009" s="8" t="str">
        <f>'Anexo VI Estimativa de custo'!E122</f>
        <v>un</v>
      </c>
      <c r="E1009" s="80">
        <f>'Anexo VI Estimativa de custo'!F122</f>
        <v>4</v>
      </c>
      <c r="F1009" s="80">
        <f t="shared" si="324"/>
        <v>4</v>
      </c>
      <c r="G1009" s="167">
        <f t="shared" si="325"/>
        <v>0</v>
      </c>
      <c r="H1009" s="167">
        <f t="shared" si="326"/>
        <v>0</v>
      </c>
      <c r="I1009" s="77">
        <f>'Anexo VI Estimativa de custo'!L122</f>
        <v>1.95</v>
      </c>
      <c r="J1009" s="269">
        <f t="shared" si="327"/>
        <v>0</v>
      </c>
      <c r="K1009" s="269">
        <f t="shared" si="328"/>
        <v>0</v>
      </c>
      <c r="L1009" s="269">
        <f t="shared" si="329"/>
        <v>0</v>
      </c>
      <c r="M1009" s="106">
        <f t="shared" si="323"/>
        <v>1</v>
      </c>
      <c r="N1009" s="76"/>
      <c r="O1009" s="76"/>
      <c r="P1009" s="30"/>
      <c r="R1009" s="124"/>
      <c r="T1009" s="221">
        <f t="shared" si="314"/>
        <v>7.8</v>
      </c>
      <c r="W1009" s="221">
        <f t="shared" si="315"/>
        <v>7.8</v>
      </c>
    </row>
    <row r="1010" spans="1:23" s="26" customFormat="1" ht="21.95" customHeight="1" x14ac:dyDescent="0.2">
      <c r="A1010" s="192" t="e">
        <f>'Anexo VI Estimativa de custo'!#REF!</f>
        <v>#REF!</v>
      </c>
      <c r="B1010" s="278" t="e">
        <f>CONCATENATE($R$989,SUM($M$990:M1010))</f>
        <v>#REF!</v>
      </c>
      <c r="C1010" s="31" t="e">
        <f>'Anexo VI Estimativa de custo'!#REF!</f>
        <v>#REF!</v>
      </c>
      <c r="D1010" s="8" t="e">
        <f>'Anexo VI Estimativa de custo'!#REF!</f>
        <v>#REF!</v>
      </c>
      <c r="E1010" s="80" t="e">
        <f>'Anexo VI Estimativa de custo'!#REF!</f>
        <v>#REF!</v>
      </c>
      <c r="F1010" s="80" t="e">
        <f t="shared" si="324"/>
        <v>#REF!</v>
      </c>
      <c r="G1010" s="167" t="e">
        <f t="shared" si="325"/>
        <v>#REF!</v>
      </c>
      <c r="H1010" s="167" t="e">
        <f t="shared" si="326"/>
        <v>#REF!</v>
      </c>
      <c r="I1010" s="77" t="e">
        <f>'Anexo VI Estimativa de custo'!#REF!</f>
        <v>#REF!</v>
      </c>
      <c r="J1010" s="269" t="e">
        <f t="shared" si="327"/>
        <v>#REF!</v>
      </c>
      <c r="K1010" s="269" t="e">
        <f t="shared" si="328"/>
        <v>#REF!</v>
      </c>
      <c r="L1010" s="269" t="e">
        <f t="shared" si="329"/>
        <v>#REF!</v>
      </c>
      <c r="M1010" s="106" t="e">
        <f t="shared" si="323"/>
        <v>#REF!</v>
      </c>
      <c r="N1010" s="76"/>
      <c r="O1010" s="76"/>
      <c r="P1010" s="30"/>
      <c r="R1010" s="124"/>
      <c r="T1010" s="221" t="e">
        <f t="shared" si="314"/>
        <v>#REF!</v>
      </c>
      <c r="W1010" s="221" t="e">
        <f t="shared" si="315"/>
        <v>#REF!</v>
      </c>
    </row>
    <row r="1011" spans="1:23" s="26" customFormat="1" ht="21.95" customHeight="1" x14ac:dyDescent="0.2">
      <c r="A1011" s="192" t="e">
        <f>'Anexo VI Estimativa de custo'!#REF!</f>
        <v>#REF!</v>
      </c>
      <c r="B1011" s="278" t="e">
        <f>CONCATENATE($R$989,SUM($M$990:M1011))</f>
        <v>#REF!</v>
      </c>
      <c r="C1011" s="31" t="e">
        <f>'Anexo VI Estimativa de custo'!#REF!</f>
        <v>#REF!</v>
      </c>
      <c r="D1011" s="8" t="e">
        <f>'Anexo VI Estimativa de custo'!#REF!</f>
        <v>#REF!</v>
      </c>
      <c r="E1011" s="80" t="e">
        <f>'Anexo VI Estimativa de custo'!#REF!</f>
        <v>#REF!</v>
      </c>
      <c r="F1011" s="80" t="e">
        <f t="shared" si="324"/>
        <v>#REF!</v>
      </c>
      <c r="G1011" s="167" t="e">
        <f t="shared" si="325"/>
        <v>#REF!</v>
      </c>
      <c r="H1011" s="167" t="e">
        <f t="shared" si="326"/>
        <v>#REF!</v>
      </c>
      <c r="I1011" s="77" t="e">
        <f>'Anexo VI Estimativa de custo'!#REF!</f>
        <v>#REF!</v>
      </c>
      <c r="J1011" s="269" t="e">
        <f t="shared" si="327"/>
        <v>#REF!</v>
      </c>
      <c r="K1011" s="269" t="e">
        <f t="shared" si="328"/>
        <v>#REF!</v>
      </c>
      <c r="L1011" s="269" t="e">
        <f t="shared" si="329"/>
        <v>#REF!</v>
      </c>
      <c r="M1011" s="106" t="e">
        <f t="shared" si="323"/>
        <v>#REF!</v>
      </c>
      <c r="N1011" s="76"/>
      <c r="O1011" s="76"/>
      <c r="P1011" s="30"/>
      <c r="R1011" s="124"/>
      <c r="T1011" s="221" t="e">
        <f t="shared" si="314"/>
        <v>#REF!</v>
      </c>
      <c r="W1011" s="221" t="e">
        <f t="shared" si="315"/>
        <v>#REF!</v>
      </c>
    </row>
    <row r="1012" spans="1:23" s="26" customFormat="1" ht="21.95" customHeight="1" x14ac:dyDescent="0.2">
      <c r="A1012" s="192">
        <f>'Anexo VI Estimativa de custo'!B123</f>
        <v>171276</v>
      </c>
      <c r="B1012" s="278" t="e">
        <f>CONCATENATE($R$989,SUM($M$990:M1012))</f>
        <v>#REF!</v>
      </c>
      <c r="C1012" s="31" t="str">
        <f>'Anexo VI Estimativa de custo'!D123</f>
        <v>Cantoneira ZZ</v>
      </c>
      <c r="D1012" s="8" t="str">
        <f>'Anexo VI Estimativa de custo'!E123</f>
        <v>un</v>
      </c>
      <c r="E1012" s="80">
        <f>'Anexo VI Estimativa de custo'!F123</f>
        <v>111</v>
      </c>
      <c r="F1012" s="80">
        <f t="shared" si="324"/>
        <v>111</v>
      </c>
      <c r="G1012" s="167">
        <f t="shared" si="325"/>
        <v>0</v>
      </c>
      <c r="H1012" s="167">
        <f t="shared" si="326"/>
        <v>0</v>
      </c>
      <c r="I1012" s="77">
        <f>'Anexo VI Estimativa de custo'!L123</f>
        <v>1.48</v>
      </c>
      <c r="J1012" s="269">
        <f t="shared" si="327"/>
        <v>0</v>
      </c>
      <c r="K1012" s="269">
        <f t="shared" si="328"/>
        <v>0</v>
      </c>
      <c r="L1012" s="269">
        <f t="shared" si="329"/>
        <v>0</v>
      </c>
      <c r="M1012" s="106">
        <f t="shared" si="323"/>
        <v>1</v>
      </c>
      <c r="N1012" s="76"/>
      <c r="O1012" s="76"/>
      <c r="P1012" s="30"/>
      <c r="R1012" s="124"/>
      <c r="T1012" s="221">
        <f t="shared" si="314"/>
        <v>164.28</v>
      </c>
      <c r="W1012" s="221">
        <f t="shared" si="315"/>
        <v>164.28</v>
      </c>
    </row>
    <row r="1013" spans="1:23" s="26" customFormat="1" ht="21.95" customHeight="1" x14ac:dyDescent="0.2">
      <c r="A1013" s="192" t="e">
        <f>'Anexo VI Estimativa de custo'!#REF!</f>
        <v>#REF!</v>
      </c>
      <c r="B1013" s="278" t="e">
        <f>CONCATENATE($R$989,SUM($M$990:M1013))</f>
        <v>#REF!</v>
      </c>
      <c r="C1013" s="31" t="e">
        <f>'Anexo VI Estimativa de custo'!#REF!</f>
        <v>#REF!</v>
      </c>
      <c r="D1013" s="8" t="e">
        <f>'Anexo VI Estimativa de custo'!#REF!</f>
        <v>#REF!</v>
      </c>
      <c r="E1013" s="80" t="e">
        <f>'Anexo VI Estimativa de custo'!#REF!</f>
        <v>#REF!</v>
      </c>
      <c r="F1013" s="80" t="e">
        <f t="shared" si="324"/>
        <v>#REF!</v>
      </c>
      <c r="G1013" s="167" t="e">
        <f t="shared" si="325"/>
        <v>#REF!</v>
      </c>
      <c r="H1013" s="167" t="e">
        <f t="shared" si="326"/>
        <v>#REF!</v>
      </c>
      <c r="I1013" s="77" t="e">
        <f>'Anexo VI Estimativa de custo'!#REF!</f>
        <v>#REF!</v>
      </c>
      <c r="J1013" s="269" t="e">
        <f t="shared" si="327"/>
        <v>#REF!</v>
      </c>
      <c r="K1013" s="269" t="e">
        <f t="shared" si="328"/>
        <v>#REF!</v>
      </c>
      <c r="L1013" s="269" t="e">
        <f t="shared" si="329"/>
        <v>#REF!</v>
      </c>
      <c r="M1013" s="106" t="e">
        <f t="shared" si="323"/>
        <v>#REF!</v>
      </c>
      <c r="N1013" s="76"/>
      <c r="O1013" s="76"/>
      <c r="P1013" s="30"/>
      <c r="R1013" s="124"/>
      <c r="T1013" s="221" t="e">
        <f t="shared" si="314"/>
        <v>#REF!</v>
      </c>
      <c r="W1013" s="221" t="e">
        <f t="shared" si="315"/>
        <v>#REF!</v>
      </c>
    </row>
    <row r="1014" spans="1:23" s="26" customFormat="1" ht="21.95" customHeight="1" x14ac:dyDescent="0.2">
      <c r="A1014" s="192" t="e">
        <f>'Anexo VI Estimativa de custo'!#REF!</f>
        <v>#REF!</v>
      </c>
      <c r="B1014" s="278" t="e">
        <f>CONCATENATE($R$989,SUM($M$990:M1014))</f>
        <v>#REF!</v>
      </c>
      <c r="C1014" s="31" t="e">
        <f>'Anexo VI Estimativa de custo'!#REF!</f>
        <v>#REF!</v>
      </c>
      <c r="D1014" s="8" t="e">
        <f>'Anexo VI Estimativa de custo'!#REF!</f>
        <v>#REF!</v>
      </c>
      <c r="E1014" s="80" t="e">
        <f>'Anexo VI Estimativa de custo'!#REF!</f>
        <v>#REF!</v>
      </c>
      <c r="F1014" s="80" t="e">
        <f t="shared" si="324"/>
        <v>#REF!</v>
      </c>
      <c r="G1014" s="167" t="e">
        <f t="shared" si="325"/>
        <v>#REF!</v>
      </c>
      <c r="H1014" s="167" t="e">
        <f t="shared" si="326"/>
        <v>#REF!</v>
      </c>
      <c r="I1014" s="77" t="e">
        <f>'Anexo VI Estimativa de custo'!#REF!</f>
        <v>#REF!</v>
      </c>
      <c r="J1014" s="269" t="e">
        <f t="shared" si="327"/>
        <v>#REF!</v>
      </c>
      <c r="K1014" s="269" t="e">
        <f t="shared" si="328"/>
        <v>#REF!</v>
      </c>
      <c r="L1014" s="269" t="e">
        <f t="shared" si="329"/>
        <v>#REF!</v>
      </c>
      <c r="M1014" s="106" t="e">
        <f t="shared" si="323"/>
        <v>#REF!</v>
      </c>
      <c r="N1014" s="76"/>
      <c r="O1014" s="76"/>
      <c r="P1014" s="30"/>
      <c r="R1014" s="124"/>
      <c r="T1014" s="221" t="e">
        <f t="shared" si="314"/>
        <v>#REF!</v>
      </c>
      <c r="W1014" s="221" t="e">
        <f t="shared" si="315"/>
        <v>#REF!</v>
      </c>
    </row>
    <row r="1015" spans="1:23" s="26" customFormat="1" ht="21.95" customHeight="1" x14ac:dyDescent="0.2">
      <c r="A1015" s="192" t="e">
        <f>'Anexo VI Estimativa de custo'!#REF!</f>
        <v>#REF!</v>
      </c>
      <c r="B1015" s="278" t="e">
        <f>CONCATENATE($R$989,SUM($M$990:M1015))</f>
        <v>#REF!</v>
      </c>
      <c r="C1015" s="31" t="e">
        <f>'Anexo VI Estimativa de custo'!#REF!</f>
        <v>#REF!</v>
      </c>
      <c r="D1015" s="8" t="e">
        <f>'Anexo VI Estimativa de custo'!#REF!</f>
        <v>#REF!</v>
      </c>
      <c r="E1015" s="80" t="e">
        <f>'Anexo VI Estimativa de custo'!#REF!</f>
        <v>#REF!</v>
      </c>
      <c r="F1015" s="80" t="e">
        <f t="shared" si="324"/>
        <v>#REF!</v>
      </c>
      <c r="G1015" s="167" t="e">
        <f t="shared" si="325"/>
        <v>#REF!</v>
      </c>
      <c r="H1015" s="167" t="e">
        <f t="shared" si="326"/>
        <v>#REF!</v>
      </c>
      <c r="I1015" s="77" t="e">
        <f>'Anexo VI Estimativa de custo'!#REF!</f>
        <v>#REF!</v>
      </c>
      <c r="J1015" s="269" t="e">
        <f t="shared" si="327"/>
        <v>#REF!</v>
      </c>
      <c r="K1015" s="269" t="e">
        <f t="shared" si="328"/>
        <v>#REF!</v>
      </c>
      <c r="L1015" s="269" t="e">
        <f t="shared" si="329"/>
        <v>#REF!</v>
      </c>
      <c r="M1015" s="106" t="e">
        <f t="shared" si="323"/>
        <v>#REF!</v>
      </c>
      <c r="N1015" s="76"/>
      <c r="O1015" s="76"/>
      <c r="P1015" s="30"/>
      <c r="R1015" s="124"/>
      <c r="T1015" s="221" t="e">
        <f t="shared" si="314"/>
        <v>#REF!</v>
      </c>
      <c r="W1015" s="221" t="e">
        <f t="shared" si="315"/>
        <v>#REF!</v>
      </c>
    </row>
    <row r="1016" spans="1:23" s="26" customFormat="1" ht="21.95" customHeight="1" x14ac:dyDescent="0.2">
      <c r="A1016" s="192" t="e">
        <f>'Anexo VI Estimativa de custo'!#REF!</f>
        <v>#REF!</v>
      </c>
      <c r="B1016" s="278" t="e">
        <f>CONCATENATE($R$989,SUM($M$990:M1016))</f>
        <v>#REF!</v>
      </c>
      <c r="C1016" s="31" t="e">
        <f>'Anexo VI Estimativa de custo'!#REF!</f>
        <v>#REF!</v>
      </c>
      <c r="D1016" s="8" t="e">
        <f>'Anexo VI Estimativa de custo'!#REF!</f>
        <v>#REF!</v>
      </c>
      <c r="E1016" s="80" t="e">
        <f>'Anexo VI Estimativa de custo'!#REF!</f>
        <v>#REF!</v>
      </c>
      <c r="F1016" s="80" t="e">
        <f t="shared" si="324"/>
        <v>#REF!</v>
      </c>
      <c r="G1016" s="167" t="e">
        <f t="shared" si="325"/>
        <v>#REF!</v>
      </c>
      <c r="H1016" s="167" t="e">
        <f t="shared" si="326"/>
        <v>#REF!</v>
      </c>
      <c r="I1016" s="77" t="e">
        <f>'Anexo VI Estimativa de custo'!#REF!</f>
        <v>#REF!</v>
      </c>
      <c r="J1016" s="269" t="e">
        <f t="shared" si="327"/>
        <v>#REF!</v>
      </c>
      <c r="K1016" s="269" t="e">
        <f t="shared" si="328"/>
        <v>#REF!</v>
      </c>
      <c r="L1016" s="269" t="e">
        <f t="shared" si="329"/>
        <v>#REF!</v>
      </c>
      <c r="M1016" s="106" t="e">
        <f t="shared" si="323"/>
        <v>#REF!</v>
      </c>
      <c r="N1016" s="76"/>
      <c r="O1016" s="76"/>
      <c r="P1016" s="30"/>
      <c r="R1016" s="124"/>
      <c r="T1016" s="221" t="e">
        <f t="shared" si="314"/>
        <v>#REF!</v>
      </c>
      <c r="W1016" s="221" t="e">
        <f t="shared" si="315"/>
        <v>#REF!</v>
      </c>
    </row>
    <row r="1017" spans="1:23" s="26" customFormat="1" ht="21.95" customHeight="1" x14ac:dyDescent="0.2">
      <c r="A1017" s="192" t="e">
        <f>'Anexo VI Estimativa de custo'!#REF!</f>
        <v>#REF!</v>
      </c>
      <c r="B1017" s="278" t="e">
        <f>CONCATENATE($R$989,SUM($M$990:M1017))</f>
        <v>#REF!</v>
      </c>
      <c r="C1017" s="31" t="e">
        <f>'Anexo VI Estimativa de custo'!#REF!</f>
        <v>#REF!</v>
      </c>
      <c r="D1017" s="8" t="e">
        <f>'Anexo VI Estimativa de custo'!#REF!</f>
        <v>#REF!</v>
      </c>
      <c r="E1017" s="80" t="e">
        <f>'Anexo VI Estimativa de custo'!#REF!</f>
        <v>#REF!</v>
      </c>
      <c r="F1017" s="80" t="e">
        <f t="shared" si="324"/>
        <v>#REF!</v>
      </c>
      <c r="G1017" s="167" t="e">
        <f t="shared" si="325"/>
        <v>#REF!</v>
      </c>
      <c r="H1017" s="167" t="e">
        <f t="shared" si="326"/>
        <v>#REF!</v>
      </c>
      <c r="I1017" s="77" t="e">
        <f>'Anexo VI Estimativa de custo'!#REF!</f>
        <v>#REF!</v>
      </c>
      <c r="J1017" s="269" t="e">
        <f t="shared" si="327"/>
        <v>#REF!</v>
      </c>
      <c r="K1017" s="269" t="e">
        <f t="shared" si="328"/>
        <v>#REF!</v>
      </c>
      <c r="L1017" s="269" t="e">
        <f t="shared" si="329"/>
        <v>#REF!</v>
      </c>
      <c r="M1017" s="106" t="e">
        <f t="shared" si="323"/>
        <v>#REF!</v>
      </c>
      <c r="N1017" s="76"/>
      <c r="O1017" s="76"/>
      <c r="P1017" s="30"/>
      <c r="R1017" s="124"/>
      <c r="T1017" s="221" t="e">
        <f t="shared" si="314"/>
        <v>#REF!</v>
      </c>
      <c r="W1017" s="221" t="e">
        <f t="shared" si="315"/>
        <v>#REF!</v>
      </c>
    </row>
    <row r="1018" spans="1:23" s="26" customFormat="1" ht="21.95" customHeight="1" x14ac:dyDescent="0.2">
      <c r="A1018" s="192" t="e">
        <f>'Anexo VI Estimativa de custo'!#REF!</f>
        <v>#REF!</v>
      </c>
      <c r="B1018" s="278" t="e">
        <f>CONCATENATE($R$989,SUM($M$990:M1018))</f>
        <v>#REF!</v>
      </c>
      <c r="C1018" s="31" t="e">
        <f>'Anexo VI Estimativa de custo'!#REF!</f>
        <v>#REF!</v>
      </c>
      <c r="D1018" s="8" t="e">
        <f>'Anexo VI Estimativa de custo'!#REF!</f>
        <v>#REF!</v>
      </c>
      <c r="E1018" s="80" t="e">
        <f>'Anexo VI Estimativa de custo'!#REF!</f>
        <v>#REF!</v>
      </c>
      <c r="F1018" s="80" t="e">
        <f t="shared" si="324"/>
        <v>#REF!</v>
      </c>
      <c r="G1018" s="167" t="e">
        <f t="shared" si="325"/>
        <v>#REF!</v>
      </c>
      <c r="H1018" s="167" t="e">
        <f t="shared" si="326"/>
        <v>#REF!</v>
      </c>
      <c r="I1018" s="77" t="e">
        <f>'Anexo VI Estimativa de custo'!#REF!</f>
        <v>#REF!</v>
      </c>
      <c r="J1018" s="269" t="e">
        <f t="shared" si="327"/>
        <v>#REF!</v>
      </c>
      <c r="K1018" s="269" t="e">
        <f t="shared" si="328"/>
        <v>#REF!</v>
      </c>
      <c r="L1018" s="269" t="e">
        <f t="shared" si="329"/>
        <v>#REF!</v>
      </c>
      <c r="M1018" s="106" t="e">
        <f t="shared" si="323"/>
        <v>#REF!</v>
      </c>
      <c r="N1018" s="76"/>
      <c r="O1018" s="76"/>
      <c r="P1018" s="30"/>
      <c r="R1018" s="124"/>
      <c r="T1018" s="221" t="e">
        <f t="shared" si="314"/>
        <v>#REF!</v>
      </c>
      <c r="W1018" s="221" t="e">
        <f t="shared" si="315"/>
        <v>#REF!</v>
      </c>
    </row>
    <row r="1019" spans="1:23" s="26" customFormat="1" ht="21.95" customHeight="1" x14ac:dyDescent="0.2">
      <c r="A1019" s="192" t="e">
        <f>'Anexo VI Estimativa de custo'!#REF!</f>
        <v>#REF!</v>
      </c>
      <c r="B1019" s="278" t="e">
        <f>CONCATENATE($R$989,SUM($M$990:M1019))</f>
        <v>#REF!</v>
      </c>
      <c r="C1019" s="31" t="e">
        <f>'Anexo VI Estimativa de custo'!#REF!</f>
        <v>#REF!</v>
      </c>
      <c r="D1019" s="8" t="e">
        <f>'Anexo VI Estimativa de custo'!#REF!</f>
        <v>#REF!</v>
      </c>
      <c r="E1019" s="80" t="e">
        <f>'Anexo VI Estimativa de custo'!#REF!</f>
        <v>#REF!</v>
      </c>
      <c r="F1019" s="80" t="e">
        <f t="shared" si="324"/>
        <v>#REF!</v>
      </c>
      <c r="G1019" s="167" t="e">
        <f t="shared" si="325"/>
        <v>#REF!</v>
      </c>
      <c r="H1019" s="167" t="e">
        <f t="shared" si="326"/>
        <v>#REF!</v>
      </c>
      <c r="I1019" s="77" t="e">
        <f>'Anexo VI Estimativa de custo'!#REF!</f>
        <v>#REF!</v>
      </c>
      <c r="J1019" s="269" t="e">
        <f t="shared" si="327"/>
        <v>#REF!</v>
      </c>
      <c r="K1019" s="269" t="e">
        <f t="shared" si="328"/>
        <v>#REF!</v>
      </c>
      <c r="L1019" s="269" t="e">
        <f t="shared" si="329"/>
        <v>#REF!</v>
      </c>
      <c r="M1019" s="106" t="e">
        <f t="shared" si="323"/>
        <v>#REF!</v>
      </c>
      <c r="N1019" s="76"/>
      <c r="O1019" s="76"/>
      <c r="P1019" s="30"/>
      <c r="R1019" s="124"/>
      <c r="T1019" s="221" t="e">
        <f t="shared" si="314"/>
        <v>#REF!</v>
      </c>
      <c r="W1019" s="221" t="e">
        <f t="shared" si="315"/>
        <v>#REF!</v>
      </c>
    </row>
    <row r="1020" spans="1:23" s="26" customFormat="1" ht="21.95" customHeight="1" x14ac:dyDescent="0.2">
      <c r="A1020" s="192" t="e">
        <f>'Anexo VI Estimativa de custo'!#REF!</f>
        <v>#REF!</v>
      </c>
      <c r="B1020" s="278" t="e">
        <f>CONCATENATE($R$989,SUM($M$990:M1020))</f>
        <v>#REF!</v>
      </c>
      <c r="C1020" s="31" t="e">
        <f>'Anexo VI Estimativa de custo'!#REF!</f>
        <v>#REF!</v>
      </c>
      <c r="D1020" s="8" t="e">
        <f>'Anexo VI Estimativa de custo'!#REF!</f>
        <v>#REF!</v>
      </c>
      <c r="E1020" s="80" t="e">
        <f>'Anexo VI Estimativa de custo'!#REF!</f>
        <v>#REF!</v>
      </c>
      <c r="F1020" s="80" t="e">
        <f t="shared" si="324"/>
        <v>#REF!</v>
      </c>
      <c r="G1020" s="167" t="e">
        <f t="shared" si="325"/>
        <v>#REF!</v>
      </c>
      <c r="H1020" s="167" t="e">
        <f t="shared" si="326"/>
        <v>#REF!</v>
      </c>
      <c r="I1020" s="77" t="e">
        <f>'Anexo VI Estimativa de custo'!#REF!</f>
        <v>#REF!</v>
      </c>
      <c r="J1020" s="269" t="e">
        <f t="shared" si="327"/>
        <v>#REF!</v>
      </c>
      <c r="K1020" s="269" t="e">
        <f t="shared" si="328"/>
        <v>#REF!</v>
      </c>
      <c r="L1020" s="269" t="e">
        <f t="shared" si="329"/>
        <v>#REF!</v>
      </c>
      <c r="M1020" s="106" t="e">
        <f t="shared" si="323"/>
        <v>#REF!</v>
      </c>
      <c r="N1020" s="76"/>
      <c r="O1020" s="76"/>
      <c r="P1020" s="30"/>
      <c r="R1020" s="124"/>
      <c r="T1020" s="221" t="e">
        <f t="shared" si="314"/>
        <v>#REF!</v>
      </c>
      <c r="W1020" s="221" t="e">
        <f t="shared" si="315"/>
        <v>#REF!</v>
      </c>
    </row>
    <row r="1021" spans="1:23" s="26" customFormat="1" ht="21.95" customHeight="1" x14ac:dyDescent="0.2">
      <c r="A1021" s="192" t="e">
        <f>'Anexo VI Estimativa de custo'!#REF!</f>
        <v>#REF!</v>
      </c>
      <c r="B1021" s="278" t="e">
        <f>CONCATENATE($R$989,SUM($M$990:M1021))</f>
        <v>#REF!</v>
      </c>
      <c r="C1021" s="31" t="e">
        <f>'Anexo VI Estimativa de custo'!#REF!</f>
        <v>#REF!</v>
      </c>
      <c r="D1021" s="8" t="e">
        <f>'Anexo VI Estimativa de custo'!#REF!</f>
        <v>#REF!</v>
      </c>
      <c r="E1021" s="80" t="e">
        <f>'Anexo VI Estimativa de custo'!#REF!</f>
        <v>#REF!</v>
      </c>
      <c r="F1021" s="80" t="e">
        <f t="shared" si="324"/>
        <v>#REF!</v>
      </c>
      <c r="G1021" s="167" t="e">
        <f t="shared" si="325"/>
        <v>#REF!</v>
      </c>
      <c r="H1021" s="167" t="e">
        <f t="shared" si="326"/>
        <v>#REF!</v>
      </c>
      <c r="I1021" s="77" t="e">
        <f>'Anexo VI Estimativa de custo'!#REF!</f>
        <v>#REF!</v>
      </c>
      <c r="J1021" s="269" t="e">
        <f t="shared" si="327"/>
        <v>#REF!</v>
      </c>
      <c r="K1021" s="269" t="e">
        <f t="shared" si="328"/>
        <v>#REF!</v>
      </c>
      <c r="L1021" s="269" t="e">
        <f t="shared" si="329"/>
        <v>#REF!</v>
      </c>
      <c r="M1021" s="106" t="e">
        <f t="shared" si="323"/>
        <v>#REF!</v>
      </c>
      <c r="N1021" s="76"/>
      <c r="O1021" s="76"/>
      <c r="P1021" s="30"/>
      <c r="R1021" s="124"/>
      <c r="T1021" s="221" t="e">
        <f t="shared" si="314"/>
        <v>#REF!</v>
      </c>
      <c r="W1021" s="221" t="e">
        <f t="shared" si="315"/>
        <v>#REF!</v>
      </c>
    </row>
    <row r="1022" spans="1:23" s="26" customFormat="1" ht="21.95" customHeight="1" x14ac:dyDescent="0.2">
      <c r="A1022" s="192" t="e">
        <f>'Anexo VI Estimativa de custo'!#REF!</f>
        <v>#REF!</v>
      </c>
      <c r="B1022" s="278" t="e">
        <f>CONCATENATE($R$989,SUM($M$990:M1022))</f>
        <v>#REF!</v>
      </c>
      <c r="C1022" s="31" t="e">
        <f>'Anexo VI Estimativa de custo'!#REF!</f>
        <v>#REF!</v>
      </c>
      <c r="D1022" s="8" t="e">
        <f>'Anexo VI Estimativa de custo'!#REF!</f>
        <v>#REF!</v>
      </c>
      <c r="E1022" s="80" t="e">
        <f>'Anexo VI Estimativa de custo'!#REF!</f>
        <v>#REF!</v>
      </c>
      <c r="F1022" s="80" t="e">
        <f t="shared" si="324"/>
        <v>#REF!</v>
      </c>
      <c r="G1022" s="167" t="e">
        <f t="shared" si="325"/>
        <v>#REF!</v>
      </c>
      <c r="H1022" s="167" t="e">
        <f t="shared" si="326"/>
        <v>#REF!</v>
      </c>
      <c r="I1022" s="77" t="e">
        <f>'Anexo VI Estimativa de custo'!#REF!</f>
        <v>#REF!</v>
      </c>
      <c r="J1022" s="269" t="e">
        <f t="shared" si="327"/>
        <v>#REF!</v>
      </c>
      <c r="K1022" s="269" t="e">
        <f t="shared" si="328"/>
        <v>#REF!</v>
      </c>
      <c r="L1022" s="269" t="e">
        <f t="shared" si="329"/>
        <v>#REF!</v>
      </c>
      <c r="M1022" s="106" t="e">
        <f t="shared" si="323"/>
        <v>#REF!</v>
      </c>
      <c r="N1022" s="76"/>
      <c r="O1022" s="76"/>
      <c r="P1022" s="30"/>
      <c r="R1022" s="124"/>
      <c r="T1022" s="221" t="e">
        <f t="shared" si="314"/>
        <v>#REF!</v>
      </c>
      <c r="W1022" s="221" t="e">
        <f t="shared" si="315"/>
        <v>#REF!</v>
      </c>
    </row>
    <row r="1023" spans="1:23" s="26" customFormat="1" ht="21.95" customHeight="1" x14ac:dyDescent="0.2">
      <c r="A1023" s="192" t="e">
        <f>'Anexo VI Estimativa de custo'!#REF!</f>
        <v>#REF!</v>
      </c>
      <c r="B1023" s="278" t="e">
        <f>CONCATENATE($R$989,SUM($M$990:M1023))</f>
        <v>#REF!</v>
      </c>
      <c r="C1023" s="31" t="e">
        <f>'Anexo VI Estimativa de custo'!#REF!</f>
        <v>#REF!</v>
      </c>
      <c r="D1023" s="8" t="e">
        <f>'Anexo VI Estimativa de custo'!#REF!</f>
        <v>#REF!</v>
      </c>
      <c r="E1023" s="80" t="e">
        <f>'Anexo VI Estimativa de custo'!#REF!</f>
        <v>#REF!</v>
      </c>
      <c r="F1023" s="80" t="e">
        <f t="shared" si="324"/>
        <v>#REF!</v>
      </c>
      <c r="G1023" s="167" t="e">
        <f t="shared" si="325"/>
        <v>#REF!</v>
      </c>
      <c r="H1023" s="167" t="e">
        <f t="shared" si="326"/>
        <v>#REF!</v>
      </c>
      <c r="I1023" s="77" t="e">
        <f>'Anexo VI Estimativa de custo'!#REF!</f>
        <v>#REF!</v>
      </c>
      <c r="J1023" s="269" t="e">
        <f t="shared" si="327"/>
        <v>#REF!</v>
      </c>
      <c r="K1023" s="269" t="e">
        <f t="shared" si="328"/>
        <v>#REF!</v>
      </c>
      <c r="L1023" s="269" t="e">
        <f t="shared" si="329"/>
        <v>#REF!</v>
      </c>
      <c r="M1023" s="106" t="e">
        <f t="shared" si="323"/>
        <v>#REF!</v>
      </c>
      <c r="N1023" s="76"/>
      <c r="O1023" s="76"/>
      <c r="P1023" s="30"/>
      <c r="R1023" s="124"/>
      <c r="T1023" s="221" t="e">
        <f t="shared" si="314"/>
        <v>#REF!</v>
      </c>
      <c r="W1023" s="221" t="e">
        <f t="shared" si="315"/>
        <v>#REF!</v>
      </c>
    </row>
    <row r="1024" spans="1:23" s="26" customFormat="1" ht="21.95" customHeight="1" x14ac:dyDescent="0.2">
      <c r="A1024" s="192" t="e">
        <f>'Anexo VI Estimativa de custo'!#REF!</f>
        <v>#REF!</v>
      </c>
      <c r="B1024" s="278" t="e">
        <f>CONCATENATE($R$989,SUM($M$990:M1024))</f>
        <v>#REF!</v>
      </c>
      <c r="C1024" s="31" t="e">
        <f>'Anexo VI Estimativa de custo'!#REF!</f>
        <v>#REF!</v>
      </c>
      <c r="D1024" s="8" t="e">
        <f>'Anexo VI Estimativa de custo'!#REF!</f>
        <v>#REF!</v>
      </c>
      <c r="E1024" s="80" t="e">
        <f>'Anexo VI Estimativa de custo'!#REF!</f>
        <v>#REF!</v>
      </c>
      <c r="F1024" s="80" t="e">
        <f t="shared" si="324"/>
        <v>#REF!</v>
      </c>
      <c r="G1024" s="167" t="e">
        <f t="shared" si="325"/>
        <v>#REF!</v>
      </c>
      <c r="H1024" s="167" t="e">
        <f t="shared" si="326"/>
        <v>#REF!</v>
      </c>
      <c r="I1024" s="77" t="e">
        <f>'Anexo VI Estimativa de custo'!#REF!</f>
        <v>#REF!</v>
      </c>
      <c r="J1024" s="269" t="e">
        <f t="shared" si="327"/>
        <v>#REF!</v>
      </c>
      <c r="K1024" s="269" t="e">
        <f t="shared" si="328"/>
        <v>#REF!</v>
      </c>
      <c r="L1024" s="269" t="e">
        <f t="shared" si="329"/>
        <v>#REF!</v>
      </c>
      <c r="M1024" s="106" t="e">
        <f t="shared" si="323"/>
        <v>#REF!</v>
      </c>
      <c r="N1024" s="76"/>
      <c r="O1024" s="76"/>
      <c r="P1024" s="30"/>
      <c r="R1024" s="124"/>
      <c r="T1024" s="221" t="e">
        <f t="shared" si="314"/>
        <v>#REF!</v>
      </c>
      <c r="W1024" s="221" t="e">
        <f t="shared" si="315"/>
        <v>#REF!</v>
      </c>
    </row>
    <row r="1025" spans="1:23" s="26" customFormat="1" ht="21.95" customHeight="1" x14ac:dyDescent="0.2">
      <c r="A1025" s="192" t="e">
        <f>'Anexo VI Estimativa de custo'!#REF!</f>
        <v>#REF!</v>
      </c>
      <c r="B1025" s="278" t="e">
        <f>CONCATENATE($R$989,SUM($M$990:M1025))</f>
        <v>#REF!</v>
      </c>
      <c r="C1025" s="31" t="e">
        <f>'Anexo VI Estimativa de custo'!#REF!</f>
        <v>#REF!</v>
      </c>
      <c r="D1025" s="8" t="e">
        <f>'Anexo VI Estimativa de custo'!#REF!</f>
        <v>#REF!</v>
      </c>
      <c r="E1025" s="80" t="e">
        <f>'Anexo VI Estimativa de custo'!#REF!</f>
        <v>#REF!</v>
      </c>
      <c r="F1025" s="80" t="e">
        <f t="shared" si="324"/>
        <v>#REF!</v>
      </c>
      <c r="G1025" s="167" t="e">
        <f t="shared" si="325"/>
        <v>#REF!</v>
      </c>
      <c r="H1025" s="167" t="e">
        <f t="shared" si="326"/>
        <v>#REF!</v>
      </c>
      <c r="I1025" s="77" t="e">
        <f>'Anexo VI Estimativa de custo'!#REF!</f>
        <v>#REF!</v>
      </c>
      <c r="J1025" s="269" t="e">
        <f t="shared" si="327"/>
        <v>#REF!</v>
      </c>
      <c r="K1025" s="269" t="e">
        <f t="shared" si="328"/>
        <v>#REF!</v>
      </c>
      <c r="L1025" s="269" t="e">
        <f t="shared" si="329"/>
        <v>#REF!</v>
      </c>
      <c r="M1025" s="106" t="e">
        <f t="shared" si="323"/>
        <v>#REF!</v>
      </c>
      <c r="N1025" s="76"/>
      <c r="O1025" s="76"/>
      <c r="P1025" s="30"/>
      <c r="R1025" s="124"/>
      <c r="T1025" s="221" t="e">
        <f t="shared" si="314"/>
        <v>#REF!</v>
      </c>
      <c r="W1025" s="221" t="e">
        <f t="shared" si="315"/>
        <v>#REF!</v>
      </c>
    </row>
    <row r="1026" spans="1:23" s="26" customFormat="1" ht="21.95" customHeight="1" x14ac:dyDescent="0.2">
      <c r="A1026" s="192" t="e">
        <f>'Anexo VI Estimativa de custo'!#REF!</f>
        <v>#REF!</v>
      </c>
      <c r="B1026" s="278" t="e">
        <f>CONCATENATE($R$989,SUM($M$990:M1026))</f>
        <v>#REF!</v>
      </c>
      <c r="C1026" s="31" t="e">
        <f>'Anexo VI Estimativa de custo'!#REF!</f>
        <v>#REF!</v>
      </c>
      <c r="D1026" s="8" t="e">
        <f>'Anexo VI Estimativa de custo'!#REF!</f>
        <v>#REF!</v>
      </c>
      <c r="E1026" s="80" t="e">
        <f>'Anexo VI Estimativa de custo'!#REF!</f>
        <v>#REF!</v>
      </c>
      <c r="F1026" s="80" t="e">
        <f t="shared" si="324"/>
        <v>#REF!</v>
      </c>
      <c r="G1026" s="167" t="e">
        <f t="shared" si="325"/>
        <v>#REF!</v>
      </c>
      <c r="H1026" s="167" t="e">
        <f t="shared" si="326"/>
        <v>#REF!</v>
      </c>
      <c r="I1026" s="77" t="e">
        <f>'Anexo VI Estimativa de custo'!#REF!</f>
        <v>#REF!</v>
      </c>
      <c r="J1026" s="269" t="e">
        <f t="shared" si="327"/>
        <v>#REF!</v>
      </c>
      <c r="K1026" s="269" t="e">
        <f t="shared" si="328"/>
        <v>#REF!</v>
      </c>
      <c r="L1026" s="269" t="e">
        <f t="shared" si="329"/>
        <v>#REF!</v>
      </c>
      <c r="M1026" s="106" t="e">
        <f t="shared" si="323"/>
        <v>#REF!</v>
      </c>
      <c r="N1026" s="76"/>
      <c r="O1026" s="76"/>
      <c r="P1026" s="30"/>
      <c r="R1026" s="124"/>
      <c r="T1026" s="221" t="e">
        <f t="shared" si="314"/>
        <v>#REF!</v>
      </c>
      <c r="W1026" s="221" t="e">
        <f t="shared" si="315"/>
        <v>#REF!</v>
      </c>
    </row>
    <row r="1027" spans="1:23" s="26" customFormat="1" ht="21.95" customHeight="1" x14ac:dyDescent="0.2">
      <c r="A1027" s="192" t="e">
        <f>'Anexo VI Estimativa de custo'!#REF!</f>
        <v>#REF!</v>
      </c>
      <c r="B1027" s="278" t="e">
        <f>CONCATENATE($R$989,SUM($M$990:M1027))</f>
        <v>#REF!</v>
      </c>
      <c r="C1027" s="31" t="e">
        <f>'Anexo VI Estimativa de custo'!#REF!</f>
        <v>#REF!</v>
      </c>
      <c r="D1027" s="8" t="e">
        <f>'Anexo VI Estimativa de custo'!#REF!</f>
        <v>#REF!</v>
      </c>
      <c r="E1027" s="80" t="e">
        <f>'Anexo VI Estimativa de custo'!#REF!</f>
        <v>#REF!</v>
      </c>
      <c r="F1027" s="80" t="e">
        <f t="shared" si="324"/>
        <v>#REF!</v>
      </c>
      <c r="G1027" s="167" t="e">
        <f t="shared" si="325"/>
        <v>#REF!</v>
      </c>
      <c r="H1027" s="167" t="e">
        <f t="shared" si="326"/>
        <v>#REF!</v>
      </c>
      <c r="I1027" s="77" t="e">
        <f>'Anexo VI Estimativa de custo'!#REF!</f>
        <v>#REF!</v>
      </c>
      <c r="J1027" s="269" t="e">
        <f t="shared" si="327"/>
        <v>#REF!</v>
      </c>
      <c r="K1027" s="269" t="e">
        <f t="shared" si="328"/>
        <v>#REF!</v>
      </c>
      <c r="L1027" s="269" t="e">
        <f t="shared" si="329"/>
        <v>#REF!</v>
      </c>
      <c r="M1027" s="106" t="e">
        <f t="shared" si="323"/>
        <v>#REF!</v>
      </c>
      <c r="N1027" s="76"/>
      <c r="O1027" s="76"/>
      <c r="P1027" s="30"/>
      <c r="R1027" s="124"/>
      <c r="T1027" s="221" t="e">
        <f t="shared" si="314"/>
        <v>#REF!</v>
      </c>
      <c r="W1027" s="221" t="e">
        <f t="shared" si="315"/>
        <v>#REF!</v>
      </c>
    </row>
    <row r="1028" spans="1:23" s="26" customFormat="1" ht="21.95" customHeight="1" x14ac:dyDescent="0.2">
      <c r="A1028" s="192" t="e">
        <f>'Anexo VI Estimativa de custo'!#REF!</f>
        <v>#REF!</v>
      </c>
      <c r="B1028" s="278" t="e">
        <f>CONCATENATE($R$989,SUM($M$990:M1028))</f>
        <v>#REF!</v>
      </c>
      <c r="C1028" s="31" t="e">
        <f>'Anexo VI Estimativa de custo'!#REF!</f>
        <v>#REF!</v>
      </c>
      <c r="D1028" s="8" t="e">
        <f>'Anexo VI Estimativa de custo'!#REF!</f>
        <v>#REF!</v>
      </c>
      <c r="E1028" s="80" t="e">
        <f>'Anexo VI Estimativa de custo'!#REF!</f>
        <v>#REF!</v>
      </c>
      <c r="F1028" s="80" t="e">
        <f t="shared" si="324"/>
        <v>#REF!</v>
      </c>
      <c r="G1028" s="167" t="e">
        <f t="shared" si="325"/>
        <v>#REF!</v>
      </c>
      <c r="H1028" s="167" t="e">
        <f t="shared" si="326"/>
        <v>#REF!</v>
      </c>
      <c r="I1028" s="77" t="e">
        <f>'Anexo VI Estimativa de custo'!#REF!</f>
        <v>#REF!</v>
      </c>
      <c r="J1028" s="269" t="e">
        <f t="shared" si="327"/>
        <v>#REF!</v>
      </c>
      <c r="K1028" s="269" t="e">
        <f t="shared" si="328"/>
        <v>#REF!</v>
      </c>
      <c r="L1028" s="269" t="e">
        <f t="shared" si="329"/>
        <v>#REF!</v>
      </c>
      <c r="M1028" s="106" t="e">
        <f t="shared" si="323"/>
        <v>#REF!</v>
      </c>
      <c r="N1028" s="76"/>
      <c r="O1028" s="76"/>
      <c r="P1028" s="30"/>
      <c r="R1028" s="124"/>
      <c r="T1028" s="221" t="e">
        <f t="shared" si="314"/>
        <v>#REF!</v>
      </c>
      <c r="W1028" s="221" t="e">
        <f t="shared" si="315"/>
        <v>#REF!</v>
      </c>
    </row>
    <row r="1029" spans="1:23" s="26" customFormat="1" ht="21.95" customHeight="1" x14ac:dyDescent="0.2">
      <c r="A1029" s="192" t="e">
        <f>'Anexo VI Estimativa de custo'!#REF!</f>
        <v>#REF!</v>
      </c>
      <c r="B1029" s="278" t="e">
        <f>CONCATENATE($R$989,SUM($M$990:M1029))</f>
        <v>#REF!</v>
      </c>
      <c r="C1029" s="31" t="e">
        <f>'Anexo VI Estimativa de custo'!#REF!</f>
        <v>#REF!</v>
      </c>
      <c r="D1029" s="8" t="e">
        <f>'Anexo VI Estimativa de custo'!#REF!</f>
        <v>#REF!</v>
      </c>
      <c r="E1029" s="80" t="e">
        <f>'Anexo VI Estimativa de custo'!#REF!</f>
        <v>#REF!</v>
      </c>
      <c r="F1029" s="80" t="e">
        <f t="shared" si="324"/>
        <v>#REF!</v>
      </c>
      <c r="G1029" s="167" t="e">
        <f t="shared" si="325"/>
        <v>#REF!</v>
      </c>
      <c r="H1029" s="167" t="e">
        <f t="shared" si="326"/>
        <v>#REF!</v>
      </c>
      <c r="I1029" s="77" t="e">
        <f>'Anexo VI Estimativa de custo'!#REF!</f>
        <v>#REF!</v>
      </c>
      <c r="J1029" s="269" t="e">
        <f t="shared" si="327"/>
        <v>#REF!</v>
      </c>
      <c r="K1029" s="269" t="e">
        <f t="shared" si="328"/>
        <v>#REF!</v>
      </c>
      <c r="L1029" s="269" t="e">
        <f t="shared" si="329"/>
        <v>#REF!</v>
      </c>
      <c r="M1029" s="106" t="e">
        <f t="shared" si="323"/>
        <v>#REF!</v>
      </c>
      <c r="N1029" s="76"/>
      <c r="O1029" s="76"/>
      <c r="P1029" s="30"/>
      <c r="R1029" s="124"/>
      <c r="T1029" s="221" t="e">
        <f t="shared" si="314"/>
        <v>#REF!</v>
      </c>
      <c r="W1029" s="221" t="e">
        <f t="shared" si="315"/>
        <v>#REF!</v>
      </c>
    </row>
    <row r="1030" spans="1:23" s="26" customFormat="1" ht="21.95" customHeight="1" x14ac:dyDescent="0.2">
      <c r="A1030" s="192" t="e">
        <f>'Anexo VI Estimativa de custo'!#REF!</f>
        <v>#REF!</v>
      </c>
      <c r="B1030" s="278" t="e">
        <f>CONCATENATE($R$989,SUM($M$990:M1030))</f>
        <v>#REF!</v>
      </c>
      <c r="C1030" s="31" t="e">
        <f>'Anexo VI Estimativa de custo'!#REF!</f>
        <v>#REF!</v>
      </c>
      <c r="D1030" s="8" t="e">
        <f>'Anexo VI Estimativa de custo'!#REF!</f>
        <v>#REF!</v>
      </c>
      <c r="E1030" s="80" t="e">
        <f>'Anexo VI Estimativa de custo'!#REF!</f>
        <v>#REF!</v>
      </c>
      <c r="F1030" s="80" t="e">
        <f t="shared" si="324"/>
        <v>#REF!</v>
      </c>
      <c r="G1030" s="167" t="e">
        <f t="shared" si="325"/>
        <v>#REF!</v>
      </c>
      <c r="H1030" s="167" t="e">
        <f t="shared" si="326"/>
        <v>#REF!</v>
      </c>
      <c r="I1030" s="77" t="e">
        <f>'Anexo VI Estimativa de custo'!#REF!</f>
        <v>#REF!</v>
      </c>
      <c r="J1030" s="269" t="e">
        <f t="shared" si="327"/>
        <v>#REF!</v>
      </c>
      <c r="K1030" s="269" t="e">
        <f t="shared" si="328"/>
        <v>#REF!</v>
      </c>
      <c r="L1030" s="269" t="e">
        <f t="shared" si="329"/>
        <v>#REF!</v>
      </c>
      <c r="M1030" s="106" t="e">
        <f t="shared" si="323"/>
        <v>#REF!</v>
      </c>
      <c r="N1030" s="76"/>
      <c r="O1030" s="76"/>
      <c r="P1030" s="30"/>
      <c r="R1030" s="124"/>
      <c r="T1030" s="221" t="e">
        <f t="shared" si="314"/>
        <v>#REF!</v>
      </c>
      <c r="W1030" s="221" t="e">
        <f t="shared" si="315"/>
        <v>#REF!</v>
      </c>
    </row>
    <row r="1031" spans="1:23" s="26" customFormat="1" ht="21.95" customHeight="1" x14ac:dyDescent="0.2">
      <c r="A1031" s="192" t="e">
        <f>'Anexo VI Estimativa de custo'!#REF!</f>
        <v>#REF!</v>
      </c>
      <c r="B1031" s="278" t="e">
        <f>CONCATENATE($R$989,SUM($M$990:M1031))</f>
        <v>#REF!</v>
      </c>
      <c r="C1031" s="31" t="e">
        <f>'Anexo VI Estimativa de custo'!#REF!</f>
        <v>#REF!</v>
      </c>
      <c r="D1031" s="8" t="e">
        <f>'Anexo VI Estimativa de custo'!#REF!</f>
        <v>#REF!</v>
      </c>
      <c r="E1031" s="80" t="e">
        <f>'Anexo VI Estimativa de custo'!#REF!</f>
        <v>#REF!</v>
      </c>
      <c r="F1031" s="80" t="e">
        <f t="shared" si="324"/>
        <v>#REF!</v>
      </c>
      <c r="G1031" s="167" t="e">
        <f t="shared" si="325"/>
        <v>#REF!</v>
      </c>
      <c r="H1031" s="167" t="e">
        <f t="shared" si="326"/>
        <v>#REF!</v>
      </c>
      <c r="I1031" s="77" t="e">
        <f>'Anexo VI Estimativa de custo'!#REF!</f>
        <v>#REF!</v>
      </c>
      <c r="J1031" s="269" t="e">
        <f t="shared" si="327"/>
        <v>#REF!</v>
      </c>
      <c r="K1031" s="269" t="e">
        <f t="shared" si="328"/>
        <v>#REF!</v>
      </c>
      <c r="L1031" s="269" t="e">
        <f t="shared" si="329"/>
        <v>#REF!</v>
      </c>
      <c r="M1031" s="106" t="e">
        <f t="shared" si="323"/>
        <v>#REF!</v>
      </c>
      <c r="N1031" s="76"/>
      <c r="O1031" s="76"/>
      <c r="P1031" s="30"/>
      <c r="R1031" s="124"/>
      <c r="T1031" s="221" t="e">
        <f t="shared" si="314"/>
        <v>#REF!</v>
      </c>
      <c r="W1031" s="221" t="e">
        <f t="shared" si="315"/>
        <v>#REF!</v>
      </c>
    </row>
    <row r="1032" spans="1:23" s="26" customFormat="1" ht="21.95" customHeight="1" x14ac:dyDescent="0.2">
      <c r="A1032" s="192" t="e">
        <f>'Anexo VI Estimativa de custo'!#REF!</f>
        <v>#REF!</v>
      </c>
      <c r="B1032" s="278" t="e">
        <f>CONCATENATE($R$989,SUM($M$990:M1032))</f>
        <v>#REF!</v>
      </c>
      <c r="C1032" s="31" t="e">
        <f>'Anexo VI Estimativa de custo'!#REF!</f>
        <v>#REF!</v>
      </c>
      <c r="D1032" s="8" t="e">
        <f>'Anexo VI Estimativa de custo'!#REF!</f>
        <v>#REF!</v>
      </c>
      <c r="E1032" s="80" t="e">
        <f>'Anexo VI Estimativa de custo'!#REF!</f>
        <v>#REF!</v>
      </c>
      <c r="F1032" s="80" t="e">
        <f t="shared" si="324"/>
        <v>#REF!</v>
      </c>
      <c r="G1032" s="167" t="e">
        <f t="shared" si="325"/>
        <v>#REF!</v>
      </c>
      <c r="H1032" s="167" t="e">
        <f t="shared" si="326"/>
        <v>#REF!</v>
      </c>
      <c r="I1032" s="77" t="e">
        <f>'Anexo VI Estimativa de custo'!#REF!</f>
        <v>#REF!</v>
      </c>
      <c r="J1032" s="269" t="e">
        <f t="shared" si="327"/>
        <v>#REF!</v>
      </c>
      <c r="K1032" s="269" t="e">
        <f t="shared" si="328"/>
        <v>#REF!</v>
      </c>
      <c r="L1032" s="269" t="e">
        <f t="shared" si="329"/>
        <v>#REF!</v>
      </c>
      <c r="M1032" s="106" t="e">
        <f t="shared" si="323"/>
        <v>#REF!</v>
      </c>
      <c r="N1032" s="76"/>
      <c r="O1032" s="76"/>
      <c r="P1032" s="30"/>
      <c r="R1032" s="124"/>
      <c r="T1032" s="221" t="e">
        <f t="shared" si="314"/>
        <v>#REF!</v>
      </c>
      <c r="W1032" s="221" t="e">
        <f t="shared" si="315"/>
        <v>#REF!</v>
      </c>
    </row>
    <row r="1033" spans="1:23" s="26" customFormat="1" ht="21.95" customHeight="1" x14ac:dyDescent="0.2">
      <c r="A1033" s="192" t="e">
        <f>'Anexo VI Estimativa de custo'!#REF!</f>
        <v>#REF!</v>
      </c>
      <c r="B1033" s="278" t="e">
        <f>CONCATENATE($R$989,SUM($M$990:M1033))</f>
        <v>#REF!</v>
      </c>
      <c r="C1033" s="31" t="e">
        <f>'Anexo VI Estimativa de custo'!#REF!</f>
        <v>#REF!</v>
      </c>
      <c r="D1033" s="8" t="e">
        <f>'Anexo VI Estimativa de custo'!#REF!</f>
        <v>#REF!</v>
      </c>
      <c r="E1033" s="80" t="e">
        <f>'Anexo VI Estimativa de custo'!#REF!</f>
        <v>#REF!</v>
      </c>
      <c r="F1033" s="80" t="e">
        <f t="shared" si="324"/>
        <v>#REF!</v>
      </c>
      <c r="G1033" s="167" t="e">
        <f t="shared" si="325"/>
        <v>#REF!</v>
      </c>
      <c r="H1033" s="167" t="e">
        <f t="shared" si="326"/>
        <v>#REF!</v>
      </c>
      <c r="I1033" s="77" t="e">
        <f>'Anexo VI Estimativa de custo'!#REF!</f>
        <v>#REF!</v>
      </c>
      <c r="J1033" s="269" t="e">
        <f t="shared" si="327"/>
        <v>#REF!</v>
      </c>
      <c r="K1033" s="269" t="e">
        <f t="shared" si="328"/>
        <v>#REF!</v>
      </c>
      <c r="L1033" s="269" t="e">
        <f t="shared" si="329"/>
        <v>#REF!</v>
      </c>
      <c r="M1033" s="106" t="e">
        <f t="shared" si="323"/>
        <v>#REF!</v>
      </c>
      <c r="N1033" s="76"/>
      <c r="O1033" s="76"/>
      <c r="P1033" s="30"/>
      <c r="R1033" s="124"/>
      <c r="T1033" s="221" t="e">
        <f t="shared" si="314"/>
        <v>#REF!</v>
      </c>
      <c r="W1033" s="221" t="e">
        <f t="shared" si="315"/>
        <v>#REF!</v>
      </c>
    </row>
    <row r="1034" spans="1:23" s="26" customFormat="1" ht="21.95" customHeight="1" x14ac:dyDescent="0.2">
      <c r="A1034" s="192" t="e">
        <f>'Anexo VI Estimativa de custo'!#REF!</f>
        <v>#REF!</v>
      </c>
      <c r="B1034" s="278" t="e">
        <f>CONCATENATE($R$989,SUM($M$990:M1034))</f>
        <v>#REF!</v>
      </c>
      <c r="C1034" s="31" t="e">
        <f>'Anexo VI Estimativa de custo'!#REF!</f>
        <v>#REF!</v>
      </c>
      <c r="D1034" s="8" t="e">
        <f>'Anexo VI Estimativa de custo'!#REF!</f>
        <v>#REF!</v>
      </c>
      <c r="E1034" s="80" t="e">
        <f>'Anexo VI Estimativa de custo'!#REF!</f>
        <v>#REF!</v>
      </c>
      <c r="F1034" s="80" t="e">
        <f t="shared" si="324"/>
        <v>#REF!</v>
      </c>
      <c r="G1034" s="167" t="e">
        <f t="shared" si="325"/>
        <v>#REF!</v>
      </c>
      <c r="H1034" s="167" t="e">
        <f t="shared" si="326"/>
        <v>#REF!</v>
      </c>
      <c r="I1034" s="77" t="e">
        <f>'Anexo VI Estimativa de custo'!#REF!</f>
        <v>#REF!</v>
      </c>
      <c r="J1034" s="269" t="e">
        <f t="shared" si="327"/>
        <v>#REF!</v>
      </c>
      <c r="K1034" s="269" t="e">
        <f t="shared" si="328"/>
        <v>#REF!</v>
      </c>
      <c r="L1034" s="269" t="e">
        <f t="shared" si="329"/>
        <v>#REF!</v>
      </c>
      <c r="M1034" s="106" t="e">
        <f t="shared" si="323"/>
        <v>#REF!</v>
      </c>
      <c r="N1034" s="76"/>
      <c r="O1034" s="76"/>
      <c r="P1034" s="30"/>
      <c r="R1034" s="124"/>
      <c r="T1034" s="221" t="e">
        <f t="shared" si="314"/>
        <v>#REF!</v>
      </c>
      <c r="W1034" s="221" t="e">
        <f t="shared" si="315"/>
        <v>#REF!</v>
      </c>
    </row>
    <row r="1035" spans="1:23" s="26" customFormat="1" ht="21.95" customHeight="1" x14ac:dyDescent="0.2">
      <c r="A1035" s="192" t="e">
        <f>'Anexo VI Estimativa de custo'!#REF!</f>
        <v>#REF!</v>
      </c>
      <c r="B1035" s="278" t="e">
        <f>CONCATENATE($R$989,SUM($M$990:M1035))</f>
        <v>#REF!</v>
      </c>
      <c r="C1035" s="31" t="e">
        <f>'Anexo VI Estimativa de custo'!#REF!</f>
        <v>#REF!</v>
      </c>
      <c r="D1035" s="8" t="e">
        <f>'Anexo VI Estimativa de custo'!#REF!</f>
        <v>#REF!</v>
      </c>
      <c r="E1035" s="80" t="e">
        <f>'Anexo VI Estimativa de custo'!#REF!</f>
        <v>#REF!</v>
      </c>
      <c r="F1035" s="80" t="e">
        <f t="shared" si="324"/>
        <v>#REF!</v>
      </c>
      <c r="G1035" s="167" t="e">
        <f t="shared" si="325"/>
        <v>#REF!</v>
      </c>
      <c r="H1035" s="167" t="e">
        <f t="shared" si="326"/>
        <v>#REF!</v>
      </c>
      <c r="I1035" s="77" t="e">
        <f>'Anexo VI Estimativa de custo'!#REF!</f>
        <v>#REF!</v>
      </c>
      <c r="J1035" s="269" t="e">
        <f t="shared" si="327"/>
        <v>#REF!</v>
      </c>
      <c r="K1035" s="269" t="e">
        <f t="shared" si="328"/>
        <v>#REF!</v>
      </c>
      <c r="L1035" s="269" t="e">
        <f t="shared" si="329"/>
        <v>#REF!</v>
      </c>
      <c r="M1035" s="106" t="e">
        <f t="shared" si="323"/>
        <v>#REF!</v>
      </c>
      <c r="N1035" s="76"/>
      <c r="O1035" s="76"/>
      <c r="P1035" s="30"/>
      <c r="R1035" s="124"/>
      <c r="T1035" s="221" t="e">
        <f t="shared" si="314"/>
        <v>#REF!</v>
      </c>
      <c r="W1035" s="221" t="e">
        <f t="shared" si="315"/>
        <v>#REF!</v>
      </c>
    </row>
    <row r="1036" spans="1:23" s="26" customFormat="1" ht="21.95" customHeight="1" x14ac:dyDescent="0.2">
      <c r="A1036" s="192">
        <f>'Anexo VI Estimativa de custo'!B124</f>
        <v>171163</v>
      </c>
      <c r="B1036" s="278" t="e">
        <f>CONCATENATE($R$989,SUM($M$990:M1036))</f>
        <v>#REF!</v>
      </c>
      <c r="C1036" s="31" t="str">
        <f>'Anexo VI Estimativa de custo'!D124</f>
        <v>Haste de Aço cobreada 3/4"x3m c/ conector</v>
      </c>
      <c r="D1036" s="8" t="str">
        <f>'Anexo VI Estimativa de custo'!E124</f>
        <v>un</v>
      </c>
      <c r="E1036" s="80">
        <f>'Anexo VI Estimativa de custo'!F124</f>
        <v>1</v>
      </c>
      <c r="F1036" s="80">
        <f t="shared" si="324"/>
        <v>1</v>
      </c>
      <c r="G1036" s="167">
        <f t="shared" si="325"/>
        <v>0</v>
      </c>
      <c r="H1036" s="167">
        <f t="shared" si="326"/>
        <v>0</v>
      </c>
      <c r="I1036" s="77">
        <f>'Anexo VI Estimativa de custo'!L124</f>
        <v>29.86</v>
      </c>
      <c r="J1036" s="269">
        <f t="shared" si="327"/>
        <v>0</v>
      </c>
      <c r="K1036" s="269">
        <f t="shared" si="328"/>
        <v>0</v>
      </c>
      <c r="L1036" s="269">
        <f t="shared" si="329"/>
        <v>0</v>
      </c>
      <c r="M1036" s="106">
        <f t="shared" si="323"/>
        <v>1</v>
      </c>
      <c r="N1036" s="76"/>
      <c r="O1036" s="76"/>
      <c r="P1036" s="30"/>
      <c r="R1036" s="124"/>
      <c r="T1036" s="221">
        <f t="shared" si="314"/>
        <v>29.86</v>
      </c>
      <c r="W1036" s="221">
        <f t="shared" si="315"/>
        <v>29.86</v>
      </c>
    </row>
    <row r="1037" spans="1:23" s="26" customFormat="1" ht="21.95" customHeight="1" x14ac:dyDescent="0.2">
      <c r="A1037" s="192" t="e">
        <f>'Anexo VI Estimativa de custo'!#REF!</f>
        <v>#REF!</v>
      </c>
      <c r="B1037" s="278" t="e">
        <f>CONCATENATE($R$989,SUM($M$990:M1037))</f>
        <v>#REF!</v>
      </c>
      <c r="C1037" s="31" t="e">
        <f>'Anexo VI Estimativa de custo'!#REF!</f>
        <v>#REF!</v>
      </c>
      <c r="D1037" s="8" t="e">
        <f>'Anexo VI Estimativa de custo'!#REF!</f>
        <v>#REF!</v>
      </c>
      <c r="E1037" s="80" t="e">
        <f>'Anexo VI Estimativa de custo'!#REF!</f>
        <v>#REF!</v>
      </c>
      <c r="F1037" s="80" t="e">
        <f t="shared" si="324"/>
        <v>#REF!</v>
      </c>
      <c r="G1037" s="167" t="e">
        <f t="shared" si="325"/>
        <v>#REF!</v>
      </c>
      <c r="H1037" s="167" t="e">
        <f t="shared" si="326"/>
        <v>#REF!</v>
      </c>
      <c r="I1037" s="77" t="e">
        <f>'Anexo VI Estimativa de custo'!#REF!</f>
        <v>#REF!</v>
      </c>
      <c r="J1037" s="269" t="e">
        <f t="shared" si="327"/>
        <v>#REF!</v>
      </c>
      <c r="K1037" s="269" t="e">
        <f t="shared" si="328"/>
        <v>#REF!</v>
      </c>
      <c r="L1037" s="269" t="e">
        <f t="shared" si="329"/>
        <v>#REF!</v>
      </c>
      <c r="M1037" s="106" t="e">
        <f t="shared" si="323"/>
        <v>#REF!</v>
      </c>
      <c r="N1037" s="76"/>
      <c r="O1037" s="76"/>
      <c r="P1037" s="30"/>
      <c r="R1037" s="124"/>
      <c r="T1037" s="221" t="e">
        <f t="shared" si="314"/>
        <v>#REF!</v>
      </c>
      <c r="W1037" s="221" t="e">
        <f t="shared" si="315"/>
        <v>#REF!</v>
      </c>
    </row>
    <row r="1038" spans="1:23" s="26" customFormat="1" ht="21.95" customHeight="1" x14ac:dyDescent="0.2">
      <c r="A1038" s="192" t="e">
        <f>'Anexo VI Estimativa de custo'!#REF!</f>
        <v>#REF!</v>
      </c>
      <c r="B1038" s="278" t="e">
        <f>CONCATENATE($R$989,SUM($M$990:M1038))</f>
        <v>#REF!</v>
      </c>
      <c r="C1038" s="31" t="e">
        <f>'Anexo VI Estimativa de custo'!#REF!</f>
        <v>#REF!</v>
      </c>
      <c r="D1038" s="8" t="e">
        <f>'Anexo VI Estimativa de custo'!#REF!</f>
        <v>#REF!</v>
      </c>
      <c r="E1038" s="80" t="e">
        <f>'Anexo VI Estimativa de custo'!#REF!</f>
        <v>#REF!</v>
      </c>
      <c r="F1038" s="80" t="e">
        <f t="shared" si="324"/>
        <v>#REF!</v>
      </c>
      <c r="G1038" s="167" t="e">
        <f t="shared" si="325"/>
        <v>#REF!</v>
      </c>
      <c r="H1038" s="167" t="e">
        <f t="shared" si="326"/>
        <v>#REF!</v>
      </c>
      <c r="I1038" s="77" t="e">
        <f>'Anexo VI Estimativa de custo'!#REF!</f>
        <v>#REF!</v>
      </c>
      <c r="J1038" s="269" t="e">
        <f t="shared" si="327"/>
        <v>#REF!</v>
      </c>
      <c r="K1038" s="269" t="e">
        <f t="shared" si="328"/>
        <v>#REF!</v>
      </c>
      <c r="L1038" s="269" t="e">
        <f t="shared" si="329"/>
        <v>#REF!</v>
      </c>
      <c r="M1038" s="106" t="e">
        <f t="shared" si="323"/>
        <v>#REF!</v>
      </c>
      <c r="N1038" s="76"/>
      <c r="O1038" s="76"/>
      <c r="P1038" s="30"/>
      <c r="R1038" s="124"/>
      <c r="T1038" s="221" t="e">
        <f t="shared" si="314"/>
        <v>#REF!</v>
      </c>
      <c r="W1038" s="221" t="e">
        <f t="shared" si="315"/>
        <v>#REF!</v>
      </c>
    </row>
    <row r="1039" spans="1:23" s="26" customFormat="1" ht="21.95" customHeight="1" x14ac:dyDescent="0.2">
      <c r="A1039" s="192" t="e">
        <f>'Anexo VI Estimativa de custo'!#REF!</f>
        <v>#REF!</v>
      </c>
      <c r="B1039" s="278" t="e">
        <f>CONCATENATE($R$989,SUM($M$990:M1039))</f>
        <v>#REF!</v>
      </c>
      <c r="C1039" s="31" t="e">
        <f>'Anexo VI Estimativa de custo'!#REF!</f>
        <v>#REF!</v>
      </c>
      <c r="D1039" s="8" t="e">
        <f>'Anexo VI Estimativa de custo'!#REF!</f>
        <v>#REF!</v>
      </c>
      <c r="E1039" s="80" t="e">
        <f>'Anexo VI Estimativa de custo'!#REF!</f>
        <v>#REF!</v>
      </c>
      <c r="F1039" s="80" t="e">
        <f t="shared" si="324"/>
        <v>#REF!</v>
      </c>
      <c r="G1039" s="167" t="e">
        <f t="shared" si="325"/>
        <v>#REF!</v>
      </c>
      <c r="H1039" s="167" t="e">
        <f t="shared" si="326"/>
        <v>#REF!</v>
      </c>
      <c r="I1039" s="77" t="e">
        <f>'Anexo VI Estimativa de custo'!#REF!</f>
        <v>#REF!</v>
      </c>
      <c r="J1039" s="269" t="e">
        <f t="shared" si="327"/>
        <v>#REF!</v>
      </c>
      <c r="K1039" s="269" t="e">
        <f t="shared" si="328"/>
        <v>#REF!</v>
      </c>
      <c r="L1039" s="269" t="e">
        <f t="shared" si="329"/>
        <v>#REF!</v>
      </c>
      <c r="M1039" s="106" t="e">
        <f t="shared" si="323"/>
        <v>#REF!</v>
      </c>
      <c r="N1039" s="76"/>
      <c r="O1039" s="76"/>
      <c r="P1039" s="30"/>
      <c r="R1039" s="124"/>
      <c r="T1039" s="221" t="e">
        <f t="shared" si="314"/>
        <v>#REF!</v>
      </c>
      <c r="W1039" s="221" t="e">
        <f t="shared" si="315"/>
        <v>#REF!</v>
      </c>
    </row>
    <row r="1040" spans="1:23" s="26" customFormat="1" ht="21.95" customHeight="1" x14ac:dyDescent="0.2">
      <c r="A1040" s="192" t="e">
        <f>'Anexo VI Estimativa de custo'!#REF!</f>
        <v>#REF!</v>
      </c>
      <c r="B1040" s="278" t="e">
        <f>CONCATENATE($R$989,SUM($M$990:M1040))</f>
        <v>#REF!</v>
      </c>
      <c r="C1040" s="31" t="e">
        <f>'Anexo VI Estimativa de custo'!#REF!</f>
        <v>#REF!</v>
      </c>
      <c r="D1040" s="8" t="e">
        <f>'Anexo VI Estimativa de custo'!#REF!</f>
        <v>#REF!</v>
      </c>
      <c r="E1040" s="80" t="e">
        <f>'Anexo VI Estimativa de custo'!#REF!</f>
        <v>#REF!</v>
      </c>
      <c r="F1040" s="80" t="e">
        <f t="shared" si="324"/>
        <v>#REF!</v>
      </c>
      <c r="G1040" s="167" t="e">
        <f t="shared" si="325"/>
        <v>#REF!</v>
      </c>
      <c r="H1040" s="167" t="e">
        <f t="shared" si="326"/>
        <v>#REF!</v>
      </c>
      <c r="I1040" s="77" t="e">
        <f>'Anexo VI Estimativa de custo'!#REF!</f>
        <v>#REF!</v>
      </c>
      <c r="J1040" s="269" t="e">
        <f t="shared" si="327"/>
        <v>#REF!</v>
      </c>
      <c r="K1040" s="269" t="e">
        <f t="shared" si="328"/>
        <v>#REF!</v>
      </c>
      <c r="L1040" s="269" t="e">
        <f t="shared" si="329"/>
        <v>#REF!</v>
      </c>
      <c r="M1040" s="106" t="e">
        <f t="shared" si="323"/>
        <v>#REF!</v>
      </c>
      <c r="N1040" s="76"/>
      <c r="O1040" s="76"/>
      <c r="P1040" s="30"/>
      <c r="R1040" s="124"/>
      <c r="T1040" s="221" t="e">
        <f t="shared" si="314"/>
        <v>#REF!</v>
      </c>
      <c r="W1040" s="221" t="e">
        <f t="shared" si="315"/>
        <v>#REF!</v>
      </c>
    </row>
    <row r="1041" spans="1:23" s="26" customFormat="1" ht="21.95" customHeight="1" x14ac:dyDescent="0.2">
      <c r="A1041" s="192" t="e">
        <f>'Anexo VI Estimativa de custo'!#REF!</f>
        <v>#REF!</v>
      </c>
      <c r="B1041" s="278" t="e">
        <f>CONCATENATE($R$989,SUM($M$990:M1041))</f>
        <v>#REF!</v>
      </c>
      <c r="C1041" s="31" t="e">
        <f>'Anexo VI Estimativa de custo'!#REF!</f>
        <v>#REF!</v>
      </c>
      <c r="D1041" s="8" t="e">
        <f>'Anexo VI Estimativa de custo'!#REF!</f>
        <v>#REF!</v>
      </c>
      <c r="E1041" s="80" t="e">
        <f>'Anexo VI Estimativa de custo'!#REF!</f>
        <v>#REF!</v>
      </c>
      <c r="F1041" s="80" t="e">
        <f t="shared" si="324"/>
        <v>#REF!</v>
      </c>
      <c r="G1041" s="167" t="e">
        <f t="shared" si="325"/>
        <v>#REF!</v>
      </c>
      <c r="H1041" s="167" t="e">
        <f t="shared" si="326"/>
        <v>#REF!</v>
      </c>
      <c r="I1041" s="77" t="e">
        <f>'Anexo VI Estimativa de custo'!#REF!</f>
        <v>#REF!</v>
      </c>
      <c r="J1041" s="269" t="e">
        <f t="shared" si="327"/>
        <v>#REF!</v>
      </c>
      <c r="K1041" s="269" t="e">
        <f t="shared" si="328"/>
        <v>#REF!</v>
      </c>
      <c r="L1041" s="269" t="e">
        <f t="shared" si="329"/>
        <v>#REF!</v>
      </c>
      <c r="M1041" s="106" t="e">
        <f t="shared" si="323"/>
        <v>#REF!</v>
      </c>
      <c r="N1041" s="76"/>
      <c r="O1041" s="76"/>
      <c r="P1041" s="30"/>
      <c r="R1041" s="124"/>
      <c r="T1041" s="221" t="e">
        <f t="shared" si="314"/>
        <v>#REF!</v>
      </c>
      <c r="W1041" s="221" t="e">
        <f t="shared" si="315"/>
        <v>#REF!</v>
      </c>
    </row>
    <row r="1042" spans="1:23" s="26" customFormat="1" ht="21.95" customHeight="1" x14ac:dyDescent="0.2">
      <c r="A1042" s="192" t="e">
        <f>'Anexo VI Estimativa de custo'!#REF!</f>
        <v>#REF!</v>
      </c>
      <c r="B1042" s="278" t="e">
        <f>CONCATENATE($R$989,SUM($M$990:M1042))</f>
        <v>#REF!</v>
      </c>
      <c r="C1042" s="31" t="e">
        <f>'Anexo VI Estimativa de custo'!#REF!</f>
        <v>#REF!</v>
      </c>
      <c r="D1042" s="8" t="e">
        <f>'Anexo VI Estimativa de custo'!#REF!</f>
        <v>#REF!</v>
      </c>
      <c r="E1042" s="80" t="e">
        <f>'Anexo VI Estimativa de custo'!#REF!</f>
        <v>#REF!</v>
      </c>
      <c r="F1042" s="80" t="e">
        <f t="shared" si="324"/>
        <v>#REF!</v>
      </c>
      <c r="G1042" s="167" t="e">
        <f t="shared" si="325"/>
        <v>#REF!</v>
      </c>
      <c r="H1042" s="167" t="e">
        <f t="shared" si="326"/>
        <v>#REF!</v>
      </c>
      <c r="I1042" s="77" t="e">
        <f>'Anexo VI Estimativa de custo'!#REF!</f>
        <v>#REF!</v>
      </c>
      <c r="J1042" s="269" t="e">
        <f t="shared" si="327"/>
        <v>#REF!</v>
      </c>
      <c r="K1042" s="269" t="e">
        <f t="shared" si="328"/>
        <v>#REF!</v>
      </c>
      <c r="L1042" s="269" t="e">
        <f t="shared" si="329"/>
        <v>#REF!</v>
      </c>
      <c r="M1042" s="106" t="e">
        <f t="shared" si="323"/>
        <v>#REF!</v>
      </c>
      <c r="N1042" s="76"/>
      <c r="O1042" s="76"/>
      <c r="P1042" s="30"/>
      <c r="R1042" s="124"/>
      <c r="T1042" s="221" t="e">
        <f t="shared" ref="T1042:T1105" si="330">E1042*I1042</f>
        <v>#REF!</v>
      </c>
      <c r="W1042" s="221" t="e">
        <f t="shared" ref="W1042:W1105" si="331">I1042*E1042</f>
        <v>#REF!</v>
      </c>
    </row>
    <row r="1043" spans="1:23" s="26" customFormat="1" ht="21.95" customHeight="1" x14ac:dyDescent="0.2">
      <c r="A1043" s="192" t="e">
        <f>'Anexo VI Estimativa de custo'!#REF!</f>
        <v>#REF!</v>
      </c>
      <c r="B1043" s="278" t="e">
        <f>CONCATENATE($R$989,SUM($M$990:M1043))</f>
        <v>#REF!</v>
      </c>
      <c r="C1043" s="31" t="e">
        <f>'Anexo VI Estimativa de custo'!#REF!</f>
        <v>#REF!</v>
      </c>
      <c r="D1043" s="8" t="e">
        <f>'Anexo VI Estimativa de custo'!#REF!</f>
        <v>#REF!</v>
      </c>
      <c r="E1043" s="80" t="e">
        <f>'Anexo VI Estimativa de custo'!#REF!</f>
        <v>#REF!</v>
      </c>
      <c r="F1043" s="80" t="e">
        <f t="shared" si="324"/>
        <v>#REF!</v>
      </c>
      <c r="G1043" s="167" t="e">
        <f t="shared" si="325"/>
        <v>#REF!</v>
      </c>
      <c r="H1043" s="167" t="e">
        <f t="shared" si="326"/>
        <v>#REF!</v>
      </c>
      <c r="I1043" s="77" t="e">
        <f>'Anexo VI Estimativa de custo'!#REF!</f>
        <v>#REF!</v>
      </c>
      <c r="J1043" s="269" t="e">
        <f t="shared" si="327"/>
        <v>#REF!</v>
      </c>
      <c r="K1043" s="269" t="e">
        <f t="shared" si="328"/>
        <v>#REF!</v>
      </c>
      <c r="L1043" s="269" t="e">
        <f t="shared" si="329"/>
        <v>#REF!</v>
      </c>
      <c r="M1043" s="106" t="e">
        <f t="shared" si="323"/>
        <v>#REF!</v>
      </c>
      <c r="N1043" s="76"/>
      <c r="O1043" s="76"/>
      <c r="P1043" s="30"/>
      <c r="R1043" s="124"/>
      <c r="T1043" s="221" t="e">
        <f t="shared" si="330"/>
        <v>#REF!</v>
      </c>
      <c r="W1043" s="221" t="e">
        <f t="shared" si="331"/>
        <v>#REF!</v>
      </c>
    </row>
    <row r="1044" spans="1:23" s="26" customFormat="1" ht="21.95" customHeight="1" x14ac:dyDescent="0.2">
      <c r="A1044" s="192" t="e">
        <f>'Anexo VI Estimativa de custo'!#REF!</f>
        <v>#REF!</v>
      </c>
      <c r="B1044" s="278" t="e">
        <f>CONCATENATE($R$989,SUM($M$990:M1044))</f>
        <v>#REF!</v>
      </c>
      <c r="C1044" s="31" t="e">
        <f>'Anexo VI Estimativa de custo'!#REF!</f>
        <v>#REF!</v>
      </c>
      <c r="D1044" s="8" t="e">
        <f>'Anexo VI Estimativa de custo'!#REF!</f>
        <v>#REF!</v>
      </c>
      <c r="E1044" s="80" t="e">
        <f>'Anexo VI Estimativa de custo'!#REF!</f>
        <v>#REF!</v>
      </c>
      <c r="F1044" s="80" t="e">
        <f t="shared" si="324"/>
        <v>#REF!</v>
      </c>
      <c r="G1044" s="167" t="e">
        <f t="shared" si="325"/>
        <v>#REF!</v>
      </c>
      <c r="H1044" s="167" t="e">
        <f t="shared" si="326"/>
        <v>#REF!</v>
      </c>
      <c r="I1044" s="77" t="e">
        <f>'Anexo VI Estimativa de custo'!#REF!</f>
        <v>#REF!</v>
      </c>
      <c r="J1044" s="269" t="e">
        <f t="shared" si="327"/>
        <v>#REF!</v>
      </c>
      <c r="K1044" s="269" t="e">
        <f t="shared" si="328"/>
        <v>#REF!</v>
      </c>
      <c r="L1044" s="269" t="e">
        <f t="shared" si="329"/>
        <v>#REF!</v>
      </c>
      <c r="M1044" s="106" t="e">
        <f t="shared" si="323"/>
        <v>#REF!</v>
      </c>
      <c r="N1044" s="76"/>
      <c r="O1044" s="76"/>
      <c r="P1044" s="30"/>
      <c r="R1044" s="124"/>
      <c r="T1044" s="221" t="e">
        <f t="shared" si="330"/>
        <v>#REF!</v>
      </c>
      <c r="W1044" s="221" t="e">
        <f t="shared" si="331"/>
        <v>#REF!</v>
      </c>
    </row>
    <row r="1045" spans="1:23" s="26" customFormat="1" ht="21.95" customHeight="1" x14ac:dyDescent="0.2">
      <c r="A1045" s="192" t="e">
        <f>'Anexo VI Estimativa de custo'!#REF!</f>
        <v>#REF!</v>
      </c>
      <c r="B1045" s="278" t="e">
        <f>CONCATENATE($R$989,SUM($M$990:M1045))</f>
        <v>#REF!</v>
      </c>
      <c r="C1045" s="31" t="e">
        <f>'Anexo VI Estimativa de custo'!#REF!</f>
        <v>#REF!</v>
      </c>
      <c r="D1045" s="8" t="e">
        <f>'Anexo VI Estimativa de custo'!#REF!</f>
        <v>#REF!</v>
      </c>
      <c r="E1045" s="80" t="e">
        <f>'Anexo VI Estimativa de custo'!#REF!</f>
        <v>#REF!</v>
      </c>
      <c r="F1045" s="80" t="e">
        <f t="shared" si="324"/>
        <v>#REF!</v>
      </c>
      <c r="G1045" s="167" t="e">
        <f t="shared" si="325"/>
        <v>#REF!</v>
      </c>
      <c r="H1045" s="167" t="e">
        <f t="shared" si="326"/>
        <v>#REF!</v>
      </c>
      <c r="I1045" s="77" t="e">
        <f>'Anexo VI Estimativa de custo'!#REF!</f>
        <v>#REF!</v>
      </c>
      <c r="J1045" s="269" t="e">
        <f t="shared" si="327"/>
        <v>#REF!</v>
      </c>
      <c r="K1045" s="269" t="e">
        <f t="shared" si="328"/>
        <v>#REF!</v>
      </c>
      <c r="L1045" s="269" t="e">
        <f t="shared" si="329"/>
        <v>#REF!</v>
      </c>
      <c r="M1045" s="106" t="e">
        <f t="shared" si="323"/>
        <v>#REF!</v>
      </c>
      <c r="N1045" s="76"/>
      <c r="O1045" s="76"/>
      <c r="P1045" s="30"/>
      <c r="R1045" s="124"/>
      <c r="T1045" s="221" t="e">
        <f t="shared" si="330"/>
        <v>#REF!</v>
      </c>
      <c r="W1045" s="221" t="e">
        <f t="shared" si="331"/>
        <v>#REF!</v>
      </c>
    </row>
    <row r="1046" spans="1:23" s="26" customFormat="1" ht="21.95" customHeight="1" x14ac:dyDescent="0.2">
      <c r="A1046" s="192" t="e">
        <f>'Anexo VI Estimativa de custo'!#REF!</f>
        <v>#REF!</v>
      </c>
      <c r="B1046" s="278" t="e">
        <f>CONCATENATE($R$989,SUM($M$990:M1046))</f>
        <v>#REF!</v>
      </c>
      <c r="C1046" s="31" t="e">
        <f>'Anexo VI Estimativa de custo'!#REF!</f>
        <v>#REF!</v>
      </c>
      <c r="D1046" s="8" t="e">
        <f>'Anexo VI Estimativa de custo'!#REF!</f>
        <v>#REF!</v>
      </c>
      <c r="E1046" s="80" t="e">
        <f>'Anexo VI Estimativa de custo'!#REF!</f>
        <v>#REF!</v>
      </c>
      <c r="F1046" s="80" t="e">
        <f t="shared" si="324"/>
        <v>#REF!</v>
      </c>
      <c r="G1046" s="167" t="e">
        <f t="shared" si="325"/>
        <v>#REF!</v>
      </c>
      <c r="H1046" s="167" t="e">
        <f t="shared" si="326"/>
        <v>#REF!</v>
      </c>
      <c r="I1046" s="77" t="e">
        <f>'Anexo VI Estimativa de custo'!#REF!</f>
        <v>#REF!</v>
      </c>
      <c r="J1046" s="269" t="e">
        <f t="shared" si="327"/>
        <v>#REF!</v>
      </c>
      <c r="K1046" s="269" t="e">
        <f t="shared" si="328"/>
        <v>#REF!</v>
      </c>
      <c r="L1046" s="269" t="e">
        <f t="shared" si="329"/>
        <v>#REF!</v>
      </c>
      <c r="M1046" s="106" t="e">
        <f t="shared" si="323"/>
        <v>#REF!</v>
      </c>
      <c r="N1046" s="76"/>
      <c r="O1046" s="76"/>
      <c r="P1046" s="30"/>
      <c r="R1046" s="124"/>
      <c r="T1046" s="221" t="e">
        <f t="shared" si="330"/>
        <v>#REF!</v>
      </c>
      <c r="W1046" s="221" t="e">
        <f t="shared" si="331"/>
        <v>#REF!</v>
      </c>
    </row>
    <row r="1047" spans="1:23" s="26" customFormat="1" ht="21.95" customHeight="1" x14ac:dyDescent="0.2">
      <c r="A1047" s="192" t="e">
        <f>'Anexo VI Estimativa de custo'!#REF!</f>
        <v>#REF!</v>
      </c>
      <c r="B1047" s="278" t="e">
        <f>CONCATENATE($R$989,SUM($M$990:M1047))</f>
        <v>#REF!</v>
      </c>
      <c r="C1047" s="31" t="e">
        <f>'Anexo VI Estimativa de custo'!#REF!</f>
        <v>#REF!</v>
      </c>
      <c r="D1047" s="8" t="e">
        <f>'Anexo VI Estimativa de custo'!#REF!</f>
        <v>#REF!</v>
      </c>
      <c r="E1047" s="80" t="e">
        <f>'Anexo VI Estimativa de custo'!#REF!</f>
        <v>#REF!</v>
      </c>
      <c r="F1047" s="80" t="e">
        <f t="shared" si="324"/>
        <v>#REF!</v>
      </c>
      <c r="G1047" s="167" t="e">
        <f t="shared" si="325"/>
        <v>#REF!</v>
      </c>
      <c r="H1047" s="167" t="e">
        <f t="shared" si="326"/>
        <v>#REF!</v>
      </c>
      <c r="I1047" s="77" t="e">
        <f>'Anexo VI Estimativa de custo'!#REF!</f>
        <v>#REF!</v>
      </c>
      <c r="J1047" s="269" t="e">
        <f t="shared" si="327"/>
        <v>#REF!</v>
      </c>
      <c r="K1047" s="269" t="e">
        <f t="shared" si="328"/>
        <v>#REF!</v>
      </c>
      <c r="L1047" s="269" t="e">
        <f t="shared" si="329"/>
        <v>#REF!</v>
      </c>
      <c r="M1047" s="106" t="e">
        <f t="shared" si="323"/>
        <v>#REF!</v>
      </c>
      <c r="N1047" s="76"/>
      <c r="O1047" s="76"/>
      <c r="P1047" s="30"/>
      <c r="R1047" s="124"/>
      <c r="T1047" s="221" t="e">
        <f t="shared" si="330"/>
        <v>#REF!</v>
      </c>
      <c r="W1047" s="221" t="e">
        <f t="shared" si="331"/>
        <v>#REF!</v>
      </c>
    </row>
    <row r="1048" spans="1:23" s="26" customFormat="1" ht="21.95" customHeight="1" x14ac:dyDescent="0.2">
      <c r="A1048" s="192" t="e">
        <f>'Anexo VI Estimativa de custo'!#REF!</f>
        <v>#REF!</v>
      </c>
      <c r="B1048" s="278" t="e">
        <f>CONCATENATE($R$989,SUM($M$990:M1048))</f>
        <v>#REF!</v>
      </c>
      <c r="C1048" s="31" t="e">
        <f>'Anexo VI Estimativa de custo'!#REF!</f>
        <v>#REF!</v>
      </c>
      <c r="D1048" s="8" t="e">
        <f>'Anexo VI Estimativa de custo'!#REF!</f>
        <v>#REF!</v>
      </c>
      <c r="E1048" s="80" t="e">
        <f>'Anexo VI Estimativa de custo'!#REF!</f>
        <v>#REF!</v>
      </c>
      <c r="F1048" s="80" t="e">
        <f t="shared" si="324"/>
        <v>#REF!</v>
      </c>
      <c r="G1048" s="167" t="e">
        <f t="shared" si="325"/>
        <v>#REF!</v>
      </c>
      <c r="H1048" s="167" t="e">
        <f t="shared" si="326"/>
        <v>#REF!</v>
      </c>
      <c r="I1048" s="77" t="e">
        <f>'Anexo VI Estimativa de custo'!#REF!</f>
        <v>#REF!</v>
      </c>
      <c r="J1048" s="269" t="e">
        <f t="shared" si="327"/>
        <v>#REF!</v>
      </c>
      <c r="K1048" s="269" t="e">
        <f t="shared" si="328"/>
        <v>#REF!</v>
      </c>
      <c r="L1048" s="269" t="e">
        <f t="shared" si="329"/>
        <v>#REF!</v>
      </c>
      <c r="M1048" s="106" t="e">
        <f t="shared" si="323"/>
        <v>#REF!</v>
      </c>
      <c r="N1048" s="76"/>
      <c r="O1048" s="76"/>
      <c r="P1048" s="30"/>
      <c r="R1048" s="124"/>
      <c r="T1048" s="221" t="e">
        <f t="shared" si="330"/>
        <v>#REF!</v>
      </c>
      <c r="W1048" s="221" t="e">
        <f t="shared" si="331"/>
        <v>#REF!</v>
      </c>
    </row>
    <row r="1049" spans="1:23" s="26" customFormat="1" ht="21.95" customHeight="1" x14ac:dyDescent="0.2">
      <c r="A1049" s="192" t="e">
        <f>'Anexo VI Estimativa de custo'!#REF!</f>
        <v>#REF!</v>
      </c>
      <c r="B1049" s="278" t="e">
        <f>CONCATENATE($R$989,SUM($M$990:M1049))</f>
        <v>#REF!</v>
      </c>
      <c r="C1049" s="31" t="e">
        <f>'Anexo VI Estimativa de custo'!#REF!</f>
        <v>#REF!</v>
      </c>
      <c r="D1049" s="8" t="e">
        <f>'Anexo VI Estimativa de custo'!#REF!</f>
        <v>#REF!</v>
      </c>
      <c r="E1049" s="80" t="e">
        <f>'Anexo VI Estimativa de custo'!#REF!</f>
        <v>#REF!</v>
      </c>
      <c r="F1049" s="80" t="e">
        <f t="shared" si="324"/>
        <v>#REF!</v>
      </c>
      <c r="G1049" s="167" t="e">
        <f t="shared" si="325"/>
        <v>#REF!</v>
      </c>
      <c r="H1049" s="167" t="e">
        <f t="shared" si="326"/>
        <v>#REF!</v>
      </c>
      <c r="I1049" s="77" t="e">
        <f>'Anexo VI Estimativa de custo'!#REF!</f>
        <v>#REF!</v>
      </c>
      <c r="J1049" s="269" t="e">
        <f t="shared" si="327"/>
        <v>#REF!</v>
      </c>
      <c r="K1049" s="269" t="e">
        <f t="shared" si="328"/>
        <v>#REF!</v>
      </c>
      <c r="L1049" s="269" t="e">
        <f t="shared" si="329"/>
        <v>#REF!</v>
      </c>
      <c r="M1049" s="106" t="e">
        <f t="shared" si="323"/>
        <v>#REF!</v>
      </c>
      <c r="N1049" s="76"/>
      <c r="O1049" s="76"/>
      <c r="P1049" s="30"/>
      <c r="R1049" s="124"/>
      <c r="T1049" s="221" t="e">
        <f t="shared" si="330"/>
        <v>#REF!</v>
      </c>
      <c r="W1049" s="221" t="e">
        <f t="shared" si="331"/>
        <v>#REF!</v>
      </c>
    </row>
    <row r="1050" spans="1:23" s="26" customFormat="1" ht="21.95" customHeight="1" x14ac:dyDescent="0.2">
      <c r="A1050" s="192" t="e">
        <f>'Anexo VI Estimativa de custo'!#REF!</f>
        <v>#REF!</v>
      </c>
      <c r="B1050" s="278" t="e">
        <f>CONCATENATE($R$989,SUM($M$990:M1050))</f>
        <v>#REF!</v>
      </c>
      <c r="C1050" s="31" t="e">
        <f>'Anexo VI Estimativa de custo'!#REF!</f>
        <v>#REF!</v>
      </c>
      <c r="D1050" s="8" t="e">
        <f>'Anexo VI Estimativa de custo'!#REF!</f>
        <v>#REF!</v>
      </c>
      <c r="E1050" s="80" t="e">
        <f>'Anexo VI Estimativa de custo'!#REF!</f>
        <v>#REF!</v>
      </c>
      <c r="F1050" s="80" t="e">
        <f t="shared" si="324"/>
        <v>#REF!</v>
      </c>
      <c r="G1050" s="167" t="e">
        <f t="shared" si="325"/>
        <v>#REF!</v>
      </c>
      <c r="H1050" s="167" t="e">
        <f t="shared" si="326"/>
        <v>#REF!</v>
      </c>
      <c r="I1050" s="77" t="e">
        <f>'Anexo VI Estimativa de custo'!#REF!</f>
        <v>#REF!</v>
      </c>
      <c r="J1050" s="269" t="e">
        <f t="shared" si="327"/>
        <v>#REF!</v>
      </c>
      <c r="K1050" s="269" t="e">
        <f t="shared" si="328"/>
        <v>#REF!</v>
      </c>
      <c r="L1050" s="269" t="e">
        <f t="shared" si="329"/>
        <v>#REF!</v>
      </c>
      <c r="M1050" s="106" t="e">
        <f t="shared" si="323"/>
        <v>#REF!</v>
      </c>
      <c r="N1050" s="76"/>
      <c r="O1050" s="76"/>
      <c r="P1050" s="30"/>
      <c r="R1050" s="124"/>
      <c r="T1050" s="221" t="e">
        <f t="shared" si="330"/>
        <v>#REF!</v>
      </c>
      <c r="W1050" s="221" t="e">
        <f t="shared" si="331"/>
        <v>#REF!</v>
      </c>
    </row>
    <row r="1051" spans="1:23" s="26" customFormat="1" ht="21.95" customHeight="1" x14ac:dyDescent="0.2">
      <c r="A1051" s="192" t="e">
        <f>'Anexo VI Estimativa de custo'!#REF!</f>
        <v>#REF!</v>
      </c>
      <c r="B1051" s="278" t="e">
        <f>CONCATENATE($R$989,SUM($M$990:M1051))</f>
        <v>#REF!</v>
      </c>
      <c r="C1051" s="31" t="e">
        <f>'Anexo VI Estimativa de custo'!#REF!</f>
        <v>#REF!</v>
      </c>
      <c r="D1051" s="8" t="e">
        <f>'Anexo VI Estimativa de custo'!#REF!</f>
        <v>#REF!</v>
      </c>
      <c r="E1051" s="80" t="e">
        <f>'Anexo VI Estimativa de custo'!#REF!</f>
        <v>#REF!</v>
      </c>
      <c r="F1051" s="80" t="e">
        <f t="shared" si="324"/>
        <v>#REF!</v>
      </c>
      <c r="G1051" s="167" t="e">
        <f t="shared" si="325"/>
        <v>#REF!</v>
      </c>
      <c r="H1051" s="167" t="e">
        <f t="shared" si="326"/>
        <v>#REF!</v>
      </c>
      <c r="I1051" s="77" t="e">
        <f>'Anexo VI Estimativa de custo'!#REF!</f>
        <v>#REF!</v>
      </c>
      <c r="J1051" s="269" t="e">
        <f t="shared" si="327"/>
        <v>#REF!</v>
      </c>
      <c r="K1051" s="269" t="e">
        <f t="shared" si="328"/>
        <v>#REF!</v>
      </c>
      <c r="L1051" s="269" t="e">
        <f t="shared" si="329"/>
        <v>#REF!</v>
      </c>
      <c r="M1051" s="106" t="e">
        <f t="shared" si="323"/>
        <v>#REF!</v>
      </c>
      <c r="N1051" s="76"/>
      <c r="O1051" s="76"/>
      <c r="P1051" s="30"/>
      <c r="R1051" s="124"/>
      <c r="T1051" s="221" t="e">
        <f t="shared" si="330"/>
        <v>#REF!</v>
      </c>
      <c r="W1051" s="221" t="e">
        <f t="shared" si="331"/>
        <v>#REF!</v>
      </c>
    </row>
    <row r="1052" spans="1:23" s="26" customFormat="1" ht="21.95" customHeight="1" x14ac:dyDescent="0.2">
      <c r="A1052" s="192" t="e">
        <f>'Anexo VI Estimativa de custo'!#REF!</f>
        <v>#REF!</v>
      </c>
      <c r="B1052" s="278" t="e">
        <f>CONCATENATE($R$989,SUM($M$990:M1052))</f>
        <v>#REF!</v>
      </c>
      <c r="C1052" s="31" t="e">
        <f>'Anexo VI Estimativa de custo'!#REF!</f>
        <v>#REF!</v>
      </c>
      <c r="D1052" s="8" t="e">
        <f>'Anexo VI Estimativa de custo'!#REF!</f>
        <v>#REF!</v>
      </c>
      <c r="E1052" s="80" t="e">
        <f>'Anexo VI Estimativa de custo'!#REF!</f>
        <v>#REF!</v>
      </c>
      <c r="F1052" s="80" t="e">
        <f t="shared" si="324"/>
        <v>#REF!</v>
      </c>
      <c r="G1052" s="167" t="e">
        <f t="shared" si="325"/>
        <v>#REF!</v>
      </c>
      <c r="H1052" s="167" t="e">
        <f t="shared" si="326"/>
        <v>#REF!</v>
      </c>
      <c r="I1052" s="77" t="e">
        <f>'Anexo VI Estimativa de custo'!#REF!</f>
        <v>#REF!</v>
      </c>
      <c r="J1052" s="269" t="e">
        <f t="shared" si="327"/>
        <v>#REF!</v>
      </c>
      <c r="K1052" s="269" t="e">
        <f t="shared" si="328"/>
        <v>#REF!</v>
      </c>
      <c r="L1052" s="269" t="e">
        <f t="shared" si="329"/>
        <v>#REF!</v>
      </c>
      <c r="M1052" s="106" t="e">
        <f t="shared" si="323"/>
        <v>#REF!</v>
      </c>
      <c r="N1052" s="76"/>
      <c r="O1052" s="76"/>
      <c r="P1052" s="30"/>
      <c r="R1052" s="124"/>
      <c r="T1052" s="221" t="e">
        <f t="shared" si="330"/>
        <v>#REF!</v>
      </c>
      <c r="W1052" s="221" t="e">
        <f t="shared" si="331"/>
        <v>#REF!</v>
      </c>
    </row>
    <row r="1053" spans="1:23" s="26" customFormat="1" ht="21.95" customHeight="1" x14ac:dyDescent="0.2">
      <c r="A1053" s="192">
        <f>'Anexo VI Estimativa de custo'!B125</f>
        <v>171406</v>
      </c>
      <c r="B1053" s="278" t="e">
        <f>CONCATENATE($R$989,SUM($M$990:M1053))</f>
        <v>#REF!</v>
      </c>
      <c r="C1053" s="31" t="str">
        <f>'Anexo VI Estimativa de custo'!D125</f>
        <v>Luva p/ elet. PVC de 1" (IE)</v>
      </c>
      <c r="D1053" s="8" t="str">
        <f>'Anexo VI Estimativa de custo'!E125</f>
        <v>un</v>
      </c>
      <c r="E1053" s="80">
        <f>'Anexo VI Estimativa de custo'!F125</f>
        <v>4</v>
      </c>
      <c r="F1053" s="80">
        <f t="shared" si="324"/>
        <v>4</v>
      </c>
      <c r="G1053" s="167">
        <f t="shared" si="325"/>
        <v>0</v>
      </c>
      <c r="H1053" s="167">
        <f t="shared" si="326"/>
        <v>0</v>
      </c>
      <c r="I1053" s="77">
        <f>'Anexo VI Estimativa de custo'!L125</f>
        <v>1.1399999999999999</v>
      </c>
      <c r="J1053" s="269">
        <f t="shared" si="327"/>
        <v>0</v>
      </c>
      <c r="K1053" s="269">
        <f t="shared" si="328"/>
        <v>0</v>
      </c>
      <c r="L1053" s="269">
        <f t="shared" si="329"/>
        <v>0</v>
      </c>
      <c r="M1053" s="106">
        <f t="shared" si="323"/>
        <v>1</v>
      </c>
      <c r="N1053" s="76"/>
      <c r="O1053" s="76"/>
      <c r="P1053" s="30"/>
      <c r="R1053" s="124"/>
      <c r="T1053" s="221">
        <f t="shared" si="330"/>
        <v>4.5599999999999996</v>
      </c>
      <c r="W1053" s="221">
        <f t="shared" si="331"/>
        <v>4.5599999999999996</v>
      </c>
    </row>
    <row r="1054" spans="1:23" s="26" customFormat="1" ht="21.95" customHeight="1" x14ac:dyDescent="0.2">
      <c r="A1054" s="192">
        <f>'Anexo VI Estimativa de custo'!B126</f>
        <v>171408</v>
      </c>
      <c r="B1054" s="278" t="e">
        <f>CONCATENATE($R$989,SUM($M$990:M1054))</f>
        <v>#REF!</v>
      </c>
      <c r="C1054" s="31" t="str">
        <f>'Anexo VI Estimativa de custo'!D126</f>
        <v>Luva p/ elet. PVC de 3" (IE)</v>
      </c>
      <c r="D1054" s="8" t="str">
        <f>'Anexo VI Estimativa de custo'!E126</f>
        <v>un</v>
      </c>
      <c r="E1054" s="80">
        <f>'Anexo VI Estimativa de custo'!F126</f>
        <v>5</v>
      </c>
      <c r="F1054" s="80">
        <f t="shared" si="324"/>
        <v>5</v>
      </c>
      <c r="G1054" s="167">
        <f t="shared" si="325"/>
        <v>0</v>
      </c>
      <c r="H1054" s="167">
        <f t="shared" si="326"/>
        <v>0</v>
      </c>
      <c r="I1054" s="77">
        <f>'Anexo VI Estimativa de custo'!L126</f>
        <v>5.26</v>
      </c>
      <c r="J1054" s="269">
        <f t="shared" si="327"/>
        <v>0</v>
      </c>
      <c r="K1054" s="269">
        <f t="shared" si="328"/>
        <v>0</v>
      </c>
      <c r="L1054" s="269">
        <f t="shared" si="329"/>
        <v>0</v>
      </c>
      <c r="M1054" s="106">
        <f t="shared" si="323"/>
        <v>1</v>
      </c>
      <c r="N1054" s="76"/>
      <c r="O1054" s="76"/>
      <c r="P1054" s="30"/>
      <c r="R1054" s="124"/>
      <c r="T1054" s="221">
        <f t="shared" si="330"/>
        <v>26.299999999999997</v>
      </c>
      <c r="W1054" s="221">
        <f t="shared" si="331"/>
        <v>26.299999999999997</v>
      </c>
    </row>
    <row r="1055" spans="1:23" s="26" customFormat="1" ht="21.95" customHeight="1" x14ac:dyDescent="0.2">
      <c r="A1055" s="192">
        <f>'Anexo VI Estimativa de custo'!B127</f>
        <v>171405</v>
      </c>
      <c r="B1055" s="278" t="e">
        <f>CONCATENATE($R$989,SUM($M$990:M1055))</f>
        <v>#REF!</v>
      </c>
      <c r="C1055" s="31" t="str">
        <f>'Anexo VI Estimativa de custo'!D127</f>
        <v>Luva p/ elet. PVC de 3/4" (IE)</v>
      </c>
      <c r="D1055" s="8" t="str">
        <f>'Anexo VI Estimativa de custo'!E127</f>
        <v>un</v>
      </c>
      <c r="E1055" s="80">
        <f>'Anexo VI Estimativa de custo'!F127</f>
        <v>18</v>
      </c>
      <c r="F1055" s="80">
        <f t="shared" ref="F1055:F1060" si="332">E1055</f>
        <v>18</v>
      </c>
      <c r="G1055" s="167">
        <f t="shared" ref="G1055:G1060" si="333">IF(F1055-E1055&gt;0,F1055-E1055,0)</f>
        <v>0</v>
      </c>
      <c r="H1055" s="167">
        <f t="shared" ref="H1055:H1060" si="334">IF(E1055-F1055&gt;0,E1055-F1055,0)</f>
        <v>0</v>
      </c>
      <c r="I1055" s="77">
        <f>'Anexo VI Estimativa de custo'!L127</f>
        <v>0.97</v>
      </c>
      <c r="J1055" s="269">
        <f t="shared" ref="J1055:J1060" si="335">G1055*I1055</f>
        <v>0</v>
      </c>
      <c r="K1055" s="269">
        <f t="shared" ref="K1055:K1060" si="336">H1055*I1055</f>
        <v>0</v>
      </c>
      <c r="L1055" s="269">
        <f t="shared" ref="L1055:L1060" si="337">J1055-K1055</f>
        <v>0</v>
      </c>
      <c r="M1055" s="106">
        <f t="shared" si="323"/>
        <v>1</v>
      </c>
      <c r="N1055" s="76"/>
      <c r="O1055" s="76"/>
      <c r="P1055" s="30"/>
      <c r="R1055" s="124"/>
      <c r="T1055" s="221">
        <f t="shared" si="330"/>
        <v>17.46</v>
      </c>
      <c r="W1055" s="221">
        <f t="shared" si="331"/>
        <v>17.46</v>
      </c>
    </row>
    <row r="1056" spans="1:23" s="26" customFormat="1" ht="21.95" customHeight="1" x14ac:dyDescent="0.2">
      <c r="A1056" s="192" t="e">
        <f>'Anexo VI Estimativa de custo'!#REF!</f>
        <v>#REF!</v>
      </c>
      <c r="B1056" s="278" t="e">
        <f>CONCATENATE($R$989,SUM($M$990:M1056))</f>
        <v>#REF!</v>
      </c>
      <c r="C1056" s="31" t="e">
        <f>'Anexo VI Estimativa de custo'!#REF!</f>
        <v>#REF!</v>
      </c>
      <c r="D1056" s="8" t="e">
        <f>'Anexo VI Estimativa de custo'!#REF!</f>
        <v>#REF!</v>
      </c>
      <c r="E1056" s="80" t="e">
        <f>'Anexo VI Estimativa de custo'!#REF!</f>
        <v>#REF!</v>
      </c>
      <c r="F1056" s="80" t="e">
        <f t="shared" si="332"/>
        <v>#REF!</v>
      </c>
      <c r="G1056" s="167" t="e">
        <f t="shared" si="333"/>
        <v>#REF!</v>
      </c>
      <c r="H1056" s="167" t="e">
        <f t="shared" si="334"/>
        <v>#REF!</v>
      </c>
      <c r="I1056" s="77" t="e">
        <f>'Anexo VI Estimativa de custo'!#REF!</f>
        <v>#REF!</v>
      </c>
      <c r="J1056" s="269" t="e">
        <f t="shared" si="335"/>
        <v>#REF!</v>
      </c>
      <c r="K1056" s="269" t="e">
        <f t="shared" si="336"/>
        <v>#REF!</v>
      </c>
      <c r="L1056" s="269" t="e">
        <f t="shared" si="337"/>
        <v>#REF!</v>
      </c>
      <c r="M1056" s="106" t="e">
        <f t="shared" si="323"/>
        <v>#REF!</v>
      </c>
      <c r="N1056" s="76"/>
      <c r="O1056" s="76"/>
      <c r="P1056" s="30"/>
      <c r="R1056" s="124"/>
      <c r="T1056" s="221" t="e">
        <f t="shared" si="330"/>
        <v>#REF!</v>
      </c>
      <c r="W1056" s="221" t="e">
        <f t="shared" si="331"/>
        <v>#REF!</v>
      </c>
    </row>
    <row r="1057" spans="1:23" s="26" customFormat="1" ht="21.95" customHeight="1" x14ac:dyDescent="0.2">
      <c r="A1057" s="192">
        <f>'Anexo VI Estimativa de custo'!B128</f>
        <v>171299</v>
      </c>
      <c r="B1057" s="278" t="e">
        <f>CONCATENATE($R$989,SUM($M$990:M1057))</f>
        <v>#REF!</v>
      </c>
      <c r="C1057" s="31" t="str">
        <f>'Anexo VI Estimativa de custo'!D128</f>
        <v>Ponto de solda exotérmica</v>
      </c>
      <c r="D1057" s="8" t="str">
        <f>'Anexo VI Estimativa de custo'!E128</f>
        <v>pt</v>
      </c>
      <c r="E1057" s="80">
        <f>'Anexo VI Estimativa de custo'!F128</f>
        <v>1</v>
      </c>
      <c r="F1057" s="80">
        <f t="shared" si="332"/>
        <v>1</v>
      </c>
      <c r="G1057" s="167">
        <f t="shared" si="333"/>
        <v>0</v>
      </c>
      <c r="H1057" s="167">
        <f t="shared" si="334"/>
        <v>0</v>
      </c>
      <c r="I1057" s="77">
        <f>'Anexo VI Estimativa de custo'!L128</f>
        <v>8.7200000000000006</v>
      </c>
      <c r="J1057" s="269">
        <f t="shared" si="335"/>
        <v>0</v>
      </c>
      <c r="K1057" s="269">
        <f t="shared" si="336"/>
        <v>0</v>
      </c>
      <c r="L1057" s="269">
        <f t="shared" si="337"/>
        <v>0</v>
      </c>
      <c r="M1057" s="106">
        <f t="shared" si="323"/>
        <v>1</v>
      </c>
      <c r="N1057" s="76"/>
      <c r="O1057" s="76"/>
      <c r="P1057" s="30"/>
      <c r="R1057" s="124"/>
      <c r="T1057" s="221">
        <f t="shared" si="330"/>
        <v>8.7200000000000006</v>
      </c>
      <c r="W1057" s="221">
        <f t="shared" si="331"/>
        <v>8.7200000000000006</v>
      </c>
    </row>
    <row r="1058" spans="1:23" s="26" customFormat="1" ht="21.95" customHeight="1" x14ac:dyDescent="0.2">
      <c r="A1058" s="192" t="e">
        <f>'Anexo VI Estimativa de custo'!#REF!</f>
        <v>#REF!</v>
      </c>
      <c r="B1058" s="278" t="e">
        <f>CONCATENATE($R$989,SUM($M$990:M1058))</f>
        <v>#REF!</v>
      </c>
      <c r="C1058" s="31" t="e">
        <f>'Anexo VI Estimativa de custo'!#REF!</f>
        <v>#REF!</v>
      </c>
      <c r="D1058" s="8" t="e">
        <f>'Anexo VI Estimativa de custo'!#REF!</f>
        <v>#REF!</v>
      </c>
      <c r="E1058" s="80" t="e">
        <f>'Anexo VI Estimativa de custo'!#REF!</f>
        <v>#REF!</v>
      </c>
      <c r="F1058" s="80" t="e">
        <f t="shared" si="332"/>
        <v>#REF!</v>
      </c>
      <c r="G1058" s="167" t="e">
        <f t="shared" si="333"/>
        <v>#REF!</v>
      </c>
      <c r="H1058" s="167" t="e">
        <f t="shared" si="334"/>
        <v>#REF!</v>
      </c>
      <c r="I1058" s="77" t="e">
        <f>'Anexo VI Estimativa de custo'!#REF!</f>
        <v>#REF!</v>
      </c>
      <c r="J1058" s="269" t="e">
        <f t="shared" si="335"/>
        <v>#REF!</v>
      </c>
      <c r="K1058" s="269" t="e">
        <f t="shared" si="336"/>
        <v>#REF!</v>
      </c>
      <c r="L1058" s="269" t="e">
        <f t="shared" si="337"/>
        <v>#REF!</v>
      </c>
      <c r="M1058" s="106" t="e">
        <f t="shared" si="323"/>
        <v>#REF!</v>
      </c>
      <c r="N1058" s="76"/>
      <c r="O1058" s="76"/>
      <c r="P1058" s="30"/>
      <c r="R1058" s="124"/>
      <c r="T1058" s="221" t="e">
        <f t="shared" si="330"/>
        <v>#REF!</v>
      </c>
      <c r="W1058" s="221" t="e">
        <f t="shared" si="331"/>
        <v>#REF!</v>
      </c>
    </row>
    <row r="1059" spans="1:23" s="26" customFormat="1" ht="21.95" customHeight="1" x14ac:dyDescent="0.2">
      <c r="A1059" s="192" t="e">
        <f>'Anexo VI Estimativa de custo'!#REF!</f>
        <v>#REF!</v>
      </c>
      <c r="B1059" s="278" t="e">
        <f>CONCATENATE($R$989,SUM($M$990:M1059))</f>
        <v>#REF!</v>
      </c>
      <c r="C1059" s="31" t="e">
        <f>'Anexo VI Estimativa de custo'!#REF!</f>
        <v>#REF!</v>
      </c>
      <c r="D1059" s="8" t="e">
        <f>'Anexo VI Estimativa de custo'!#REF!</f>
        <v>#REF!</v>
      </c>
      <c r="E1059" s="80" t="e">
        <f>'Anexo VI Estimativa de custo'!#REF!</f>
        <v>#REF!</v>
      </c>
      <c r="F1059" s="80" t="e">
        <f t="shared" si="332"/>
        <v>#REF!</v>
      </c>
      <c r="G1059" s="167" t="e">
        <f t="shared" si="333"/>
        <v>#REF!</v>
      </c>
      <c r="H1059" s="167" t="e">
        <f t="shared" si="334"/>
        <v>#REF!</v>
      </c>
      <c r="I1059" s="77" t="e">
        <f>'Anexo VI Estimativa de custo'!#REF!</f>
        <v>#REF!</v>
      </c>
      <c r="J1059" s="269" t="e">
        <f t="shared" si="335"/>
        <v>#REF!</v>
      </c>
      <c r="K1059" s="269" t="e">
        <f t="shared" si="336"/>
        <v>#REF!</v>
      </c>
      <c r="L1059" s="269" t="e">
        <f t="shared" si="337"/>
        <v>#REF!</v>
      </c>
      <c r="M1059" s="106" t="e">
        <f t="shared" si="323"/>
        <v>#REF!</v>
      </c>
      <c r="N1059" s="76"/>
      <c r="O1059" s="76"/>
      <c r="P1059" s="30"/>
      <c r="R1059" s="124"/>
      <c r="T1059" s="221" t="e">
        <f t="shared" si="330"/>
        <v>#REF!</v>
      </c>
      <c r="W1059" s="221" t="e">
        <f t="shared" si="331"/>
        <v>#REF!</v>
      </c>
    </row>
    <row r="1060" spans="1:23" s="244" customFormat="1" ht="21.95" customHeight="1" x14ac:dyDescent="0.2">
      <c r="A1060" s="192" t="e">
        <f>'Anexo VI Estimativa de custo'!#REF!</f>
        <v>#REF!</v>
      </c>
      <c r="B1060" s="278" t="e">
        <f>CONCATENATE($R$989,SUM($M$990:M1060))</f>
        <v>#REF!</v>
      </c>
      <c r="C1060" s="31" t="e">
        <f>'Anexo VI Estimativa de custo'!#REF!</f>
        <v>#REF!</v>
      </c>
      <c r="D1060" s="8" t="e">
        <f>'Anexo VI Estimativa de custo'!#REF!</f>
        <v>#REF!</v>
      </c>
      <c r="E1060" s="80" t="e">
        <f>'Anexo VI Estimativa de custo'!#REF!</f>
        <v>#REF!</v>
      </c>
      <c r="F1060" s="80" t="e">
        <f t="shared" si="332"/>
        <v>#REF!</v>
      </c>
      <c r="G1060" s="167" t="e">
        <f t="shared" si="333"/>
        <v>#REF!</v>
      </c>
      <c r="H1060" s="167" t="e">
        <f t="shared" si="334"/>
        <v>#REF!</v>
      </c>
      <c r="I1060" s="77" t="e">
        <f>'Anexo VI Estimativa de custo'!#REF!</f>
        <v>#REF!</v>
      </c>
      <c r="J1060" s="269" t="e">
        <f t="shared" si="335"/>
        <v>#REF!</v>
      </c>
      <c r="K1060" s="269" t="e">
        <f t="shared" si="336"/>
        <v>#REF!</v>
      </c>
      <c r="L1060" s="269" t="e">
        <f t="shared" si="337"/>
        <v>#REF!</v>
      </c>
      <c r="M1060" s="106" t="e">
        <f t="shared" si="323"/>
        <v>#REF!</v>
      </c>
      <c r="N1060" s="243"/>
      <c r="O1060" s="243"/>
      <c r="P1060" s="260" t="e">
        <f>SUM(E990:E1060)</f>
        <v>#REF!</v>
      </c>
      <c r="R1060" s="245"/>
      <c r="T1060" s="221" t="e">
        <f t="shared" si="330"/>
        <v>#REF!</v>
      </c>
      <c r="W1060" s="221" t="e">
        <f t="shared" si="331"/>
        <v>#REF!</v>
      </c>
    </row>
    <row r="1061" spans="1:23" s="63" customFormat="1" ht="21.95" customHeight="1" x14ac:dyDescent="0.25">
      <c r="A1061" s="279"/>
      <c r="B1061" s="279" t="e">
        <f>SUM(M1061:N1061)</f>
        <v>#REF!</v>
      </c>
      <c r="C1061" s="531" t="s">
        <v>161</v>
      </c>
      <c r="D1061" s="532"/>
      <c r="E1061" s="532"/>
      <c r="F1061" s="532"/>
      <c r="G1061" s="532"/>
      <c r="H1061" s="532"/>
      <c r="I1061" s="532"/>
      <c r="J1061" s="532"/>
      <c r="K1061" s="532"/>
      <c r="L1061" s="532"/>
      <c r="M1061" s="104" t="e">
        <f>IF(P1114&gt;0.01,1,0)</f>
        <v>#REF!</v>
      </c>
      <c r="N1061" s="52" t="e">
        <f>B595</f>
        <v>#REF!</v>
      </c>
      <c r="O1061" s="53"/>
      <c r="P1061" s="54" t="e">
        <f>SUM(E597:E1060)</f>
        <v>#REF!</v>
      </c>
      <c r="Q1061" s="55"/>
      <c r="R1061" s="131" t="e">
        <f>CONCATENATE(B1061,".")</f>
        <v>#REF!</v>
      </c>
      <c r="T1061" s="221">
        <f t="shared" si="330"/>
        <v>0</v>
      </c>
      <c r="W1061" s="221">
        <f t="shared" si="331"/>
        <v>0</v>
      </c>
    </row>
    <row r="1062" spans="1:23" s="29" customFormat="1" ht="21.95" customHeight="1" x14ac:dyDescent="0.25">
      <c r="A1062" s="183"/>
      <c r="B1062" s="183" t="e">
        <f>CONCATENATE(B1061,".1")</f>
        <v>#REF!</v>
      </c>
      <c r="C1062" s="524" t="s">
        <v>153</v>
      </c>
      <c r="D1062" s="525"/>
      <c r="E1062" s="525"/>
      <c r="F1062" s="525"/>
      <c r="G1062" s="525"/>
      <c r="H1062" s="525"/>
      <c r="I1062" s="525"/>
      <c r="J1062" s="525"/>
      <c r="K1062" s="525"/>
      <c r="L1062" s="525"/>
      <c r="M1062" s="104" t="e">
        <f>IF(P1070&gt;0.01,1,0)</f>
        <v>#REF!</v>
      </c>
      <c r="N1062" s="23"/>
      <c r="O1062" s="23"/>
      <c r="P1062" s="68"/>
      <c r="Q1062" s="16"/>
      <c r="R1062" s="127" t="e">
        <f>CONCATENATE(B1062,".")</f>
        <v>#REF!</v>
      </c>
      <c r="S1062" s="37"/>
      <c r="T1062" s="221">
        <f t="shared" si="330"/>
        <v>0</v>
      </c>
      <c r="W1062" s="221">
        <f t="shared" si="331"/>
        <v>0</v>
      </c>
    </row>
    <row r="1063" spans="1:23" s="26" customFormat="1" ht="21.95" customHeight="1" x14ac:dyDescent="0.2">
      <c r="A1063" s="192" t="e">
        <f>'Anexo VI Estimativa de custo'!#REF!</f>
        <v>#REF!</v>
      </c>
      <c r="B1063" s="172" t="e">
        <f>CONCATENATE($R$1062,SUM($M$1063:M1063))</f>
        <v>#REF!</v>
      </c>
      <c r="C1063" s="31" t="e">
        <f>'Anexo VI Estimativa de custo'!#REF!</f>
        <v>#REF!</v>
      </c>
      <c r="D1063" s="8" t="e">
        <f>'Anexo VI Estimativa de custo'!#REF!</f>
        <v>#REF!</v>
      </c>
      <c r="E1063" s="80" t="e">
        <f>'Anexo VI Estimativa de custo'!#REF!</f>
        <v>#REF!</v>
      </c>
      <c r="F1063" s="80" t="e">
        <f>E1063</f>
        <v>#REF!</v>
      </c>
      <c r="G1063" s="167" t="e">
        <f>IF(F1063-E1063&gt;0,F1063-E1063,0)</f>
        <v>#REF!</v>
      </c>
      <c r="H1063" s="167" t="e">
        <f>IF(E1063-F1063&gt;0,E1063-F1063,0)</f>
        <v>#REF!</v>
      </c>
      <c r="I1063" s="78" t="e">
        <f>'Anexo VI Estimativa de custo'!#REF!</f>
        <v>#REF!</v>
      </c>
      <c r="J1063" s="269" t="e">
        <f>G1063*I1063</f>
        <v>#REF!</v>
      </c>
      <c r="K1063" s="269" t="e">
        <f>H1063*I1063</f>
        <v>#REF!</v>
      </c>
      <c r="L1063" s="269" t="e">
        <f>J1063-K1063</f>
        <v>#REF!</v>
      </c>
      <c r="M1063" s="106" t="e">
        <f t="shared" si="323"/>
        <v>#REF!</v>
      </c>
      <c r="N1063" s="76"/>
      <c r="O1063" s="76"/>
      <c r="P1063" s="30"/>
      <c r="R1063" s="124"/>
      <c r="T1063" s="221" t="e">
        <f t="shared" si="330"/>
        <v>#REF!</v>
      </c>
      <c r="W1063" s="221" t="e">
        <f t="shared" si="331"/>
        <v>#REF!</v>
      </c>
    </row>
    <row r="1064" spans="1:23" s="26" customFormat="1" ht="21.95" customHeight="1" x14ac:dyDescent="0.2">
      <c r="A1064" s="192" t="e">
        <f>'Anexo VI Estimativa de custo'!#REF!</f>
        <v>#REF!</v>
      </c>
      <c r="B1064" s="172" t="e">
        <f>CONCATENATE($R$1062,SUM($M$1063:M1064))</f>
        <v>#REF!</v>
      </c>
      <c r="C1064" s="31" t="e">
        <f>'Anexo VI Estimativa de custo'!#REF!</f>
        <v>#REF!</v>
      </c>
      <c r="D1064" s="8" t="e">
        <f>'Anexo VI Estimativa de custo'!#REF!</f>
        <v>#REF!</v>
      </c>
      <c r="E1064" s="80" t="e">
        <f>'Anexo VI Estimativa de custo'!#REF!</f>
        <v>#REF!</v>
      </c>
      <c r="F1064" s="80" t="e">
        <f t="shared" ref="F1064:F1070" si="338">E1064</f>
        <v>#REF!</v>
      </c>
      <c r="G1064" s="167" t="e">
        <f t="shared" ref="G1064:G1070" si="339">IF(F1064-E1064&gt;0,F1064-E1064,0)</f>
        <v>#REF!</v>
      </c>
      <c r="H1064" s="167" t="e">
        <f t="shared" ref="H1064:H1070" si="340">IF(E1064-F1064&gt;0,E1064-F1064,0)</f>
        <v>#REF!</v>
      </c>
      <c r="I1064" s="78" t="e">
        <f>'Anexo VI Estimativa de custo'!#REF!</f>
        <v>#REF!</v>
      </c>
      <c r="J1064" s="269" t="e">
        <f t="shared" ref="J1064:J1070" si="341">G1064*I1064</f>
        <v>#REF!</v>
      </c>
      <c r="K1064" s="269" t="e">
        <f t="shared" ref="K1064:K1070" si="342">H1064*I1064</f>
        <v>#REF!</v>
      </c>
      <c r="L1064" s="269" t="e">
        <f t="shared" ref="L1064:L1070" si="343">J1064-K1064</f>
        <v>#REF!</v>
      </c>
      <c r="M1064" s="106" t="e">
        <f t="shared" si="323"/>
        <v>#REF!</v>
      </c>
      <c r="N1064" s="76"/>
      <c r="O1064" s="76"/>
      <c r="P1064" s="30"/>
      <c r="R1064" s="124"/>
      <c r="T1064" s="221" t="e">
        <f t="shared" si="330"/>
        <v>#REF!</v>
      </c>
      <c r="W1064" s="221" t="e">
        <f t="shared" si="331"/>
        <v>#REF!</v>
      </c>
    </row>
    <row r="1065" spans="1:23" s="26" customFormat="1" ht="21.95" customHeight="1" x14ac:dyDescent="0.2">
      <c r="A1065" s="192" t="e">
        <f>'Anexo VI Estimativa de custo'!#REF!</f>
        <v>#REF!</v>
      </c>
      <c r="B1065" s="172" t="e">
        <f>CONCATENATE($R$1062,SUM($M$1063:M1065))</f>
        <v>#REF!</v>
      </c>
      <c r="C1065" s="31" t="e">
        <f>'Anexo VI Estimativa de custo'!#REF!</f>
        <v>#REF!</v>
      </c>
      <c r="D1065" s="8" t="e">
        <f>'Anexo VI Estimativa de custo'!#REF!</f>
        <v>#REF!</v>
      </c>
      <c r="E1065" s="80" t="e">
        <f>'Anexo VI Estimativa de custo'!#REF!</f>
        <v>#REF!</v>
      </c>
      <c r="F1065" s="80" t="e">
        <f t="shared" si="338"/>
        <v>#REF!</v>
      </c>
      <c r="G1065" s="167" t="e">
        <f t="shared" si="339"/>
        <v>#REF!</v>
      </c>
      <c r="H1065" s="167" t="e">
        <f t="shared" si="340"/>
        <v>#REF!</v>
      </c>
      <c r="I1065" s="78" t="e">
        <f>'Anexo VI Estimativa de custo'!#REF!</f>
        <v>#REF!</v>
      </c>
      <c r="J1065" s="269" t="e">
        <f t="shared" si="341"/>
        <v>#REF!</v>
      </c>
      <c r="K1065" s="269" t="e">
        <f t="shared" si="342"/>
        <v>#REF!</v>
      </c>
      <c r="L1065" s="269" t="e">
        <f t="shared" si="343"/>
        <v>#REF!</v>
      </c>
      <c r="M1065" s="106" t="e">
        <f t="shared" si="323"/>
        <v>#REF!</v>
      </c>
      <c r="N1065" s="76"/>
      <c r="O1065" s="76"/>
      <c r="P1065" s="30"/>
      <c r="R1065" s="124"/>
      <c r="T1065" s="221" t="e">
        <f t="shared" si="330"/>
        <v>#REF!</v>
      </c>
      <c r="W1065" s="221" t="e">
        <f t="shared" si="331"/>
        <v>#REF!</v>
      </c>
    </row>
    <row r="1066" spans="1:23" s="26" customFormat="1" ht="21.95" customHeight="1" x14ac:dyDescent="0.2">
      <c r="A1066" s="192" t="e">
        <f>'Anexo VI Estimativa de custo'!#REF!</f>
        <v>#REF!</v>
      </c>
      <c r="B1066" s="172" t="e">
        <f>CONCATENATE($R$1062,SUM($M$1063:M1066))</f>
        <v>#REF!</v>
      </c>
      <c r="C1066" s="31" t="e">
        <f>'Anexo VI Estimativa de custo'!#REF!</f>
        <v>#REF!</v>
      </c>
      <c r="D1066" s="8" t="e">
        <f>'Anexo VI Estimativa de custo'!#REF!</f>
        <v>#REF!</v>
      </c>
      <c r="E1066" s="80" t="e">
        <f>'Anexo VI Estimativa de custo'!#REF!</f>
        <v>#REF!</v>
      </c>
      <c r="F1066" s="80" t="e">
        <f t="shared" si="338"/>
        <v>#REF!</v>
      </c>
      <c r="G1066" s="167" t="e">
        <f t="shared" si="339"/>
        <v>#REF!</v>
      </c>
      <c r="H1066" s="167" t="e">
        <f t="shared" si="340"/>
        <v>#REF!</v>
      </c>
      <c r="I1066" s="78" t="e">
        <f>'Anexo VI Estimativa de custo'!#REF!</f>
        <v>#REF!</v>
      </c>
      <c r="J1066" s="269" t="e">
        <f t="shared" si="341"/>
        <v>#REF!</v>
      </c>
      <c r="K1066" s="269" t="e">
        <f t="shared" si="342"/>
        <v>#REF!</v>
      </c>
      <c r="L1066" s="269" t="e">
        <f t="shared" si="343"/>
        <v>#REF!</v>
      </c>
      <c r="M1066" s="106" t="e">
        <f t="shared" si="323"/>
        <v>#REF!</v>
      </c>
      <c r="N1066" s="76"/>
      <c r="O1066" s="76"/>
      <c r="P1066" s="30"/>
      <c r="R1066" s="124"/>
      <c r="T1066" s="221" t="e">
        <f t="shared" si="330"/>
        <v>#REF!</v>
      </c>
      <c r="W1066" s="221" t="e">
        <f t="shared" si="331"/>
        <v>#REF!</v>
      </c>
    </row>
    <row r="1067" spans="1:23" s="26" customFormat="1" ht="21.95" customHeight="1" x14ac:dyDescent="0.2">
      <c r="A1067" s="192" t="e">
        <f>'Anexo VI Estimativa de custo'!#REF!</f>
        <v>#REF!</v>
      </c>
      <c r="B1067" s="172" t="e">
        <f>CONCATENATE($R$1062,SUM($M$1063:M1067))</f>
        <v>#REF!</v>
      </c>
      <c r="C1067" s="31" t="e">
        <f>'Anexo VI Estimativa de custo'!#REF!</f>
        <v>#REF!</v>
      </c>
      <c r="D1067" s="8" t="e">
        <f>'Anexo VI Estimativa de custo'!#REF!</f>
        <v>#REF!</v>
      </c>
      <c r="E1067" s="80" t="e">
        <f>'Anexo VI Estimativa de custo'!#REF!</f>
        <v>#REF!</v>
      </c>
      <c r="F1067" s="80" t="e">
        <f t="shared" si="338"/>
        <v>#REF!</v>
      </c>
      <c r="G1067" s="167" t="e">
        <f t="shared" si="339"/>
        <v>#REF!</v>
      </c>
      <c r="H1067" s="167" t="e">
        <f t="shared" si="340"/>
        <v>#REF!</v>
      </c>
      <c r="I1067" s="78" t="e">
        <f>'Anexo VI Estimativa de custo'!#REF!</f>
        <v>#REF!</v>
      </c>
      <c r="J1067" s="269" t="e">
        <f t="shared" si="341"/>
        <v>#REF!</v>
      </c>
      <c r="K1067" s="269" t="e">
        <f t="shared" si="342"/>
        <v>#REF!</v>
      </c>
      <c r="L1067" s="269" t="e">
        <f t="shared" si="343"/>
        <v>#REF!</v>
      </c>
      <c r="M1067" s="106" t="e">
        <f t="shared" si="323"/>
        <v>#REF!</v>
      </c>
      <c r="N1067" s="76"/>
      <c r="O1067" s="76"/>
      <c r="P1067" s="30"/>
      <c r="R1067" s="124"/>
      <c r="T1067" s="221" t="e">
        <f t="shared" si="330"/>
        <v>#REF!</v>
      </c>
      <c r="W1067" s="221" t="e">
        <f t="shared" si="331"/>
        <v>#REF!</v>
      </c>
    </row>
    <row r="1068" spans="1:23" s="26" customFormat="1" ht="21.95" customHeight="1" x14ac:dyDescent="0.2">
      <c r="A1068" s="192" t="e">
        <f>'Anexo VI Estimativa de custo'!#REF!</f>
        <v>#REF!</v>
      </c>
      <c r="B1068" s="172" t="e">
        <f>CONCATENATE($R$1062,SUM($M$1063:M1068))</f>
        <v>#REF!</v>
      </c>
      <c r="C1068" s="31" t="e">
        <f>'Anexo VI Estimativa de custo'!#REF!</f>
        <v>#REF!</v>
      </c>
      <c r="D1068" s="8" t="e">
        <f>'Anexo VI Estimativa de custo'!#REF!</f>
        <v>#REF!</v>
      </c>
      <c r="E1068" s="80" t="e">
        <f>'Anexo VI Estimativa de custo'!#REF!</f>
        <v>#REF!</v>
      </c>
      <c r="F1068" s="80" t="e">
        <f t="shared" si="338"/>
        <v>#REF!</v>
      </c>
      <c r="G1068" s="167" t="e">
        <f t="shared" si="339"/>
        <v>#REF!</v>
      </c>
      <c r="H1068" s="167" t="e">
        <f t="shared" si="340"/>
        <v>#REF!</v>
      </c>
      <c r="I1068" s="78" t="e">
        <f>'Anexo VI Estimativa de custo'!#REF!</f>
        <v>#REF!</v>
      </c>
      <c r="J1068" s="269" t="e">
        <f t="shared" si="341"/>
        <v>#REF!</v>
      </c>
      <c r="K1068" s="269" t="e">
        <f t="shared" si="342"/>
        <v>#REF!</v>
      </c>
      <c r="L1068" s="269" t="e">
        <f t="shared" si="343"/>
        <v>#REF!</v>
      </c>
      <c r="M1068" s="106" t="e">
        <f t="shared" si="323"/>
        <v>#REF!</v>
      </c>
      <c r="N1068" s="76"/>
      <c r="O1068" s="76"/>
      <c r="P1068" s="30"/>
      <c r="R1068" s="124"/>
      <c r="T1068" s="221" t="e">
        <f t="shared" si="330"/>
        <v>#REF!</v>
      </c>
      <c r="W1068" s="221" t="e">
        <f t="shared" si="331"/>
        <v>#REF!</v>
      </c>
    </row>
    <row r="1069" spans="1:23" s="26" customFormat="1" ht="21.95" customHeight="1" x14ac:dyDescent="0.2">
      <c r="A1069" s="192" t="e">
        <f>'Anexo VI Estimativa de custo'!#REF!</f>
        <v>#REF!</v>
      </c>
      <c r="B1069" s="172" t="e">
        <f>CONCATENATE($R$1062,SUM($M$1063:M1069))</f>
        <v>#REF!</v>
      </c>
      <c r="C1069" s="31" t="e">
        <f>'Anexo VI Estimativa de custo'!#REF!</f>
        <v>#REF!</v>
      </c>
      <c r="D1069" s="8" t="e">
        <f>'Anexo VI Estimativa de custo'!#REF!</f>
        <v>#REF!</v>
      </c>
      <c r="E1069" s="80" t="e">
        <f>'Anexo VI Estimativa de custo'!#REF!</f>
        <v>#REF!</v>
      </c>
      <c r="F1069" s="80" t="e">
        <f t="shared" si="338"/>
        <v>#REF!</v>
      </c>
      <c r="G1069" s="167" t="e">
        <f t="shared" si="339"/>
        <v>#REF!</v>
      </c>
      <c r="H1069" s="167" t="e">
        <f t="shared" si="340"/>
        <v>#REF!</v>
      </c>
      <c r="I1069" s="78" t="e">
        <f>'Anexo VI Estimativa de custo'!#REF!</f>
        <v>#REF!</v>
      </c>
      <c r="J1069" s="269" t="e">
        <f t="shared" si="341"/>
        <v>#REF!</v>
      </c>
      <c r="K1069" s="269" t="e">
        <f t="shared" si="342"/>
        <v>#REF!</v>
      </c>
      <c r="L1069" s="269" t="e">
        <f t="shared" si="343"/>
        <v>#REF!</v>
      </c>
      <c r="M1069" s="106" t="e">
        <f t="shared" si="323"/>
        <v>#REF!</v>
      </c>
      <c r="N1069" s="76"/>
      <c r="O1069" s="76"/>
      <c r="P1069" s="30"/>
      <c r="R1069" s="124"/>
      <c r="T1069" s="221" t="e">
        <f t="shared" si="330"/>
        <v>#REF!</v>
      </c>
      <c r="W1069" s="221" t="e">
        <f t="shared" si="331"/>
        <v>#REF!</v>
      </c>
    </row>
    <row r="1070" spans="1:23" s="244" customFormat="1" ht="21.95" customHeight="1" x14ac:dyDescent="0.2">
      <c r="A1070" s="192" t="e">
        <f>'Anexo VI Estimativa de custo'!#REF!</f>
        <v>#REF!</v>
      </c>
      <c r="B1070" s="172" t="e">
        <f>CONCATENATE($R$1062,SUM($M$1063:M1070))</f>
        <v>#REF!</v>
      </c>
      <c r="C1070" s="31" t="e">
        <f>'Anexo VI Estimativa de custo'!#REF!</f>
        <v>#REF!</v>
      </c>
      <c r="D1070" s="8" t="e">
        <f>'Anexo VI Estimativa de custo'!#REF!</f>
        <v>#REF!</v>
      </c>
      <c r="E1070" s="80" t="e">
        <f>'Anexo VI Estimativa de custo'!#REF!</f>
        <v>#REF!</v>
      </c>
      <c r="F1070" s="80" t="e">
        <f t="shared" si="338"/>
        <v>#REF!</v>
      </c>
      <c r="G1070" s="167" t="e">
        <f t="shared" si="339"/>
        <v>#REF!</v>
      </c>
      <c r="H1070" s="167" t="e">
        <f t="shared" si="340"/>
        <v>#REF!</v>
      </c>
      <c r="I1070" s="78" t="e">
        <f>'Anexo VI Estimativa de custo'!#REF!</f>
        <v>#REF!</v>
      </c>
      <c r="J1070" s="269" t="e">
        <f t="shared" si="341"/>
        <v>#REF!</v>
      </c>
      <c r="K1070" s="269" t="e">
        <f t="shared" si="342"/>
        <v>#REF!</v>
      </c>
      <c r="L1070" s="269" t="e">
        <f t="shared" si="343"/>
        <v>#REF!</v>
      </c>
      <c r="M1070" s="106" t="e">
        <f t="shared" si="323"/>
        <v>#REF!</v>
      </c>
      <c r="N1070" s="243"/>
      <c r="O1070" s="243"/>
      <c r="P1070" s="260" t="e">
        <f>SUM(E1063:E1070)</f>
        <v>#REF!</v>
      </c>
      <c r="R1070" s="245"/>
      <c r="T1070" s="221" t="e">
        <f t="shared" si="330"/>
        <v>#REF!</v>
      </c>
      <c r="W1070" s="221" t="e">
        <f t="shared" si="331"/>
        <v>#REF!</v>
      </c>
    </row>
    <row r="1071" spans="1:23" s="60" customFormat="1" ht="21.95" customHeight="1" x14ac:dyDescent="0.25">
      <c r="A1071" s="175"/>
      <c r="B1071" s="175" t="e">
        <f>CONCATENATE(B1061,O1071)</f>
        <v>#REF!</v>
      </c>
      <c r="C1071" s="524" t="s">
        <v>162</v>
      </c>
      <c r="D1071" s="525"/>
      <c r="E1071" s="525"/>
      <c r="F1071" s="525"/>
      <c r="G1071" s="525"/>
      <c r="H1071" s="525"/>
      <c r="I1071" s="525"/>
      <c r="J1071" s="525"/>
      <c r="K1071" s="525"/>
      <c r="L1071" s="525"/>
      <c r="M1071" s="104" t="e">
        <f>IF(P1085&gt;0.01,1,0)</f>
        <v>#REF!</v>
      </c>
      <c r="N1071" s="59"/>
      <c r="O1071" s="118" t="e">
        <f>CONCATENATE(".",SUM(M1062,M1071))</f>
        <v>#REF!</v>
      </c>
      <c r="P1071" s="69"/>
      <c r="Q1071" s="54"/>
      <c r="R1071" s="128" t="e">
        <f>CONCATENATE(B1071,".")</f>
        <v>#REF!</v>
      </c>
      <c r="S1071" s="64"/>
      <c r="T1071" s="221">
        <f t="shared" si="330"/>
        <v>0</v>
      </c>
      <c r="W1071" s="221">
        <f t="shared" si="331"/>
        <v>0</v>
      </c>
    </row>
    <row r="1072" spans="1:23" s="26" customFormat="1" ht="21.95" customHeight="1" x14ac:dyDescent="0.2">
      <c r="A1072" s="192" t="e">
        <f>'Anexo VI Estimativa de custo'!#REF!</f>
        <v>#REF!</v>
      </c>
      <c r="B1072" s="172" t="e">
        <f>CONCATENATE($R$1071,SUM($M$1072:M1072))</f>
        <v>#REF!</v>
      </c>
      <c r="C1072" s="31" t="e">
        <f>'Anexo VI Estimativa de custo'!#REF!</f>
        <v>#REF!</v>
      </c>
      <c r="D1072" s="8" t="e">
        <f>'Anexo VI Estimativa de custo'!#REF!</f>
        <v>#REF!</v>
      </c>
      <c r="E1072" s="80" t="e">
        <f>'Anexo VI Estimativa de custo'!#REF!</f>
        <v>#REF!</v>
      </c>
      <c r="F1072" s="80" t="e">
        <f>E1072</f>
        <v>#REF!</v>
      </c>
      <c r="G1072" s="167" t="e">
        <f>IF(F1072-E1072&gt;0,F1072-E1072,0)</f>
        <v>#REF!</v>
      </c>
      <c r="H1072" s="167" t="e">
        <f>IF(E1072-F1072&gt;0,E1072-F1072,0)</f>
        <v>#REF!</v>
      </c>
      <c r="I1072" s="78" t="e">
        <f>'Anexo VI Estimativa de custo'!#REF!</f>
        <v>#REF!</v>
      </c>
      <c r="J1072" s="269" t="e">
        <f>G1072*I1072</f>
        <v>#REF!</v>
      </c>
      <c r="K1072" s="269" t="e">
        <f>H1072*I1072</f>
        <v>#REF!</v>
      </c>
      <c r="L1072" s="269" t="e">
        <f>J1072-K1072</f>
        <v>#REF!</v>
      </c>
      <c r="M1072" s="106" t="e">
        <f t="shared" ref="M1072:M1085" si="344">IF(E1072&gt;0.001,1,0)</f>
        <v>#REF!</v>
      </c>
      <c r="N1072" s="76"/>
      <c r="O1072" s="76"/>
      <c r="P1072" s="30"/>
      <c r="R1072" s="124"/>
      <c r="T1072" s="221" t="e">
        <f t="shared" si="330"/>
        <v>#REF!</v>
      </c>
      <c r="W1072" s="221" t="e">
        <f t="shared" si="331"/>
        <v>#REF!</v>
      </c>
    </row>
    <row r="1073" spans="1:23" s="26" customFormat="1" ht="21.95" customHeight="1" x14ac:dyDescent="0.2">
      <c r="A1073" s="192" t="e">
        <f>'Anexo VI Estimativa de custo'!#REF!</f>
        <v>#REF!</v>
      </c>
      <c r="B1073" s="172" t="e">
        <f>CONCATENATE($R$1071,SUM($M$1072:M1073))</f>
        <v>#REF!</v>
      </c>
      <c r="C1073" s="31" t="e">
        <f>'Anexo VI Estimativa de custo'!#REF!</f>
        <v>#REF!</v>
      </c>
      <c r="D1073" s="8" t="e">
        <f>'Anexo VI Estimativa de custo'!#REF!</f>
        <v>#REF!</v>
      </c>
      <c r="E1073" s="80" t="e">
        <f>'Anexo VI Estimativa de custo'!#REF!</f>
        <v>#REF!</v>
      </c>
      <c r="F1073" s="80" t="e">
        <f t="shared" ref="F1073:F1085" si="345">E1073</f>
        <v>#REF!</v>
      </c>
      <c r="G1073" s="167" t="e">
        <f t="shared" ref="G1073:G1085" si="346">IF(F1073-E1073&gt;0,F1073-E1073,0)</f>
        <v>#REF!</v>
      </c>
      <c r="H1073" s="167" t="e">
        <f t="shared" ref="H1073:H1085" si="347">IF(E1073-F1073&gt;0,E1073-F1073,0)</f>
        <v>#REF!</v>
      </c>
      <c r="I1073" s="78" t="e">
        <f>'Anexo VI Estimativa de custo'!#REF!</f>
        <v>#REF!</v>
      </c>
      <c r="J1073" s="269" t="e">
        <f t="shared" ref="J1073:J1085" si="348">G1073*I1073</f>
        <v>#REF!</v>
      </c>
      <c r="K1073" s="269" t="e">
        <f t="shared" ref="K1073:K1085" si="349">H1073*I1073</f>
        <v>#REF!</v>
      </c>
      <c r="L1073" s="269" t="e">
        <f t="shared" ref="L1073:L1085" si="350">J1073-K1073</f>
        <v>#REF!</v>
      </c>
      <c r="M1073" s="106" t="e">
        <f t="shared" si="344"/>
        <v>#REF!</v>
      </c>
      <c r="N1073" s="76"/>
      <c r="O1073" s="76"/>
      <c r="P1073" s="30"/>
      <c r="R1073" s="124"/>
      <c r="T1073" s="221" t="e">
        <f t="shared" si="330"/>
        <v>#REF!</v>
      </c>
      <c r="W1073" s="221" t="e">
        <f t="shared" si="331"/>
        <v>#REF!</v>
      </c>
    </row>
    <row r="1074" spans="1:23" s="26" customFormat="1" ht="21.95" customHeight="1" x14ac:dyDescent="0.2">
      <c r="A1074" s="192" t="e">
        <f>'Anexo VI Estimativa de custo'!#REF!</f>
        <v>#REF!</v>
      </c>
      <c r="B1074" s="172" t="e">
        <f>CONCATENATE($R$1071,SUM($M$1072:M1074))</f>
        <v>#REF!</v>
      </c>
      <c r="C1074" s="31" t="e">
        <f>'Anexo VI Estimativa de custo'!#REF!</f>
        <v>#REF!</v>
      </c>
      <c r="D1074" s="8" t="e">
        <f>'Anexo VI Estimativa de custo'!#REF!</f>
        <v>#REF!</v>
      </c>
      <c r="E1074" s="80" t="e">
        <f>'Anexo VI Estimativa de custo'!#REF!</f>
        <v>#REF!</v>
      </c>
      <c r="F1074" s="80" t="e">
        <f t="shared" si="345"/>
        <v>#REF!</v>
      </c>
      <c r="G1074" s="167" t="e">
        <f t="shared" si="346"/>
        <v>#REF!</v>
      </c>
      <c r="H1074" s="167" t="e">
        <f t="shared" si="347"/>
        <v>#REF!</v>
      </c>
      <c r="I1074" s="78" t="e">
        <f>'Anexo VI Estimativa de custo'!#REF!</f>
        <v>#REF!</v>
      </c>
      <c r="J1074" s="269" t="e">
        <f t="shared" si="348"/>
        <v>#REF!</v>
      </c>
      <c r="K1074" s="269" t="e">
        <f t="shared" si="349"/>
        <v>#REF!</v>
      </c>
      <c r="L1074" s="269" t="e">
        <f t="shared" si="350"/>
        <v>#REF!</v>
      </c>
      <c r="M1074" s="106" t="e">
        <f t="shared" si="344"/>
        <v>#REF!</v>
      </c>
      <c r="N1074" s="76"/>
      <c r="O1074" s="76"/>
      <c r="P1074" s="30"/>
      <c r="R1074" s="124"/>
      <c r="T1074" s="221" t="e">
        <f t="shared" si="330"/>
        <v>#REF!</v>
      </c>
      <c r="W1074" s="221" t="e">
        <f t="shared" si="331"/>
        <v>#REF!</v>
      </c>
    </row>
    <row r="1075" spans="1:23" s="26" customFormat="1" ht="21.95" customHeight="1" x14ac:dyDescent="0.2">
      <c r="A1075" s="192" t="e">
        <f>'Anexo VI Estimativa de custo'!#REF!</f>
        <v>#REF!</v>
      </c>
      <c r="B1075" s="172" t="e">
        <f>CONCATENATE($R$1071,SUM($M$1072:M1075))</f>
        <v>#REF!</v>
      </c>
      <c r="C1075" s="31" t="e">
        <f>'Anexo VI Estimativa de custo'!#REF!</f>
        <v>#REF!</v>
      </c>
      <c r="D1075" s="8" t="e">
        <f>'Anexo VI Estimativa de custo'!#REF!</f>
        <v>#REF!</v>
      </c>
      <c r="E1075" s="80" t="e">
        <f>'Anexo VI Estimativa de custo'!#REF!</f>
        <v>#REF!</v>
      </c>
      <c r="F1075" s="80" t="e">
        <f t="shared" si="345"/>
        <v>#REF!</v>
      </c>
      <c r="G1075" s="167" t="e">
        <f t="shared" si="346"/>
        <v>#REF!</v>
      </c>
      <c r="H1075" s="167" t="e">
        <f t="shared" si="347"/>
        <v>#REF!</v>
      </c>
      <c r="I1075" s="78" t="e">
        <f>'Anexo VI Estimativa de custo'!#REF!</f>
        <v>#REF!</v>
      </c>
      <c r="J1075" s="269" t="e">
        <f t="shared" si="348"/>
        <v>#REF!</v>
      </c>
      <c r="K1075" s="269" t="e">
        <f t="shared" si="349"/>
        <v>#REF!</v>
      </c>
      <c r="L1075" s="269" t="e">
        <f t="shared" si="350"/>
        <v>#REF!</v>
      </c>
      <c r="M1075" s="106" t="e">
        <f t="shared" si="344"/>
        <v>#REF!</v>
      </c>
      <c r="N1075" s="76"/>
      <c r="O1075" s="76"/>
      <c r="P1075" s="30"/>
      <c r="R1075" s="124"/>
      <c r="T1075" s="221" t="e">
        <f t="shared" si="330"/>
        <v>#REF!</v>
      </c>
      <c r="W1075" s="221" t="e">
        <f t="shared" si="331"/>
        <v>#REF!</v>
      </c>
    </row>
    <row r="1076" spans="1:23" s="26" customFormat="1" ht="21.95" customHeight="1" x14ac:dyDescent="0.2">
      <c r="A1076" s="192" t="e">
        <f>'Anexo VI Estimativa de custo'!#REF!</f>
        <v>#REF!</v>
      </c>
      <c r="B1076" s="172" t="e">
        <f>CONCATENATE($R$1071,SUM($M$1072:M1076))</f>
        <v>#REF!</v>
      </c>
      <c r="C1076" s="31" t="e">
        <f>'Anexo VI Estimativa de custo'!#REF!</f>
        <v>#REF!</v>
      </c>
      <c r="D1076" s="8" t="e">
        <f>'Anexo VI Estimativa de custo'!#REF!</f>
        <v>#REF!</v>
      </c>
      <c r="E1076" s="80" t="e">
        <f>'Anexo VI Estimativa de custo'!#REF!</f>
        <v>#REF!</v>
      </c>
      <c r="F1076" s="80" t="e">
        <f t="shared" si="345"/>
        <v>#REF!</v>
      </c>
      <c r="G1076" s="167" t="e">
        <f t="shared" si="346"/>
        <v>#REF!</v>
      </c>
      <c r="H1076" s="167" t="e">
        <f t="shared" si="347"/>
        <v>#REF!</v>
      </c>
      <c r="I1076" s="78" t="e">
        <f>'Anexo VI Estimativa de custo'!#REF!</f>
        <v>#REF!</v>
      </c>
      <c r="J1076" s="269" t="e">
        <f t="shared" si="348"/>
        <v>#REF!</v>
      </c>
      <c r="K1076" s="269" t="e">
        <f t="shared" si="349"/>
        <v>#REF!</v>
      </c>
      <c r="L1076" s="269" t="e">
        <f t="shared" si="350"/>
        <v>#REF!</v>
      </c>
      <c r="M1076" s="106" t="e">
        <f t="shared" si="344"/>
        <v>#REF!</v>
      </c>
      <c r="N1076" s="76"/>
      <c r="O1076" s="76"/>
      <c r="P1076" s="30"/>
      <c r="R1076" s="124"/>
      <c r="T1076" s="221" t="e">
        <f t="shared" si="330"/>
        <v>#REF!</v>
      </c>
      <c r="W1076" s="221" t="e">
        <f t="shared" si="331"/>
        <v>#REF!</v>
      </c>
    </row>
    <row r="1077" spans="1:23" s="26" customFormat="1" ht="21.95" customHeight="1" x14ac:dyDescent="0.2">
      <c r="A1077" s="192" t="e">
        <f>'Anexo VI Estimativa de custo'!#REF!</f>
        <v>#REF!</v>
      </c>
      <c r="B1077" s="172" t="e">
        <f>CONCATENATE($R$1071,SUM($M$1072:M1077))</f>
        <v>#REF!</v>
      </c>
      <c r="C1077" s="31" t="e">
        <f>'Anexo VI Estimativa de custo'!#REF!</f>
        <v>#REF!</v>
      </c>
      <c r="D1077" s="8" t="e">
        <f>'Anexo VI Estimativa de custo'!#REF!</f>
        <v>#REF!</v>
      </c>
      <c r="E1077" s="80" t="e">
        <f>'Anexo VI Estimativa de custo'!#REF!</f>
        <v>#REF!</v>
      </c>
      <c r="F1077" s="80" t="e">
        <f t="shared" si="345"/>
        <v>#REF!</v>
      </c>
      <c r="G1077" s="167" t="e">
        <f t="shared" si="346"/>
        <v>#REF!</v>
      </c>
      <c r="H1077" s="167" t="e">
        <f t="shared" si="347"/>
        <v>#REF!</v>
      </c>
      <c r="I1077" s="78" t="e">
        <f>'Anexo VI Estimativa de custo'!#REF!</f>
        <v>#REF!</v>
      </c>
      <c r="J1077" s="269" t="e">
        <f t="shared" si="348"/>
        <v>#REF!</v>
      </c>
      <c r="K1077" s="269" t="e">
        <f t="shared" si="349"/>
        <v>#REF!</v>
      </c>
      <c r="L1077" s="269" t="e">
        <f t="shared" si="350"/>
        <v>#REF!</v>
      </c>
      <c r="M1077" s="106" t="e">
        <f t="shared" si="344"/>
        <v>#REF!</v>
      </c>
      <c r="N1077" s="76"/>
      <c r="O1077" s="76"/>
      <c r="P1077" s="30"/>
      <c r="R1077" s="124"/>
      <c r="T1077" s="221" t="e">
        <f t="shared" si="330"/>
        <v>#REF!</v>
      </c>
      <c r="W1077" s="221" t="e">
        <f t="shared" si="331"/>
        <v>#REF!</v>
      </c>
    </row>
    <row r="1078" spans="1:23" s="26" customFormat="1" ht="21.95" customHeight="1" x14ac:dyDescent="0.2">
      <c r="A1078" s="192" t="e">
        <f>'Anexo VI Estimativa de custo'!#REF!</f>
        <v>#REF!</v>
      </c>
      <c r="B1078" s="172" t="e">
        <f>CONCATENATE($R$1071,SUM($M$1072:M1078))</f>
        <v>#REF!</v>
      </c>
      <c r="C1078" s="31" t="e">
        <f>'Anexo VI Estimativa de custo'!#REF!</f>
        <v>#REF!</v>
      </c>
      <c r="D1078" s="8" t="e">
        <f>'Anexo VI Estimativa de custo'!#REF!</f>
        <v>#REF!</v>
      </c>
      <c r="E1078" s="80" t="e">
        <f>'Anexo VI Estimativa de custo'!#REF!</f>
        <v>#REF!</v>
      </c>
      <c r="F1078" s="80" t="e">
        <f t="shared" si="345"/>
        <v>#REF!</v>
      </c>
      <c r="G1078" s="167" t="e">
        <f t="shared" si="346"/>
        <v>#REF!</v>
      </c>
      <c r="H1078" s="167" t="e">
        <f t="shared" si="347"/>
        <v>#REF!</v>
      </c>
      <c r="I1078" s="78" t="e">
        <f>'Anexo VI Estimativa de custo'!#REF!</f>
        <v>#REF!</v>
      </c>
      <c r="J1078" s="269" t="e">
        <f t="shared" si="348"/>
        <v>#REF!</v>
      </c>
      <c r="K1078" s="269" t="e">
        <f t="shared" si="349"/>
        <v>#REF!</v>
      </c>
      <c r="L1078" s="269" t="e">
        <f t="shared" si="350"/>
        <v>#REF!</v>
      </c>
      <c r="M1078" s="106" t="e">
        <f t="shared" si="344"/>
        <v>#REF!</v>
      </c>
      <c r="N1078" s="76"/>
      <c r="O1078" s="76"/>
      <c r="P1078" s="30"/>
      <c r="R1078" s="124"/>
      <c r="T1078" s="221" t="e">
        <f t="shared" si="330"/>
        <v>#REF!</v>
      </c>
      <c r="W1078" s="221" t="e">
        <f t="shared" si="331"/>
        <v>#REF!</v>
      </c>
    </row>
    <row r="1079" spans="1:23" s="26" customFormat="1" ht="21.95" customHeight="1" x14ac:dyDescent="0.2">
      <c r="A1079" s="192" t="e">
        <f>'Anexo VI Estimativa de custo'!#REF!</f>
        <v>#REF!</v>
      </c>
      <c r="B1079" s="172" t="e">
        <f>CONCATENATE($R$1071,SUM($M$1072:M1079))</f>
        <v>#REF!</v>
      </c>
      <c r="C1079" s="31" t="e">
        <f>'Anexo VI Estimativa de custo'!#REF!</f>
        <v>#REF!</v>
      </c>
      <c r="D1079" s="8" t="e">
        <f>'Anexo VI Estimativa de custo'!#REF!</f>
        <v>#REF!</v>
      </c>
      <c r="E1079" s="80" t="e">
        <f>'Anexo VI Estimativa de custo'!#REF!</f>
        <v>#REF!</v>
      </c>
      <c r="F1079" s="80" t="e">
        <f t="shared" si="345"/>
        <v>#REF!</v>
      </c>
      <c r="G1079" s="167" t="e">
        <f t="shared" si="346"/>
        <v>#REF!</v>
      </c>
      <c r="H1079" s="167" t="e">
        <f t="shared" si="347"/>
        <v>#REF!</v>
      </c>
      <c r="I1079" s="78" t="e">
        <f>'Anexo VI Estimativa de custo'!#REF!</f>
        <v>#REF!</v>
      </c>
      <c r="J1079" s="269" t="e">
        <f t="shared" si="348"/>
        <v>#REF!</v>
      </c>
      <c r="K1079" s="269" t="e">
        <f t="shared" si="349"/>
        <v>#REF!</v>
      </c>
      <c r="L1079" s="269" t="e">
        <f t="shared" si="350"/>
        <v>#REF!</v>
      </c>
      <c r="M1079" s="106" t="e">
        <f t="shared" si="344"/>
        <v>#REF!</v>
      </c>
      <c r="N1079" s="76"/>
      <c r="O1079" s="76"/>
      <c r="P1079" s="30"/>
      <c r="R1079" s="124"/>
      <c r="T1079" s="221" t="e">
        <f t="shared" si="330"/>
        <v>#REF!</v>
      </c>
      <c r="W1079" s="221" t="e">
        <f t="shared" si="331"/>
        <v>#REF!</v>
      </c>
    </row>
    <row r="1080" spans="1:23" s="26" customFormat="1" ht="21.95" customHeight="1" x14ac:dyDescent="0.2">
      <c r="A1080" s="192" t="e">
        <f>'Anexo VI Estimativa de custo'!#REF!</f>
        <v>#REF!</v>
      </c>
      <c r="B1080" s="172" t="e">
        <f>CONCATENATE($R$1071,SUM($M$1072:M1080))</f>
        <v>#REF!</v>
      </c>
      <c r="C1080" s="31" t="e">
        <f>'Anexo VI Estimativa de custo'!#REF!</f>
        <v>#REF!</v>
      </c>
      <c r="D1080" s="8" t="e">
        <f>'Anexo VI Estimativa de custo'!#REF!</f>
        <v>#REF!</v>
      </c>
      <c r="E1080" s="80" t="e">
        <f>'Anexo VI Estimativa de custo'!#REF!</f>
        <v>#REF!</v>
      </c>
      <c r="F1080" s="80" t="e">
        <f t="shared" si="345"/>
        <v>#REF!</v>
      </c>
      <c r="G1080" s="167" t="e">
        <f t="shared" si="346"/>
        <v>#REF!</v>
      </c>
      <c r="H1080" s="167" t="e">
        <f t="shared" si="347"/>
        <v>#REF!</v>
      </c>
      <c r="I1080" s="78" t="e">
        <f>'Anexo VI Estimativa de custo'!#REF!</f>
        <v>#REF!</v>
      </c>
      <c r="J1080" s="269" t="e">
        <f t="shared" si="348"/>
        <v>#REF!</v>
      </c>
      <c r="K1080" s="269" t="e">
        <f t="shared" si="349"/>
        <v>#REF!</v>
      </c>
      <c r="L1080" s="269" t="e">
        <f t="shared" si="350"/>
        <v>#REF!</v>
      </c>
      <c r="M1080" s="106" t="e">
        <f t="shared" si="344"/>
        <v>#REF!</v>
      </c>
      <c r="N1080" s="76"/>
      <c r="O1080" s="76"/>
      <c r="P1080" s="30"/>
      <c r="R1080" s="124"/>
      <c r="T1080" s="221" t="e">
        <f t="shared" si="330"/>
        <v>#REF!</v>
      </c>
      <c r="W1080" s="221" t="e">
        <f t="shared" si="331"/>
        <v>#REF!</v>
      </c>
    </row>
    <row r="1081" spans="1:23" s="26" customFormat="1" ht="21.95" customHeight="1" x14ac:dyDescent="0.2">
      <c r="A1081" s="192" t="e">
        <f>'Anexo VI Estimativa de custo'!#REF!</f>
        <v>#REF!</v>
      </c>
      <c r="B1081" s="172" t="e">
        <f>CONCATENATE($R$1071,SUM($M$1072:M1081))</f>
        <v>#REF!</v>
      </c>
      <c r="C1081" s="31" t="e">
        <f>'Anexo VI Estimativa de custo'!#REF!</f>
        <v>#REF!</v>
      </c>
      <c r="D1081" s="8" t="e">
        <f>'Anexo VI Estimativa de custo'!#REF!</f>
        <v>#REF!</v>
      </c>
      <c r="E1081" s="80" t="e">
        <f>'Anexo VI Estimativa de custo'!#REF!</f>
        <v>#REF!</v>
      </c>
      <c r="F1081" s="80" t="e">
        <f t="shared" si="345"/>
        <v>#REF!</v>
      </c>
      <c r="G1081" s="167" t="e">
        <f t="shared" si="346"/>
        <v>#REF!</v>
      </c>
      <c r="H1081" s="167" t="e">
        <f t="shared" si="347"/>
        <v>#REF!</v>
      </c>
      <c r="I1081" s="78" t="e">
        <f>'Anexo VI Estimativa de custo'!#REF!</f>
        <v>#REF!</v>
      </c>
      <c r="J1081" s="269" t="e">
        <f t="shared" si="348"/>
        <v>#REF!</v>
      </c>
      <c r="K1081" s="269" t="e">
        <f t="shared" si="349"/>
        <v>#REF!</v>
      </c>
      <c r="L1081" s="269" t="e">
        <f t="shared" si="350"/>
        <v>#REF!</v>
      </c>
      <c r="M1081" s="106" t="e">
        <f t="shared" si="344"/>
        <v>#REF!</v>
      </c>
      <c r="N1081" s="76"/>
      <c r="O1081" s="76"/>
      <c r="P1081" s="30"/>
      <c r="R1081" s="124"/>
      <c r="T1081" s="221" t="e">
        <f t="shared" si="330"/>
        <v>#REF!</v>
      </c>
      <c r="W1081" s="221" t="e">
        <f t="shared" si="331"/>
        <v>#REF!</v>
      </c>
    </row>
    <row r="1082" spans="1:23" s="26" customFormat="1" ht="21.95" customHeight="1" x14ac:dyDescent="0.2">
      <c r="A1082" s="192" t="e">
        <f>'Anexo VI Estimativa de custo'!#REF!</f>
        <v>#REF!</v>
      </c>
      <c r="B1082" s="172" t="e">
        <f>CONCATENATE($R$1071,SUM($M$1072:M1082))</f>
        <v>#REF!</v>
      </c>
      <c r="C1082" s="31" t="e">
        <f>'Anexo VI Estimativa de custo'!#REF!</f>
        <v>#REF!</v>
      </c>
      <c r="D1082" s="8" t="e">
        <f>'Anexo VI Estimativa de custo'!#REF!</f>
        <v>#REF!</v>
      </c>
      <c r="E1082" s="80" t="e">
        <f>'Anexo VI Estimativa de custo'!#REF!</f>
        <v>#REF!</v>
      </c>
      <c r="F1082" s="80" t="e">
        <f t="shared" si="345"/>
        <v>#REF!</v>
      </c>
      <c r="G1082" s="167" t="e">
        <f t="shared" si="346"/>
        <v>#REF!</v>
      </c>
      <c r="H1082" s="167" t="e">
        <f t="shared" si="347"/>
        <v>#REF!</v>
      </c>
      <c r="I1082" s="78" t="e">
        <f>'Anexo VI Estimativa de custo'!#REF!</f>
        <v>#REF!</v>
      </c>
      <c r="J1082" s="269" t="e">
        <f t="shared" si="348"/>
        <v>#REF!</v>
      </c>
      <c r="K1082" s="269" t="e">
        <f t="shared" si="349"/>
        <v>#REF!</v>
      </c>
      <c r="L1082" s="269" t="e">
        <f t="shared" si="350"/>
        <v>#REF!</v>
      </c>
      <c r="M1082" s="106" t="e">
        <f t="shared" si="344"/>
        <v>#REF!</v>
      </c>
      <c r="N1082" s="76"/>
      <c r="O1082" s="76"/>
      <c r="P1082" s="30"/>
      <c r="R1082" s="124"/>
      <c r="T1082" s="221" t="e">
        <f t="shared" si="330"/>
        <v>#REF!</v>
      </c>
      <c r="W1082" s="221" t="e">
        <f t="shared" si="331"/>
        <v>#REF!</v>
      </c>
    </row>
    <row r="1083" spans="1:23" s="26" customFormat="1" ht="21.95" customHeight="1" x14ac:dyDescent="0.2">
      <c r="A1083" s="192" t="e">
        <f>'Anexo VI Estimativa de custo'!#REF!</f>
        <v>#REF!</v>
      </c>
      <c r="B1083" s="172" t="e">
        <f>CONCATENATE($R$1071,SUM($M$1072:M1083))</f>
        <v>#REF!</v>
      </c>
      <c r="C1083" s="31" t="e">
        <f>'Anexo VI Estimativa de custo'!#REF!</f>
        <v>#REF!</v>
      </c>
      <c r="D1083" s="8" t="e">
        <f>'Anexo VI Estimativa de custo'!#REF!</f>
        <v>#REF!</v>
      </c>
      <c r="E1083" s="80" t="e">
        <f>'Anexo VI Estimativa de custo'!#REF!</f>
        <v>#REF!</v>
      </c>
      <c r="F1083" s="80" t="e">
        <f t="shared" si="345"/>
        <v>#REF!</v>
      </c>
      <c r="G1083" s="167" t="e">
        <f t="shared" si="346"/>
        <v>#REF!</v>
      </c>
      <c r="H1083" s="167" t="e">
        <f t="shared" si="347"/>
        <v>#REF!</v>
      </c>
      <c r="I1083" s="78" t="e">
        <f>'Anexo VI Estimativa de custo'!#REF!</f>
        <v>#REF!</v>
      </c>
      <c r="J1083" s="269" t="e">
        <f t="shared" si="348"/>
        <v>#REF!</v>
      </c>
      <c r="K1083" s="269" t="e">
        <f t="shared" si="349"/>
        <v>#REF!</v>
      </c>
      <c r="L1083" s="269" t="e">
        <f t="shared" si="350"/>
        <v>#REF!</v>
      </c>
      <c r="M1083" s="106" t="e">
        <f t="shared" si="344"/>
        <v>#REF!</v>
      </c>
      <c r="N1083" s="76"/>
      <c r="O1083" s="76"/>
      <c r="P1083" s="30"/>
      <c r="R1083" s="124"/>
      <c r="T1083" s="221" t="e">
        <f t="shared" si="330"/>
        <v>#REF!</v>
      </c>
      <c r="W1083" s="221" t="e">
        <f t="shared" si="331"/>
        <v>#REF!</v>
      </c>
    </row>
    <row r="1084" spans="1:23" s="26" customFormat="1" ht="21.95" customHeight="1" x14ac:dyDescent="0.2">
      <c r="A1084" s="192" t="e">
        <f>'Anexo VI Estimativa de custo'!#REF!</f>
        <v>#REF!</v>
      </c>
      <c r="B1084" s="172" t="e">
        <f>CONCATENATE($R$1071,SUM($M$1072:M1084))</f>
        <v>#REF!</v>
      </c>
      <c r="C1084" s="31" t="e">
        <f>'Anexo VI Estimativa de custo'!#REF!</f>
        <v>#REF!</v>
      </c>
      <c r="D1084" s="8" t="e">
        <f>'Anexo VI Estimativa de custo'!#REF!</f>
        <v>#REF!</v>
      </c>
      <c r="E1084" s="80" t="e">
        <f>'Anexo VI Estimativa de custo'!#REF!</f>
        <v>#REF!</v>
      </c>
      <c r="F1084" s="80" t="e">
        <f t="shared" si="345"/>
        <v>#REF!</v>
      </c>
      <c r="G1084" s="167" t="e">
        <f t="shared" si="346"/>
        <v>#REF!</v>
      </c>
      <c r="H1084" s="167" t="e">
        <f t="shared" si="347"/>
        <v>#REF!</v>
      </c>
      <c r="I1084" s="78" t="e">
        <f>'Anexo VI Estimativa de custo'!#REF!</f>
        <v>#REF!</v>
      </c>
      <c r="J1084" s="269" t="e">
        <f t="shared" si="348"/>
        <v>#REF!</v>
      </c>
      <c r="K1084" s="269" t="e">
        <f t="shared" si="349"/>
        <v>#REF!</v>
      </c>
      <c r="L1084" s="269" t="e">
        <f t="shared" si="350"/>
        <v>#REF!</v>
      </c>
      <c r="M1084" s="106" t="e">
        <f t="shared" si="344"/>
        <v>#REF!</v>
      </c>
      <c r="N1084" s="76"/>
      <c r="O1084" s="76"/>
      <c r="P1084" s="30"/>
      <c r="R1084" s="124"/>
      <c r="T1084" s="221" t="e">
        <f t="shared" si="330"/>
        <v>#REF!</v>
      </c>
      <c r="W1084" s="221" t="e">
        <f t="shared" si="331"/>
        <v>#REF!</v>
      </c>
    </row>
    <row r="1085" spans="1:23" s="26" customFormat="1" ht="21.95" customHeight="1" x14ac:dyDescent="0.2">
      <c r="A1085" s="192" t="e">
        <f>'Anexo VI Estimativa de custo'!#REF!</f>
        <v>#REF!</v>
      </c>
      <c r="B1085" s="172" t="e">
        <f>CONCATENATE($R$1071,SUM($M$1072:M1085))</f>
        <v>#REF!</v>
      </c>
      <c r="C1085" s="31" t="e">
        <f>'Anexo VI Estimativa de custo'!#REF!</f>
        <v>#REF!</v>
      </c>
      <c r="D1085" s="8" t="e">
        <f>'Anexo VI Estimativa de custo'!#REF!</f>
        <v>#REF!</v>
      </c>
      <c r="E1085" s="80" t="e">
        <f>'Anexo VI Estimativa de custo'!#REF!</f>
        <v>#REF!</v>
      </c>
      <c r="F1085" s="80" t="e">
        <f t="shared" si="345"/>
        <v>#REF!</v>
      </c>
      <c r="G1085" s="167" t="e">
        <f t="shared" si="346"/>
        <v>#REF!</v>
      </c>
      <c r="H1085" s="167" t="e">
        <f t="shared" si="347"/>
        <v>#REF!</v>
      </c>
      <c r="I1085" s="78" t="e">
        <f>'Anexo VI Estimativa de custo'!#REF!</f>
        <v>#REF!</v>
      </c>
      <c r="J1085" s="269" t="e">
        <f t="shared" si="348"/>
        <v>#REF!</v>
      </c>
      <c r="K1085" s="269" t="e">
        <f t="shared" si="349"/>
        <v>#REF!</v>
      </c>
      <c r="L1085" s="269" t="e">
        <f t="shared" si="350"/>
        <v>#REF!</v>
      </c>
      <c r="M1085" s="106" t="e">
        <f t="shared" si="344"/>
        <v>#REF!</v>
      </c>
      <c r="N1085" s="76"/>
      <c r="O1085" s="76"/>
      <c r="P1085" s="260" t="e">
        <f>SUM(E1072:E1085)</f>
        <v>#REF!</v>
      </c>
      <c r="R1085" s="124"/>
      <c r="T1085" s="221" t="e">
        <f t="shared" si="330"/>
        <v>#REF!</v>
      </c>
      <c r="W1085" s="221" t="e">
        <f t="shared" si="331"/>
        <v>#REF!</v>
      </c>
    </row>
    <row r="1086" spans="1:23" s="60" customFormat="1" ht="21.95" customHeight="1" x14ac:dyDescent="0.25">
      <c r="A1086" s="175"/>
      <c r="B1086" s="175" t="e">
        <f>CONCATENATE(B1061,O1086)</f>
        <v>#REF!</v>
      </c>
      <c r="C1086" s="524" t="s">
        <v>31</v>
      </c>
      <c r="D1086" s="525"/>
      <c r="E1086" s="525"/>
      <c r="F1086" s="525"/>
      <c r="G1086" s="525"/>
      <c r="H1086" s="525"/>
      <c r="I1086" s="525"/>
      <c r="J1086" s="525"/>
      <c r="K1086" s="525"/>
      <c r="L1086" s="525"/>
      <c r="M1086" s="104" t="e">
        <f>IF(P1091&gt;0.01,1,0)</f>
        <v>#REF!</v>
      </c>
      <c r="N1086" s="59"/>
      <c r="O1086" s="118" t="e">
        <f>CONCATENATE(".",SUM(M1071,M1086,M1062))</f>
        <v>#REF!</v>
      </c>
      <c r="P1086" s="69"/>
      <c r="Q1086" s="54"/>
      <c r="R1086" s="128" t="e">
        <f>CONCATENATE(B1086,".")</f>
        <v>#REF!</v>
      </c>
      <c r="S1086" s="64"/>
      <c r="T1086" s="221">
        <f t="shared" si="330"/>
        <v>0</v>
      </c>
      <c r="W1086" s="221">
        <f t="shared" si="331"/>
        <v>0</v>
      </c>
    </row>
    <row r="1087" spans="1:23" s="26" customFormat="1" ht="21.95" customHeight="1" x14ac:dyDescent="0.2">
      <c r="A1087" s="192" t="e">
        <f>'Anexo VI Estimativa de custo'!#REF!</f>
        <v>#REF!</v>
      </c>
      <c r="B1087" s="172" t="e">
        <f>CONCATENATE($R$1086,SUM($M$1087:M1087))</f>
        <v>#REF!</v>
      </c>
      <c r="C1087" s="31" t="e">
        <f>'Anexo VI Estimativa de custo'!#REF!</f>
        <v>#REF!</v>
      </c>
      <c r="D1087" s="8" t="e">
        <f>'Anexo VI Estimativa de custo'!#REF!</f>
        <v>#REF!</v>
      </c>
      <c r="E1087" s="80" t="e">
        <f>'Anexo VI Estimativa de custo'!#REF!</f>
        <v>#REF!</v>
      </c>
      <c r="F1087" s="80" t="e">
        <f>E1087</f>
        <v>#REF!</v>
      </c>
      <c r="G1087" s="167" t="e">
        <f>IF(F1087-E1087&gt;0,F1087-E1087,0)</f>
        <v>#REF!</v>
      </c>
      <c r="H1087" s="167" t="e">
        <f>IF(E1087-F1087&gt;0,E1087-F1087,0)</f>
        <v>#REF!</v>
      </c>
      <c r="I1087" s="78" t="e">
        <f>'Anexo VI Estimativa de custo'!#REF!</f>
        <v>#REF!</v>
      </c>
      <c r="J1087" s="269" t="e">
        <f>G1087*I1087</f>
        <v>#REF!</v>
      </c>
      <c r="K1087" s="269" t="e">
        <f>H1087*I1087</f>
        <v>#REF!</v>
      </c>
      <c r="L1087" s="269" t="e">
        <f>J1087-K1087</f>
        <v>#REF!</v>
      </c>
      <c r="M1087" s="106" t="e">
        <f>IF(E1087&gt;0.001,1,0)</f>
        <v>#REF!</v>
      </c>
      <c r="N1087" s="76"/>
      <c r="O1087" s="76"/>
      <c r="P1087" s="30"/>
      <c r="R1087" s="124"/>
      <c r="T1087" s="221" t="e">
        <f t="shared" si="330"/>
        <v>#REF!</v>
      </c>
      <c r="W1087" s="221" t="e">
        <f t="shared" si="331"/>
        <v>#REF!</v>
      </c>
    </row>
    <row r="1088" spans="1:23" s="26" customFormat="1" ht="21.95" customHeight="1" x14ac:dyDescent="0.2">
      <c r="A1088" s="192" t="e">
        <f>'Anexo VI Estimativa de custo'!#REF!</f>
        <v>#REF!</v>
      </c>
      <c r="B1088" s="172" t="e">
        <f>CONCATENATE($R$1086,SUM($M$1087:M1088))</f>
        <v>#REF!</v>
      </c>
      <c r="C1088" s="31" t="e">
        <f>'Anexo VI Estimativa de custo'!#REF!</f>
        <v>#REF!</v>
      </c>
      <c r="D1088" s="8" t="e">
        <f>'Anexo VI Estimativa de custo'!#REF!</f>
        <v>#REF!</v>
      </c>
      <c r="E1088" s="80" t="e">
        <f>'Anexo VI Estimativa de custo'!#REF!</f>
        <v>#REF!</v>
      </c>
      <c r="F1088" s="80" t="e">
        <f t="shared" ref="F1088:F1091" si="351">E1088</f>
        <v>#REF!</v>
      </c>
      <c r="G1088" s="167" t="e">
        <f>IF(F1088-E1088&gt;0,F1088-E1088,0)</f>
        <v>#REF!</v>
      </c>
      <c r="H1088" s="167" t="e">
        <f>IF(E1088-F1088&gt;0,E1088-F1088,0)</f>
        <v>#REF!</v>
      </c>
      <c r="I1088" s="78" t="e">
        <f>'Anexo VI Estimativa de custo'!#REF!</f>
        <v>#REF!</v>
      </c>
      <c r="J1088" s="269" t="e">
        <f>G1088*I1088</f>
        <v>#REF!</v>
      </c>
      <c r="K1088" s="269" t="e">
        <f>H1088*I1088</f>
        <v>#REF!</v>
      </c>
      <c r="L1088" s="269" t="e">
        <f>J1088-K1088</f>
        <v>#REF!</v>
      </c>
      <c r="M1088" s="106" t="e">
        <f>IF(E1088&gt;0.001,1,0)</f>
        <v>#REF!</v>
      </c>
      <c r="N1088" s="76"/>
      <c r="O1088" s="76"/>
      <c r="P1088" s="30"/>
      <c r="R1088" s="124"/>
      <c r="T1088" s="221" t="e">
        <f t="shared" si="330"/>
        <v>#REF!</v>
      </c>
      <c r="W1088" s="221" t="e">
        <f t="shared" si="331"/>
        <v>#REF!</v>
      </c>
    </row>
    <row r="1089" spans="1:23" s="26" customFormat="1" ht="21.95" customHeight="1" x14ac:dyDescent="0.2">
      <c r="A1089" s="192" t="e">
        <f>'Anexo VI Estimativa de custo'!#REF!</f>
        <v>#REF!</v>
      </c>
      <c r="B1089" s="172" t="e">
        <f>CONCATENATE($R$1086,SUM($M$1087:M1089))</f>
        <v>#REF!</v>
      </c>
      <c r="C1089" s="31" t="e">
        <f>'Anexo VI Estimativa de custo'!#REF!</f>
        <v>#REF!</v>
      </c>
      <c r="D1089" s="8" t="e">
        <f>'Anexo VI Estimativa de custo'!#REF!</f>
        <v>#REF!</v>
      </c>
      <c r="E1089" s="80" t="e">
        <f>'Anexo VI Estimativa de custo'!#REF!</f>
        <v>#REF!</v>
      </c>
      <c r="F1089" s="80" t="e">
        <f t="shared" si="351"/>
        <v>#REF!</v>
      </c>
      <c r="G1089" s="167" t="e">
        <f>IF(F1089-E1089&gt;0,F1089-E1089,0)</f>
        <v>#REF!</v>
      </c>
      <c r="H1089" s="167" t="e">
        <f>IF(E1089-F1089&gt;0,E1089-F1089,0)</f>
        <v>#REF!</v>
      </c>
      <c r="I1089" s="78" t="e">
        <f>'Anexo VI Estimativa de custo'!#REF!</f>
        <v>#REF!</v>
      </c>
      <c r="J1089" s="269" t="e">
        <f>G1089*I1089</f>
        <v>#REF!</v>
      </c>
      <c r="K1089" s="269" t="e">
        <f>H1089*I1089</f>
        <v>#REF!</v>
      </c>
      <c r="L1089" s="269" t="e">
        <f>J1089-K1089</f>
        <v>#REF!</v>
      </c>
      <c r="M1089" s="106" t="e">
        <f>IF(E1089&gt;0.001,1,0)</f>
        <v>#REF!</v>
      </c>
      <c r="N1089" s="76"/>
      <c r="O1089" s="76"/>
      <c r="P1089" s="30"/>
      <c r="R1089" s="124"/>
      <c r="T1089" s="221" t="e">
        <f t="shared" si="330"/>
        <v>#REF!</v>
      </c>
      <c r="W1089" s="221" t="e">
        <f t="shared" si="331"/>
        <v>#REF!</v>
      </c>
    </row>
    <row r="1090" spans="1:23" s="26" customFormat="1" ht="21.95" customHeight="1" x14ac:dyDescent="0.2">
      <c r="A1090" s="192" t="e">
        <f>'Anexo VI Estimativa de custo'!#REF!</f>
        <v>#REF!</v>
      </c>
      <c r="B1090" s="172" t="e">
        <f>CONCATENATE($R$1086,SUM($M$1087:M1090))</f>
        <v>#REF!</v>
      </c>
      <c r="C1090" s="31" t="e">
        <f>'Anexo VI Estimativa de custo'!#REF!</f>
        <v>#REF!</v>
      </c>
      <c r="D1090" s="8" t="e">
        <f>'Anexo VI Estimativa de custo'!#REF!</f>
        <v>#REF!</v>
      </c>
      <c r="E1090" s="80" t="e">
        <f>'Anexo VI Estimativa de custo'!#REF!</f>
        <v>#REF!</v>
      </c>
      <c r="F1090" s="80" t="e">
        <f t="shared" si="351"/>
        <v>#REF!</v>
      </c>
      <c r="G1090" s="167" t="e">
        <f>IF(F1090-E1090&gt;0,F1090-E1090,0)</f>
        <v>#REF!</v>
      </c>
      <c r="H1090" s="167" t="e">
        <f>IF(E1090-F1090&gt;0,E1090-F1090,0)</f>
        <v>#REF!</v>
      </c>
      <c r="I1090" s="78" t="e">
        <f>'Anexo VI Estimativa de custo'!#REF!</f>
        <v>#REF!</v>
      </c>
      <c r="J1090" s="269" t="e">
        <f>G1090*I1090</f>
        <v>#REF!</v>
      </c>
      <c r="K1090" s="269" t="e">
        <f>H1090*I1090</f>
        <v>#REF!</v>
      </c>
      <c r="L1090" s="269" t="e">
        <f>J1090-K1090</f>
        <v>#REF!</v>
      </c>
      <c r="M1090" s="106" t="e">
        <f>IF(E1090&gt;0.001,1,0)</f>
        <v>#REF!</v>
      </c>
      <c r="N1090" s="76"/>
      <c r="O1090" s="76"/>
      <c r="P1090" s="30"/>
      <c r="R1090" s="124"/>
      <c r="T1090" s="221" t="e">
        <f t="shared" si="330"/>
        <v>#REF!</v>
      </c>
      <c r="W1090" s="221" t="e">
        <f t="shared" si="331"/>
        <v>#REF!</v>
      </c>
    </row>
    <row r="1091" spans="1:23" s="26" customFormat="1" ht="21.95" customHeight="1" x14ac:dyDescent="0.2">
      <c r="A1091" s="192" t="e">
        <f>'Anexo VI Estimativa de custo'!#REF!</f>
        <v>#REF!</v>
      </c>
      <c r="B1091" s="172" t="e">
        <f>CONCATENATE($R$1086,SUM($M$1087:M1091))</f>
        <v>#REF!</v>
      </c>
      <c r="C1091" s="31" t="e">
        <f>'Anexo VI Estimativa de custo'!#REF!</f>
        <v>#REF!</v>
      </c>
      <c r="D1091" s="8" t="e">
        <f>'Anexo VI Estimativa de custo'!#REF!</f>
        <v>#REF!</v>
      </c>
      <c r="E1091" s="80" t="e">
        <f>'Anexo VI Estimativa de custo'!#REF!</f>
        <v>#REF!</v>
      </c>
      <c r="F1091" s="80" t="e">
        <f t="shared" si="351"/>
        <v>#REF!</v>
      </c>
      <c r="G1091" s="167" t="e">
        <f>IF(F1091-E1091&gt;0,F1091-E1091,0)</f>
        <v>#REF!</v>
      </c>
      <c r="H1091" s="167" t="e">
        <f>IF(E1091-F1091&gt;0,E1091-F1091,0)</f>
        <v>#REF!</v>
      </c>
      <c r="I1091" s="78" t="e">
        <f>'Anexo VI Estimativa de custo'!#REF!</f>
        <v>#REF!</v>
      </c>
      <c r="J1091" s="269" t="e">
        <f>G1091*I1091</f>
        <v>#REF!</v>
      </c>
      <c r="K1091" s="269" t="e">
        <f>H1091*I1091</f>
        <v>#REF!</v>
      </c>
      <c r="L1091" s="269" t="e">
        <f>J1091-K1091</f>
        <v>#REF!</v>
      </c>
      <c r="M1091" s="106" t="e">
        <f>IF(E1091&gt;0.001,1,0)</f>
        <v>#REF!</v>
      </c>
      <c r="N1091" s="76"/>
      <c r="O1091" s="76"/>
      <c r="P1091" s="260" t="e">
        <f>SUM(E1087:E1091)</f>
        <v>#REF!</v>
      </c>
      <c r="R1091" s="124"/>
      <c r="T1091" s="221" t="e">
        <f t="shared" si="330"/>
        <v>#REF!</v>
      </c>
      <c r="W1091" s="221" t="e">
        <f t="shared" si="331"/>
        <v>#REF!</v>
      </c>
    </row>
    <row r="1092" spans="1:23" s="60" customFormat="1" ht="21.95" customHeight="1" x14ac:dyDescent="0.25">
      <c r="A1092" s="175"/>
      <c r="B1092" s="175" t="e">
        <f>CONCATENATE(B1061,O1092)</f>
        <v>#REF!</v>
      </c>
      <c r="C1092" s="524" t="s">
        <v>163</v>
      </c>
      <c r="D1092" s="525"/>
      <c r="E1092" s="525"/>
      <c r="F1092" s="525"/>
      <c r="G1092" s="525"/>
      <c r="H1092" s="525"/>
      <c r="I1092" s="525"/>
      <c r="J1092" s="525"/>
      <c r="K1092" s="525"/>
      <c r="L1092" s="525"/>
      <c r="M1092" s="104" t="e">
        <f>IF(P1097&gt;0.01,1,0)</f>
        <v>#REF!</v>
      </c>
      <c r="N1092" s="59"/>
      <c r="O1092" s="118" t="e">
        <f>CONCATENATE(".",SUM(M1086,M1092,M1071,M1062))</f>
        <v>#REF!</v>
      </c>
      <c r="P1092" s="69"/>
      <c r="Q1092" s="54"/>
      <c r="R1092" s="128" t="e">
        <f>CONCATENATE(B1092,".")</f>
        <v>#REF!</v>
      </c>
      <c r="S1092" s="64"/>
      <c r="T1092" s="221">
        <f t="shared" si="330"/>
        <v>0</v>
      </c>
      <c r="W1092" s="221">
        <f t="shared" si="331"/>
        <v>0</v>
      </c>
    </row>
    <row r="1093" spans="1:23" s="26" customFormat="1" ht="21.95" customHeight="1" x14ac:dyDescent="0.2">
      <c r="A1093" s="192" t="e">
        <f>'Anexo VI Estimativa de custo'!#REF!</f>
        <v>#REF!</v>
      </c>
      <c r="B1093" s="172" t="e">
        <f>CONCATENATE($R$1092,SUM($M$1093:M1093))</f>
        <v>#REF!</v>
      </c>
      <c r="C1093" s="31" t="e">
        <f>'Anexo VI Estimativa de custo'!#REF!</f>
        <v>#REF!</v>
      </c>
      <c r="D1093" s="8" t="e">
        <f>'Anexo VI Estimativa de custo'!#REF!</f>
        <v>#REF!</v>
      </c>
      <c r="E1093" s="80" t="e">
        <f>'Anexo VI Estimativa de custo'!#REF!</f>
        <v>#REF!</v>
      </c>
      <c r="F1093" s="80" t="e">
        <f>E1093</f>
        <v>#REF!</v>
      </c>
      <c r="G1093" s="167" t="e">
        <f>IF(F1093-E1093&gt;0,F1093-E1093,0)</f>
        <v>#REF!</v>
      </c>
      <c r="H1093" s="167" t="e">
        <f>IF(E1093-F1093&gt;0,E1093-F1093,0)</f>
        <v>#REF!</v>
      </c>
      <c r="I1093" s="78" t="e">
        <f>'Anexo VI Estimativa de custo'!#REF!</f>
        <v>#REF!</v>
      </c>
      <c r="J1093" s="269" t="e">
        <f>G1093*I1093</f>
        <v>#REF!</v>
      </c>
      <c r="K1093" s="269" t="e">
        <f>H1093*I1093</f>
        <v>#REF!</v>
      </c>
      <c r="L1093" s="269" t="e">
        <f>J1093-K1093</f>
        <v>#REF!</v>
      </c>
      <c r="M1093" s="106" t="e">
        <f>IF(E1093&gt;0.001,1,0)</f>
        <v>#REF!</v>
      </c>
      <c r="N1093" s="76"/>
      <c r="O1093" s="76"/>
      <c r="P1093" s="30"/>
      <c r="R1093" s="124"/>
      <c r="T1093" s="221" t="e">
        <f t="shared" si="330"/>
        <v>#REF!</v>
      </c>
      <c r="W1093" s="221" t="e">
        <f t="shared" si="331"/>
        <v>#REF!</v>
      </c>
    </row>
    <row r="1094" spans="1:23" s="26" customFormat="1" ht="21.95" customHeight="1" x14ac:dyDescent="0.2">
      <c r="A1094" s="192" t="e">
        <f>'Anexo VI Estimativa de custo'!#REF!</f>
        <v>#REF!</v>
      </c>
      <c r="B1094" s="172" t="e">
        <f>CONCATENATE($R$1092,SUM($M$1093:M1094))</f>
        <v>#REF!</v>
      </c>
      <c r="C1094" s="31" t="e">
        <f>'Anexo VI Estimativa de custo'!#REF!</f>
        <v>#REF!</v>
      </c>
      <c r="D1094" s="8" t="e">
        <f>'Anexo VI Estimativa de custo'!#REF!</f>
        <v>#REF!</v>
      </c>
      <c r="E1094" s="80" t="e">
        <f>'Anexo VI Estimativa de custo'!#REF!</f>
        <v>#REF!</v>
      </c>
      <c r="F1094" s="80" t="e">
        <f t="shared" ref="F1094:F1097" si="352">E1094</f>
        <v>#REF!</v>
      </c>
      <c r="G1094" s="167" t="e">
        <f>IF(F1094-E1094&gt;0,F1094-E1094,0)</f>
        <v>#REF!</v>
      </c>
      <c r="H1094" s="167" t="e">
        <f>IF(E1094-F1094&gt;0,E1094-F1094,0)</f>
        <v>#REF!</v>
      </c>
      <c r="I1094" s="78" t="e">
        <f>'Anexo VI Estimativa de custo'!#REF!</f>
        <v>#REF!</v>
      </c>
      <c r="J1094" s="269" t="e">
        <f>G1094*I1094</f>
        <v>#REF!</v>
      </c>
      <c r="K1094" s="269" t="e">
        <f>H1094*I1094</f>
        <v>#REF!</v>
      </c>
      <c r="L1094" s="269" t="e">
        <f>J1094-K1094</f>
        <v>#REF!</v>
      </c>
      <c r="M1094" s="106" t="e">
        <f>IF(E1094&gt;0.001,1,0)</f>
        <v>#REF!</v>
      </c>
      <c r="N1094" s="76"/>
      <c r="O1094" s="76"/>
      <c r="P1094" s="30"/>
      <c r="R1094" s="124"/>
      <c r="T1094" s="221" t="e">
        <f t="shared" si="330"/>
        <v>#REF!</v>
      </c>
      <c r="W1094" s="221" t="e">
        <f t="shared" si="331"/>
        <v>#REF!</v>
      </c>
    </row>
    <row r="1095" spans="1:23" s="26" customFormat="1" ht="21.95" customHeight="1" x14ac:dyDescent="0.2">
      <c r="A1095" s="192" t="e">
        <f>'Anexo VI Estimativa de custo'!#REF!</f>
        <v>#REF!</v>
      </c>
      <c r="B1095" s="172" t="e">
        <f>CONCATENATE($R$1092,SUM($M$1093:M1095))</f>
        <v>#REF!</v>
      </c>
      <c r="C1095" s="31" t="e">
        <f>'Anexo VI Estimativa de custo'!#REF!</f>
        <v>#REF!</v>
      </c>
      <c r="D1095" s="8" t="e">
        <f>'Anexo VI Estimativa de custo'!#REF!</f>
        <v>#REF!</v>
      </c>
      <c r="E1095" s="80" t="e">
        <f>'Anexo VI Estimativa de custo'!#REF!</f>
        <v>#REF!</v>
      </c>
      <c r="F1095" s="80" t="e">
        <f t="shared" si="352"/>
        <v>#REF!</v>
      </c>
      <c r="G1095" s="167" t="e">
        <f>IF(F1095-E1095&gt;0,F1095-E1095,0)</f>
        <v>#REF!</v>
      </c>
      <c r="H1095" s="167" t="e">
        <f>IF(E1095-F1095&gt;0,E1095-F1095,0)</f>
        <v>#REF!</v>
      </c>
      <c r="I1095" s="78" t="e">
        <f>'Anexo VI Estimativa de custo'!#REF!</f>
        <v>#REF!</v>
      </c>
      <c r="J1095" s="269" t="e">
        <f>G1095*I1095</f>
        <v>#REF!</v>
      </c>
      <c r="K1095" s="269" t="e">
        <f>H1095*I1095</f>
        <v>#REF!</v>
      </c>
      <c r="L1095" s="269" t="e">
        <f>J1095-K1095</f>
        <v>#REF!</v>
      </c>
      <c r="M1095" s="106" t="e">
        <f>IF(E1095&gt;0.001,1,0)</f>
        <v>#REF!</v>
      </c>
      <c r="N1095" s="76"/>
      <c r="O1095" s="76"/>
      <c r="P1095" s="30"/>
      <c r="R1095" s="124"/>
      <c r="T1095" s="221" t="e">
        <f t="shared" si="330"/>
        <v>#REF!</v>
      </c>
      <c r="W1095" s="221" t="e">
        <f t="shared" si="331"/>
        <v>#REF!</v>
      </c>
    </row>
    <row r="1096" spans="1:23" s="26" customFormat="1" ht="21.95" customHeight="1" x14ac:dyDescent="0.2">
      <c r="A1096" s="192" t="e">
        <f>'Anexo VI Estimativa de custo'!#REF!</f>
        <v>#REF!</v>
      </c>
      <c r="B1096" s="172" t="e">
        <f>CONCATENATE($R$1092,SUM($M$1093:M1096))</f>
        <v>#REF!</v>
      </c>
      <c r="C1096" s="31" t="e">
        <f>'Anexo VI Estimativa de custo'!#REF!</f>
        <v>#REF!</v>
      </c>
      <c r="D1096" s="8" t="e">
        <f>'Anexo VI Estimativa de custo'!#REF!</f>
        <v>#REF!</v>
      </c>
      <c r="E1096" s="80" t="e">
        <f>'Anexo VI Estimativa de custo'!#REF!</f>
        <v>#REF!</v>
      </c>
      <c r="F1096" s="80" t="e">
        <f t="shared" si="352"/>
        <v>#REF!</v>
      </c>
      <c r="G1096" s="167" t="e">
        <f>IF(F1096-E1096&gt;0,F1096-E1096,0)</f>
        <v>#REF!</v>
      </c>
      <c r="H1096" s="167" t="e">
        <f>IF(E1096-F1096&gt;0,E1096-F1096,0)</f>
        <v>#REF!</v>
      </c>
      <c r="I1096" s="78" t="e">
        <f>'Anexo VI Estimativa de custo'!#REF!</f>
        <v>#REF!</v>
      </c>
      <c r="J1096" s="269" t="e">
        <f>G1096*I1096</f>
        <v>#REF!</v>
      </c>
      <c r="K1096" s="269" t="e">
        <f>H1096*I1096</f>
        <v>#REF!</v>
      </c>
      <c r="L1096" s="269" t="e">
        <f>J1096-K1096</f>
        <v>#REF!</v>
      </c>
      <c r="M1096" s="106" t="e">
        <f>IF(E1096&gt;0.001,1,0)</f>
        <v>#REF!</v>
      </c>
      <c r="N1096" s="76"/>
      <c r="O1096" s="76"/>
      <c r="P1096" s="30"/>
      <c r="R1096" s="124"/>
      <c r="T1096" s="221" t="e">
        <f t="shared" si="330"/>
        <v>#REF!</v>
      </c>
      <c r="W1096" s="221" t="e">
        <f t="shared" si="331"/>
        <v>#REF!</v>
      </c>
    </row>
    <row r="1097" spans="1:23" s="26" customFormat="1" ht="21.95" customHeight="1" x14ac:dyDescent="0.2">
      <c r="A1097" s="192" t="e">
        <f>'Anexo VI Estimativa de custo'!#REF!</f>
        <v>#REF!</v>
      </c>
      <c r="B1097" s="172" t="e">
        <f>CONCATENATE($R$1092,SUM($M$1093:M1097))</f>
        <v>#REF!</v>
      </c>
      <c r="C1097" s="31" t="e">
        <f>'Anexo VI Estimativa de custo'!#REF!</f>
        <v>#REF!</v>
      </c>
      <c r="D1097" s="8" t="e">
        <f>'Anexo VI Estimativa de custo'!#REF!</f>
        <v>#REF!</v>
      </c>
      <c r="E1097" s="80" t="e">
        <f>'Anexo VI Estimativa de custo'!#REF!</f>
        <v>#REF!</v>
      </c>
      <c r="F1097" s="80" t="e">
        <f t="shared" si="352"/>
        <v>#REF!</v>
      </c>
      <c r="G1097" s="167" t="e">
        <f>IF(F1097-E1097&gt;0,F1097-E1097,0)</f>
        <v>#REF!</v>
      </c>
      <c r="H1097" s="167" t="e">
        <f>IF(E1097-F1097&gt;0,E1097-F1097,0)</f>
        <v>#REF!</v>
      </c>
      <c r="I1097" s="78" t="e">
        <f>'Anexo VI Estimativa de custo'!#REF!</f>
        <v>#REF!</v>
      </c>
      <c r="J1097" s="269" t="e">
        <f>G1097*I1097</f>
        <v>#REF!</v>
      </c>
      <c r="K1097" s="269" t="e">
        <f>H1097*I1097</f>
        <v>#REF!</v>
      </c>
      <c r="L1097" s="269" t="e">
        <f>J1097-K1097</f>
        <v>#REF!</v>
      </c>
      <c r="M1097" s="106" t="e">
        <f>IF(E1097&gt;0.001,1,0)</f>
        <v>#REF!</v>
      </c>
      <c r="N1097" s="76"/>
      <c r="O1097" s="76"/>
      <c r="P1097" s="260" t="e">
        <f>SUM(E1093:E1097)</f>
        <v>#REF!</v>
      </c>
      <c r="R1097" s="124"/>
      <c r="T1097" s="221" t="e">
        <f t="shared" si="330"/>
        <v>#REF!</v>
      </c>
      <c r="W1097" s="221" t="e">
        <f t="shared" si="331"/>
        <v>#REF!</v>
      </c>
    </row>
    <row r="1098" spans="1:23" s="60" customFormat="1" ht="21.95" customHeight="1" x14ac:dyDescent="0.25">
      <c r="A1098" s="175"/>
      <c r="B1098" s="175" t="e">
        <f>CONCATENATE(B1061,O1098)</f>
        <v>#REF!</v>
      </c>
      <c r="C1098" s="524" t="s">
        <v>164</v>
      </c>
      <c r="D1098" s="525"/>
      <c r="E1098" s="525"/>
      <c r="F1098" s="525"/>
      <c r="G1098" s="525"/>
      <c r="H1098" s="525"/>
      <c r="I1098" s="525"/>
      <c r="J1098" s="525"/>
      <c r="K1098" s="525"/>
      <c r="L1098" s="525"/>
      <c r="M1098" s="104" t="e">
        <f>IF(P1113&gt;0.01,1,0)</f>
        <v>#REF!</v>
      </c>
      <c r="N1098" s="59"/>
      <c r="O1098" s="118" t="e">
        <f>CONCATENATE(".",SUM(M1092,M1098,M1086,M1071,M1062))</f>
        <v>#REF!</v>
      </c>
      <c r="P1098" s="69"/>
      <c r="Q1098" s="54"/>
      <c r="R1098" s="128" t="e">
        <f>CONCATENATE(B1098,".")</f>
        <v>#REF!</v>
      </c>
      <c r="S1098" s="64"/>
      <c r="T1098" s="221">
        <f t="shared" si="330"/>
        <v>0</v>
      </c>
      <c r="W1098" s="221">
        <f t="shared" si="331"/>
        <v>0</v>
      </c>
    </row>
    <row r="1099" spans="1:23" s="26" customFormat="1" ht="21.95" customHeight="1" x14ac:dyDescent="0.2">
      <c r="A1099" s="192" t="e">
        <f>'Anexo VI Estimativa de custo'!#REF!</f>
        <v>#REF!</v>
      </c>
      <c r="B1099" s="172" t="e">
        <f>CONCATENATE($R$1098,SUM($M$1099:M1099))</f>
        <v>#REF!</v>
      </c>
      <c r="C1099" s="31" t="e">
        <f>'Anexo VI Estimativa de custo'!#REF!</f>
        <v>#REF!</v>
      </c>
      <c r="D1099" s="8" t="e">
        <f>'Anexo VI Estimativa de custo'!#REF!</f>
        <v>#REF!</v>
      </c>
      <c r="E1099" s="80" t="e">
        <f>'Anexo VI Estimativa de custo'!#REF!</f>
        <v>#REF!</v>
      </c>
      <c r="F1099" s="80" t="e">
        <f>E1099</f>
        <v>#REF!</v>
      </c>
      <c r="G1099" s="167" t="e">
        <f>IF(F1099-E1099&gt;0,F1099-E1099,0)</f>
        <v>#REF!</v>
      </c>
      <c r="H1099" s="167" t="e">
        <f>IF(E1099-F1099&gt;0,E1099-F1099,0)</f>
        <v>#REF!</v>
      </c>
      <c r="I1099" s="78" t="e">
        <f>'Anexo VI Estimativa de custo'!#REF!</f>
        <v>#REF!</v>
      </c>
      <c r="J1099" s="269" t="e">
        <f>G1099*I1099</f>
        <v>#REF!</v>
      </c>
      <c r="K1099" s="269" t="e">
        <f>H1099*I1099</f>
        <v>#REF!</v>
      </c>
      <c r="L1099" s="269" t="e">
        <f>J1099-K1099</f>
        <v>#REF!</v>
      </c>
      <c r="M1099" s="106" t="e">
        <f t="shared" ref="M1099:M1113" si="353">IF(E1099&gt;0.001,1,0)</f>
        <v>#REF!</v>
      </c>
      <c r="N1099" s="76"/>
      <c r="O1099" s="76"/>
      <c r="P1099" s="30"/>
      <c r="R1099" s="124"/>
      <c r="T1099" s="221" t="e">
        <f t="shared" si="330"/>
        <v>#REF!</v>
      </c>
      <c r="W1099" s="221" t="e">
        <f t="shared" si="331"/>
        <v>#REF!</v>
      </c>
    </row>
    <row r="1100" spans="1:23" s="26" customFormat="1" ht="21.95" customHeight="1" x14ac:dyDescent="0.2">
      <c r="A1100" s="192" t="e">
        <f>'Anexo VI Estimativa de custo'!#REF!</f>
        <v>#REF!</v>
      </c>
      <c r="B1100" s="172" t="e">
        <f>CONCATENATE($R$1098,SUM($M$1099:M1100))</f>
        <v>#REF!</v>
      </c>
      <c r="C1100" s="31" t="e">
        <f>'Anexo VI Estimativa de custo'!#REF!</f>
        <v>#REF!</v>
      </c>
      <c r="D1100" s="8" t="e">
        <f>'Anexo VI Estimativa de custo'!#REF!</f>
        <v>#REF!</v>
      </c>
      <c r="E1100" s="80" t="e">
        <f>'Anexo VI Estimativa de custo'!#REF!</f>
        <v>#REF!</v>
      </c>
      <c r="F1100" s="80" t="e">
        <f t="shared" ref="F1100:F1113" si="354">E1100</f>
        <v>#REF!</v>
      </c>
      <c r="G1100" s="167" t="e">
        <f t="shared" ref="G1100:G1113" si="355">IF(F1100-E1100&gt;0,F1100-E1100,0)</f>
        <v>#REF!</v>
      </c>
      <c r="H1100" s="167" t="e">
        <f t="shared" ref="H1100:H1113" si="356">IF(E1100-F1100&gt;0,E1100-F1100,0)</f>
        <v>#REF!</v>
      </c>
      <c r="I1100" s="78" t="e">
        <f>'Anexo VI Estimativa de custo'!#REF!</f>
        <v>#REF!</v>
      </c>
      <c r="J1100" s="269" t="e">
        <f t="shared" ref="J1100:J1113" si="357">G1100*I1100</f>
        <v>#REF!</v>
      </c>
      <c r="K1100" s="269" t="e">
        <f t="shared" ref="K1100:K1113" si="358">H1100*I1100</f>
        <v>#REF!</v>
      </c>
      <c r="L1100" s="269" t="e">
        <f t="shared" ref="L1100:L1113" si="359">J1100-K1100</f>
        <v>#REF!</v>
      </c>
      <c r="M1100" s="106" t="e">
        <f t="shared" si="353"/>
        <v>#REF!</v>
      </c>
      <c r="N1100" s="76"/>
      <c r="O1100" s="76"/>
      <c r="P1100" s="30"/>
      <c r="R1100" s="124"/>
      <c r="T1100" s="221" t="e">
        <f t="shared" si="330"/>
        <v>#REF!</v>
      </c>
      <c r="W1100" s="221" t="e">
        <f t="shared" si="331"/>
        <v>#REF!</v>
      </c>
    </row>
    <row r="1101" spans="1:23" s="26" customFormat="1" ht="21.95" customHeight="1" x14ac:dyDescent="0.2">
      <c r="A1101" s="192" t="e">
        <f>'Anexo VI Estimativa de custo'!#REF!</f>
        <v>#REF!</v>
      </c>
      <c r="B1101" s="172" t="e">
        <f>CONCATENATE($R$1098,SUM($M$1099:M1101))</f>
        <v>#REF!</v>
      </c>
      <c r="C1101" s="31" t="e">
        <f>'Anexo VI Estimativa de custo'!#REF!</f>
        <v>#REF!</v>
      </c>
      <c r="D1101" s="8" t="e">
        <f>'Anexo VI Estimativa de custo'!#REF!</f>
        <v>#REF!</v>
      </c>
      <c r="E1101" s="80" t="e">
        <f>'Anexo VI Estimativa de custo'!#REF!</f>
        <v>#REF!</v>
      </c>
      <c r="F1101" s="80" t="e">
        <f t="shared" si="354"/>
        <v>#REF!</v>
      </c>
      <c r="G1101" s="167" t="e">
        <f t="shared" si="355"/>
        <v>#REF!</v>
      </c>
      <c r="H1101" s="167" t="e">
        <f t="shared" si="356"/>
        <v>#REF!</v>
      </c>
      <c r="I1101" s="78" t="e">
        <f>'Anexo VI Estimativa de custo'!#REF!</f>
        <v>#REF!</v>
      </c>
      <c r="J1101" s="269" t="e">
        <f t="shared" si="357"/>
        <v>#REF!</v>
      </c>
      <c r="K1101" s="269" t="e">
        <f t="shared" si="358"/>
        <v>#REF!</v>
      </c>
      <c r="L1101" s="269" t="e">
        <f t="shared" si="359"/>
        <v>#REF!</v>
      </c>
      <c r="M1101" s="106" t="e">
        <f t="shared" si="353"/>
        <v>#REF!</v>
      </c>
      <c r="N1101" s="76"/>
      <c r="O1101" s="76"/>
      <c r="P1101" s="30"/>
      <c r="R1101" s="124"/>
      <c r="T1101" s="221" t="e">
        <f t="shared" si="330"/>
        <v>#REF!</v>
      </c>
      <c r="W1101" s="221" t="e">
        <f t="shared" si="331"/>
        <v>#REF!</v>
      </c>
    </row>
    <row r="1102" spans="1:23" s="26" customFormat="1" ht="21.95" customHeight="1" x14ac:dyDescent="0.2">
      <c r="A1102" s="192" t="e">
        <f>'Anexo VI Estimativa de custo'!#REF!</f>
        <v>#REF!</v>
      </c>
      <c r="B1102" s="172" t="e">
        <f>CONCATENATE($R$1098,SUM($M$1099:M1102))</f>
        <v>#REF!</v>
      </c>
      <c r="C1102" s="31" t="e">
        <f>'Anexo VI Estimativa de custo'!#REF!</f>
        <v>#REF!</v>
      </c>
      <c r="D1102" s="8" t="e">
        <f>'Anexo VI Estimativa de custo'!#REF!</f>
        <v>#REF!</v>
      </c>
      <c r="E1102" s="80" t="e">
        <f>'Anexo VI Estimativa de custo'!#REF!</f>
        <v>#REF!</v>
      </c>
      <c r="F1102" s="80" t="e">
        <f t="shared" si="354"/>
        <v>#REF!</v>
      </c>
      <c r="G1102" s="167" t="e">
        <f t="shared" si="355"/>
        <v>#REF!</v>
      </c>
      <c r="H1102" s="167" t="e">
        <f t="shared" si="356"/>
        <v>#REF!</v>
      </c>
      <c r="I1102" s="78" t="e">
        <f>'Anexo VI Estimativa de custo'!#REF!</f>
        <v>#REF!</v>
      </c>
      <c r="J1102" s="269" t="e">
        <f t="shared" si="357"/>
        <v>#REF!</v>
      </c>
      <c r="K1102" s="269" t="e">
        <f t="shared" si="358"/>
        <v>#REF!</v>
      </c>
      <c r="L1102" s="269" t="e">
        <f t="shared" si="359"/>
        <v>#REF!</v>
      </c>
      <c r="M1102" s="106" t="e">
        <f t="shared" si="353"/>
        <v>#REF!</v>
      </c>
      <c r="N1102" s="76"/>
      <c r="O1102" s="76"/>
      <c r="P1102" s="30"/>
      <c r="R1102" s="124"/>
      <c r="T1102" s="221" t="e">
        <f t="shared" si="330"/>
        <v>#REF!</v>
      </c>
      <c r="W1102" s="221" t="e">
        <f t="shared" si="331"/>
        <v>#REF!</v>
      </c>
    </row>
    <row r="1103" spans="1:23" s="26" customFormat="1" ht="21.95" customHeight="1" x14ac:dyDescent="0.2">
      <c r="A1103" s="192" t="e">
        <f>'Anexo VI Estimativa de custo'!#REF!</f>
        <v>#REF!</v>
      </c>
      <c r="B1103" s="172" t="e">
        <f>CONCATENATE($R$1098,SUM($M$1099:M1103))</f>
        <v>#REF!</v>
      </c>
      <c r="C1103" s="31" t="e">
        <f>'Anexo VI Estimativa de custo'!#REF!</f>
        <v>#REF!</v>
      </c>
      <c r="D1103" s="8" t="e">
        <f>'Anexo VI Estimativa de custo'!#REF!</f>
        <v>#REF!</v>
      </c>
      <c r="E1103" s="80" t="e">
        <f>'Anexo VI Estimativa de custo'!#REF!</f>
        <v>#REF!</v>
      </c>
      <c r="F1103" s="80" t="e">
        <f t="shared" si="354"/>
        <v>#REF!</v>
      </c>
      <c r="G1103" s="167" t="e">
        <f t="shared" si="355"/>
        <v>#REF!</v>
      </c>
      <c r="H1103" s="167" t="e">
        <f t="shared" si="356"/>
        <v>#REF!</v>
      </c>
      <c r="I1103" s="78" t="e">
        <f>'Anexo VI Estimativa de custo'!#REF!</f>
        <v>#REF!</v>
      </c>
      <c r="J1103" s="269" t="e">
        <f t="shared" si="357"/>
        <v>#REF!</v>
      </c>
      <c r="K1103" s="269" t="e">
        <f t="shared" si="358"/>
        <v>#REF!</v>
      </c>
      <c r="L1103" s="269" t="e">
        <f t="shared" si="359"/>
        <v>#REF!</v>
      </c>
      <c r="M1103" s="106" t="e">
        <f t="shared" si="353"/>
        <v>#REF!</v>
      </c>
      <c r="N1103" s="76"/>
      <c r="O1103" s="76"/>
      <c r="P1103" s="30"/>
      <c r="R1103" s="124"/>
      <c r="T1103" s="221" t="e">
        <f t="shared" si="330"/>
        <v>#REF!</v>
      </c>
      <c r="W1103" s="221" t="e">
        <f t="shared" si="331"/>
        <v>#REF!</v>
      </c>
    </row>
    <row r="1104" spans="1:23" s="26" customFormat="1" ht="21.95" customHeight="1" x14ac:dyDescent="0.2">
      <c r="A1104" s="192" t="e">
        <f>'Anexo VI Estimativa de custo'!#REF!</f>
        <v>#REF!</v>
      </c>
      <c r="B1104" s="172" t="e">
        <f>CONCATENATE($R$1098,SUM($M$1099:M1104))</f>
        <v>#REF!</v>
      </c>
      <c r="C1104" s="31" t="e">
        <f>'Anexo VI Estimativa de custo'!#REF!</f>
        <v>#REF!</v>
      </c>
      <c r="D1104" s="8" t="e">
        <f>'Anexo VI Estimativa de custo'!#REF!</f>
        <v>#REF!</v>
      </c>
      <c r="E1104" s="80" t="e">
        <f>'Anexo VI Estimativa de custo'!#REF!</f>
        <v>#REF!</v>
      </c>
      <c r="F1104" s="80" t="e">
        <f t="shared" si="354"/>
        <v>#REF!</v>
      </c>
      <c r="G1104" s="167" t="e">
        <f t="shared" si="355"/>
        <v>#REF!</v>
      </c>
      <c r="H1104" s="167" t="e">
        <f t="shared" si="356"/>
        <v>#REF!</v>
      </c>
      <c r="I1104" s="78" t="e">
        <f>'Anexo VI Estimativa de custo'!#REF!</f>
        <v>#REF!</v>
      </c>
      <c r="J1104" s="269" t="e">
        <f t="shared" si="357"/>
        <v>#REF!</v>
      </c>
      <c r="K1104" s="269" t="e">
        <f t="shared" si="358"/>
        <v>#REF!</v>
      </c>
      <c r="L1104" s="269" t="e">
        <f t="shared" si="359"/>
        <v>#REF!</v>
      </c>
      <c r="M1104" s="106" t="e">
        <f t="shared" si="353"/>
        <v>#REF!</v>
      </c>
      <c r="N1104" s="76"/>
      <c r="O1104" s="76"/>
      <c r="P1104" s="30"/>
      <c r="R1104" s="124"/>
      <c r="T1104" s="221" t="e">
        <f t="shared" si="330"/>
        <v>#REF!</v>
      </c>
      <c r="W1104" s="221" t="e">
        <f t="shared" si="331"/>
        <v>#REF!</v>
      </c>
    </row>
    <row r="1105" spans="1:23" s="26" customFormat="1" ht="21.95" customHeight="1" x14ac:dyDescent="0.2">
      <c r="A1105" s="192" t="e">
        <f>'Anexo VI Estimativa de custo'!#REF!</f>
        <v>#REF!</v>
      </c>
      <c r="B1105" s="172" t="e">
        <f>CONCATENATE($R$1098,SUM($M$1099:M1105))</f>
        <v>#REF!</v>
      </c>
      <c r="C1105" s="31" t="e">
        <f>'Anexo VI Estimativa de custo'!#REF!</f>
        <v>#REF!</v>
      </c>
      <c r="D1105" s="8" t="e">
        <f>'Anexo VI Estimativa de custo'!#REF!</f>
        <v>#REF!</v>
      </c>
      <c r="E1105" s="80" t="e">
        <f>'Anexo VI Estimativa de custo'!#REF!</f>
        <v>#REF!</v>
      </c>
      <c r="F1105" s="80" t="e">
        <f t="shared" si="354"/>
        <v>#REF!</v>
      </c>
      <c r="G1105" s="167" t="e">
        <f t="shared" si="355"/>
        <v>#REF!</v>
      </c>
      <c r="H1105" s="167" t="e">
        <f t="shared" si="356"/>
        <v>#REF!</v>
      </c>
      <c r="I1105" s="78" t="e">
        <f>'Anexo VI Estimativa de custo'!#REF!</f>
        <v>#REF!</v>
      </c>
      <c r="J1105" s="269" t="e">
        <f t="shared" si="357"/>
        <v>#REF!</v>
      </c>
      <c r="K1105" s="269" t="e">
        <f t="shared" si="358"/>
        <v>#REF!</v>
      </c>
      <c r="L1105" s="269" t="e">
        <f t="shared" si="359"/>
        <v>#REF!</v>
      </c>
      <c r="M1105" s="106" t="e">
        <f t="shared" si="353"/>
        <v>#REF!</v>
      </c>
      <c r="N1105" s="76"/>
      <c r="O1105" s="76"/>
      <c r="P1105" s="30"/>
      <c r="R1105" s="124"/>
      <c r="T1105" s="221" t="e">
        <f t="shared" si="330"/>
        <v>#REF!</v>
      </c>
      <c r="W1105" s="221" t="e">
        <f t="shared" si="331"/>
        <v>#REF!</v>
      </c>
    </row>
    <row r="1106" spans="1:23" s="26" customFormat="1" ht="21.95" customHeight="1" x14ac:dyDescent="0.2">
      <c r="A1106" s="192" t="e">
        <f>'Anexo VI Estimativa de custo'!#REF!</f>
        <v>#REF!</v>
      </c>
      <c r="B1106" s="172" t="e">
        <f>CONCATENATE($R$1098,SUM($M$1099:M1106))</f>
        <v>#REF!</v>
      </c>
      <c r="C1106" s="31" t="e">
        <f>'Anexo VI Estimativa de custo'!#REF!</f>
        <v>#REF!</v>
      </c>
      <c r="D1106" s="8" t="e">
        <f>'Anexo VI Estimativa de custo'!#REF!</f>
        <v>#REF!</v>
      </c>
      <c r="E1106" s="80" t="e">
        <f>'Anexo VI Estimativa de custo'!#REF!</f>
        <v>#REF!</v>
      </c>
      <c r="F1106" s="80" t="e">
        <f t="shared" si="354"/>
        <v>#REF!</v>
      </c>
      <c r="G1106" s="167" t="e">
        <f t="shared" si="355"/>
        <v>#REF!</v>
      </c>
      <c r="H1106" s="167" t="e">
        <f t="shared" si="356"/>
        <v>#REF!</v>
      </c>
      <c r="I1106" s="78" t="e">
        <f>'Anexo VI Estimativa de custo'!#REF!</f>
        <v>#REF!</v>
      </c>
      <c r="J1106" s="269" t="e">
        <f t="shared" si="357"/>
        <v>#REF!</v>
      </c>
      <c r="K1106" s="269" t="e">
        <f t="shared" si="358"/>
        <v>#REF!</v>
      </c>
      <c r="L1106" s="269" t="e">
        <f t="shared" si="359"/>
        <v>#REF!</v>
      </c>
      <c r="M1106" s="106" t="e">
        <f t="shared" si="353"/>
        <v>#REF!</v>
      </c>
      <c r="N1106" s="76"/>
      <c r="O1106" s="76"/>
      <c r="P1106" s="30"/>
      <c r="R1106" s="124"/>
      <c r="T1106" s="221" t="e">
        <f t="shared" ref="T1106:T1169" si="360">E1106*I1106</f>
        <v>#REF!</v>
      </c>
      <c r="W1106" s="221" t="e">
        <f t="shared" ref="W1106:W1169" si="361">I1106*E1106</f>
        <v>#REF!</v>
      </c>
    </row>
    <row r="1107" spans="1:23" s="26" customFormat="1" ht="21.95" customHeight="1" x14ac:dyDescent="0.2">
      <c r="A1107" s="192" t="e">
        <f>'Anexo VI Estimativa de custo'!#REF!</f>
        <v>#REF!</v>
      </c>
      <c r="B1107" s="172" t="e">
        <f>CONCATENATE($R$1098,SUM($M$1099:M1107))</f>
        <v>#REF!</v>
      </c>
      <c r="C1107" s="31" t="e">
        <f>'Anexo VI Estimativa de custo'!#REF!</f>
        <v>#REF!</v>
      </c>
      <c r="D1107" s="8" t="e">
        <f>'Anexo VI Estimativa de custo'!#REF!</f>
        <v>#REF!</v>
      </c>
      <c r="E1107" s="80" t="e">
        <f>'Anexo VI Estimativa de custo'!#REF!</f>
        <v>#REF!</v>
      </c>
      <c r="F1107" s="80" t="e">
        <f t="shared" si="354"/>
        <v>#REF!</v>
      </c>
      <c r="G1107" s="167" t="e">
        <f t="shared" si="355"/>
        <v>#REF!</v>
      </c>
      <c r="H1107" s="167" t="e">
        <f t="shared" si="356"/>
        <v>#REF!</v>
      </c>
      <c r="I1107" s="78" t="e">
        <f>'Anexo VI Estimativa de custo'!#REF!</f>
        <v>#REF!</v>
      </c>
      <c r="J1107" s="269" t="e">
        <f t="shared" si="357"/>
        <v>#REF!</v>
      </c>
      <c r="K1107" s="269" t="e">
        <f t="shared" si="358"/>
        <v>#REF!</v>
      </c>
      <c r="L1107" s="269" t="e">
        <f t="shared" si="359"/>
        <v>#REF!</v>
      </c>
      <c r="M1107" s="106" t="e">
        <f t="shared" si="353"/>
        <v>#REF!</v>
      </c>
      <c r="N1107" s="76"/>
      <c r="O1107" s="76"/>
      <c r="P1107" s="30"/>
      <c r="R1107" s="124"/>
      <c r="T1107" s="221" t="e">
        <f t="shared" si="360"/>
        <v>#REF!</v>
      </c>
      <c r="W1107" s="221" t="e">
        <f t="shared" si="361"/>
        <v>#REF!</v>
      </c>
    </row>
    <row r="1108" spans="1:23" s="26" customFormat="1" ht="21.95" customHeight="1" x14ac:dyDescent="0.2">
      <c r="A1108" s="192" t="e">
        <f>'Anexo VI Estimativa de custo'!#REF!</f>
        <v>#REF!</v>
      </c>
      <c r="B1108" s="172" t="e">
        <f>CONCATENATE($R$1098,SUM($M$1099:M1108))</f>
        <v>#REF!</v>
      </c>
      <c r="C1108" s="31" t="e">
        <f>'Anexo VI Estimativa de custo'!#REF!</f>
        <v>#REF!</v>
      </c>
      <c r="D1108" s="8" t="e">
        <f>'Anexo VI Estimativa de custo'!#REF!</f>
        <v>#REF!</v>
      </c>
      <c r="E1108" s="80" t="e">
        <f>'Anexo VI Estimativa de custo'!#REF!</f>
        <v>#REF!</v>
      </c>
      <c r="F1108" s="80" t="e">
        <f t="shared" si="354"/>
        <v>#REF!</v>
      </c>
      <c r="G1108" s="167" t="e">
        <f t="shared" si="355"/>
        <v>#REF!</v>
      </c>
      <c r="H1108" s="167" t="e">
        <f t="shared" si="356"/>
        <v>#REF!</v>
      </c>
      <c r="I1108" s="78" t="e">
        <f>'Anexo VI Estimativa de custo'!#REF!</f>
        <v>#REF!</v>
      </c>
      <c r="J1108" s="269" t="e">
        <f t="shared" si="357"/>
        <v>#REF!</v>
      </c>
      <c r="K1108" s="269" t="e">
        <f t="shared" si="358"/>
        <v>#REF!</v>
      </c>
      <c r="L1108" s="269" t="e">
        <f t="shared" si="359"/>
        <v>#REF!</v>
      </c>
      <c r="M1108" s="106" t="e">
        <f t="shared" si="353"/>
        <v>#REF!</v>
      </c>
      <c r="N1108" s="76"/>
      <c r="O1108" s="76"/>
      <c r="P1108" s="30"/>
      <c r="R1108" s="124"/>
      <c r="T1108" s="221" t="e">
        <f t="shared" si="360"/>
        <v>#REF!</v>
      </c>
      <c r="W1108" s="221" t="e">
        <f t="shared" si="361"/>
        <v>#REF!</v>
      </c>
    </row>
    <row r="1109" spans="1:23" s="26" customFormat="1" ht="21.95" customHeight="1" x14ac:dyDescent="0.2">
      <c r="A1109" s="192" t="e">
        <f>'Anexo VI Estimativa de custo'!#REF!</f>
        <v>#REF!</v>
      </c>
      <c r="B1109" s="172" t="e">
        <f>CONCATENATE($R$1098,SUM($M$1099:M1109))</f>
        <v>#REF!</v>
      </c>
      <c r="C1109" s="31" t="e">
        <f>'Anexo VI Estimativa de custo'!#REF!</f>
        <v>#REF!</v>
      </c>
      <c r="D1109" s="8" t="e">
        <f>'Anexo VI Estimativa de custo'!#REF!</f>
        <v>#REF!</v>
      </c>
      <c r="E1109" s="80" t="e">
        <f>'Anexo VI Estimativa de custo'!#REF!</f>
        <v>#REF!</v>
      </c>
      <c r="F1109" s="80" t="e">
        <f t="shared" si="354"/>
        <v>#REF!</v>
      </c>
      <c r="G1109" s="167" t="e">
        <f t="shared" si="355"/>
        <v>#REF!</v>
      </c>
      <c r="H1109" s="167" t="e">
        <f t="shared" si="356"/>
        <v>#REF!</v>
      </c>
      <c r="I1109" s="78" t="e">
        <f>'Anexo VI Estimativa de custo'!#REF!</f>
        <v>#REF!</v>
      </c>
      <c r="J1109" s="269" t="e">
        <f t="shared" si="357"/>
        <v>#REF!</v>
      </c>
      <c r="K1109" s="269" t="e">
        <f t="shared" si="358"/>
        <v>#REF!</v>
      </c>
      <c r="L1109" s="269" t="e">
        <f t="shared" si="359"/>
        <v>#REF!</v>
      </c>
      <c r="M1109" s="106" t="e">
        <f t="shared" si="353"/>
        <v>#REF!</v>
      </c>
      <c r="N1109" s="76"/>
      <c r="O1109" s="76"/>
      <c r="P1109" s="30"/>
      <c r="R1109" s="124"/>
      <c r="T1109" s="221" t="e">
        <f t="shared" si="360"/>
        <v>#REF!</v>
      </c>
      <c r="W1109" s="221" t="e">
        <f t="shared" si="361"/>
        <v>#REF!</v>
      </c>
    </row>
    <row r="1110" spans="1:23" s="26" customFormat="1" ht="21.95" customHeight="1" x14ac:dyDescent="0.2">
      <c r="A1110" s="192" t="e">
        <f>'Anexo VI Estimativa de custo'!#REF!</f>
        <v>#REF!</v>
      </c>
      <c r="B1110" s="172" t="e">
        <f>CONCATENATE($R$1098,SUM($M$1099:M1110))</f>
        <v>#REF!</v>
      </c>
      <c r="C1110" s="31" t="e">
        <f>'Anexo VI Estimativa de custo'!#REF!</f>
        <v>#REF!</v>
      </c>
      <c r="D1110" s="8" t="e">
        <f>'Anexo VI Estimativa de custo'!#REF!</f>
        <v>#REF!</v>
      </c>
      <c r="E1110" s="80" t="e">
        <f>'Anexo VI Estimativa de custo'!#REF!</f>
        <v>#REF!</v>
      </c>
      <c r="F1110" s="80" t="e">
        <f t="shared" si="354"/>
        <v>#REF!</v>
      </c>
      <c r="G1110" s="167" t="e">
        <f t="shared" si="355"/>
        <v>#REF!</v>
      </c>
      <c r="H1110" s="167" t="e">
        <f t="shared" si="356"/>
        <v>#REF!</v>
      </c>
      <c r="I1110" s="78" t="e">
        <f>'Anexo VI Estimativa de custo'!#REF!</f>
        <v>#REF!</v>
      </c>
      <c r="J1110" s="269" t="e">
        <f t="shared" si="357"/>
        <v>#REF!</v>
      </c>
      <c r="K1110" s="269" t="e">
        <f t="shared" si="358"/>
        <v>#REF!</v>
      </c>
      <c r="L1110" s="269" t="e">
        <f t="shared" si="359"/>
        <v>#REF!</v>
      </c>
      <c r="M1110" s="106" t="e">
        <f t="shared" si="353"/>
        <v>#REF!</v>
      </c>
      <c r="N1110" s="76"/>
      <c r="O1110" s="76"/>
      <c r="P1110" s="30"/>
      <c r="R1110" s="124"/>
      <c r="T1110" s="221" t="e">
        <f t="shared" si="360"/>
        <v>#REF!</v>
      </c>
      <c r="W1110" s="221" t="e">
        <f t="shared" si="361"/>
        <v>#REF!</v>
      </c>
    </row>
    <row r="1111" spans="1:23" s="26" customFormat="1" ht="21.95" customHeight="1" x14ac:dyDescent="0.2">
      <c r="A1111" s="192" t="e">
        <f>'Anexo VI Estimativa de custo'!#REF!</f>
        <v>#REF!</v>
      </c>
      <c r="B1111" s="172" t="e">
        <f>CONCATENATE($R$1098,SUM($M$1099:M1111))</f>
        <v>#REF!</v>
      </c>
      <c r="C1111" s="31" t="e">
        <f>'Anexo VI Estimativa de custo'!#REF!</f>
        <v>#REF!</v>
      </c>
      <c r="D1111" s="8" t="e">
        <f>'Anexo VI Estimativa de custo'!#REF!</f>
        <v>#REF!</v>
      </c>
      <c r="E1111" s="80" t="e">
        <f>'Anexo VI Estimativa de custo'!#REF!</f>
        <v>#REF!</v>
      </c>
      <c r="F1111" s="80" t="e">
        <f t="shared" si="354"/>
        <v>#REF!</v>
      </c>
      <c r="G1111" s="167" t="e">
        <f t="shared" si="355"/>
        <v>#REF!</v>
      </c>
      <c r="H1111" s="167" t="e">
        <f t="shared" si="356"/>
        <v>#REF!</v>
      </c>
      <c r="I1111" s="78" t="e">
        <f>'Anexo VI Estimativa de custo'!#REF!</f>
        <v>#REF!</v>
      </c>
      <c r="J1111" s="269" t="e">
        <f t="shared" si="357"/>
        <v>#REF!</v>
      </c>
      <c r="K1111" s="269" t="e">
        <f t="shared" si="358"/>
        <v>#REF!</v>
      </c>
      <c r="L1111" s="269" t="e">
        <f t="shared" si="359"/>
        <v>#REF!</v>
      </c>
      <c r="M1111" s="106" t="e">
        <f t="shared" si="353"/>
        <v>#REF!</v>
      </c>
      <c r="N1111" s="76"/>
      <c r="O1111" s="76"/>
      <c r="P1111" s="30"/>
      <c r="R1111" s="124"/>
      <c r="T1111" s="221" t="e">
        <f t="shared" si="360"/>
        <v>#REF!</v>
      </c>
      <c r="W1111" s="221" t="e">
        <f t="shared" si="361"/>
        <v>#REF!</v>
      </c>
    </row>
    <row r="1112" spans="1:23" s="26" customFormat="1" ht="21.95" customHeight="1" x14ac:dyDescent="0.2">
      <c r="A1112" s="192" t="e">
        <f>'Anexo VI Estimativa de custo'!#REF!</f>
        <v>#REF!</v>
      </c>
      <c r="B1112" s="172" t="e">
        <f>CONCATENATE($R$1098,SUM($M$1099:M1112))</f>
        <v>#REF!</v>
      </c>
      <c r="C1112" s="31" t="e">
        <f>'Anexo VI Estimativa de custo'!#REF!</f>
        <v>#REF!</v>
      </c>
      <c r="D1112" s="8" t="e">
        <f>'Anexo VI Estimativa de custo'!#REF!</f>
        <v>#REF!</v>
      </c>
      <c r="E1112" s="80" t="e">
        <f>'Anexo VI Estimativa de custo'!#REF!</f>
        <v>#REF!</v>
      </c>
      <c r="F1112" s="80" t="e">
        <f t="shared" si="354"/>
        <v>#REF!</v>
      </c>
      <c r="G1112" s="167" t="e">
        <f t="shared" si="355"/>
        <v>#REF!</v>
      </c>
      <c r="H1112" s="167" t="e">
        <f t="shared" si="356"/>
        <v>#REF!</v>
      </c>
      <c r="I1112" s="78" t="e">
        <f>'Anexo VI Estimativa de custo'!#REF!</f>
        <v>#REF!</v>
      </c>
      <c r="J1112" s="269" t="e">
        <f t="shared" si="357"/>
        <v>#REF!</v>
      </c>
      <c r="K1112" s="269" t="e">
        <f t="shared" si="358"/>
        <v>#REF!</v>
      </c>
      <c r="L1112" s="269" t="e">
        <f t="shared" si="359"/>
        <v>#REF!</v>
      </c>
      <c r="M1112" s="106" t="e">
        <f t="shared" si="353"/>
        <v>#REF!</v>
      </c>
      <c r="N1112" s="76"/>
      <c r="O1112" s="76"/>
      <c r="P1112" s="30"/>
      <c r="R1112" s="124"/>
      <c r="T1112" s="221" t="e">
        <f t="shared" si="360"/>
        <v>#REF!</v>
      </c>
      <c r="W1112" s="221" t="e">
        <f t="shared" si="361"/>
        <v>#REF!</v>
      </c>
    </row>
    <row r="1113" spans="1:23" s="26" customFormat="1" ht="21.95" customHeight="1" x14ac:dyDescent="0.2">
      <c r="A1113" s="192" t="e">
        <f>'Anexo VI Estimativa de custo'!#REF!</f>
        <v>#REF!</v>
      </c>
      <c r="B1113" s="172" t="e">
        <f>CONCATENATE($R$1098,SUM($M$1099:M1113))</f>
        <v>#REF!</v>
      </c>
      <c r="C1113" s="31" t="e">
        <f>'Anexo VI Estimativa de custo'!#REF!</f>
        <v>#REF!</v>
      </c>
      <c r="D1113" s="8" t="e">
        <f>'Anexo VI Estimativa de custo'!#REF!</f>
        <v>#REF!</v>
      </c>
      <c r="E1113" s="80" t="e">
        <f>'Anexo VI Estimativa de custo'!#REF!</f>
        <v>#REF!</v>
      </c>
      <c r="F1113" s="80" t="e">
        <f t="shared" si="354"/>
        <v>#REF!</v>
      </c>
      <c r="G1113" s="167" t="e">
        <f t="shared" si="355"/>
        <v>#REF!</v>
      </c>
      <c r="H1113" s="167" t="e">
        <f t="shared" si="356"/>
        <v>#REF!</v>
      </c>
      <c r="I1113" s="78" t="e">
        <f>'Anexo VI Estimativa de custo'!#REF!</f>
        <v>#REF!</v>
      </c>
      <c r="J1113" s="269" t="e">
        <f t="shared" si="357"/>
        <v>#REF!</v>
      </c>
      <c r="K1113" s="269" t="e">
        <f t="shared" si="358"/>
        <v>#REF!</v>
      </c>
      <c r="L1113" s="269" t="e">
        <f t="shared" si="359"/>
        <v>#REF!</v>
      </c>
      <c r="M1113" s="106" t="e">
        <f t="shared" si="353"/>
        <v>#REF!</v>
      </c>
      <c r="N1113" s="76"/>
      <c r="O1113" s="76"/>
      <c r="P1113" s="260" t="e">
        <f>SUM(E1099:E1113)</f>
        <v>#REF!</v>
      </c>
      <c r="R1113" s="124"/>
      <c r="T1113" s="221" t="e">
        <f t="shared" si="360"/>
        <v>#REF!</v>
      </c>
      <c r="W1113" s="221" t="e">
        <f t="shared" si="361"/>
        <v>#REF!</v>
      </c>
    </row>
    <row r="1114" spans="1:23" s="60" customFormat="1" ht="21.95" customHeight="1" x14ac:dyDescent="0.25">
      <c r="A1114" s="186"/>
      <c r="B1114" s="186" t="e">
        <f>SUM(M1114:N1114)</f>
        <v>#REF!</v>
      </c>
      <c r="C1114" s="531" t="s">
        <v>79</v>
      </c>
      <c r="D1114" s="532"/>
      <c r="E1114" s="532"/>
      <c r="F1114" s="532"/>
      <c r="G1114" s="532"/>
      <c r="H1114" s="532"/>
      <c r="I1114" s="532"/>
      <c r="J1114" s="532"/>
      <c r="K1114" s="532"/>
      <c r="L1114" s="532"/>
      <c r="M1114" s="104" t="e">
        <f>IF(P1327&gt;0.01,1,0)</f>
        <v>#REF!</v>
      </c>
      <c r="N1114" s="52" t="e">
        <f>B1061</f>
        <v>#REF!</v>
      </c>
      <c r="O1114" s="53"/>
      <c r="P1114" s="54" t="e">
        <f>SUM(E1063:E1113)</f>
        <v>#REF!</v>
      </c>
      <c r="Q1114" s="55"/>
      <c r="R1114" s="125"/>
      <c r="T1114" s="221">
        <f t="shared" si="360"/>
        <v>0</v>
      </c>
      <c r="W1114" s="221">
        <f t="shared" si="361"/>
        <v>0</v>
      </c>
    </row>
    <row r="1115" spans="1:23" s="60" customFormat="1" ht="21.95" customHeight="1" x14ac:dyDescent="0.25">
      <c r="A1115" s="178"/>
      <c r="B1115" s="178" t="e">
        <f>CONCATENATE(B1114,".1")</f>
        <v>#REF!</v>
      </c>
      <c r="C1115" s="72" t="s">
        <v>165</v>
      </c>
      <c r="D1115" s="58"/>
      <c r="E1115" s="93"/>
      <c r="F1115" s="93"/>
      <c r="G1115" s="93"/>
      <c r="H1115" s="93"/>
      <c r="I1115" s="94"/>
      <c r="J1115" s="93"/>
      <c r="K1115" s="93"/>
      <c r="L1115" s="93"/>
      <c r="M1115" s="104" t="e">
        <f>IF(P1177&gt;0.01,1,0)</f>
        <v>#REF!</v>
      </c>
      <c r="N1115" s="95"/>
      <c r="O1115" s="95"/>
      <c r="P1115" s="54"/>
      <c r="Q1115" s="55"/>
      <c r="R1115" s="131" t="e">
        <f>CONCATENATE(B1115,".")</f>
        <v>#REF!</v>
      </c>
      <c r="T1115" s="221">
        <f t="shared" si="360"/>
        <v>0</v>
      </c>
      <c r="W1115" s="221">
        <f t="shared" si="361"/>
        <v>0</v>
      </c>
    </row>
    <row r="1116" spans="1:23" s="26" customFormat="1" ht="21.95" customHeight="1" x14ac:dyDescent="0.2">
      <c r="A1116" s="217">
        <v>180639</v>
      </c>
      <c r="B1116" s="172" t="e">
        <f>CONCATENATE($R$1115,SUM($M$1116:M1116))</f>
        <v>#REF!</v>
      </c>
      <c r="C1116" s="36" t="e">
        <f>'Anexo VI Estimativa de custo'!#REF!</f>
        <v>#REF!</v>
      </c>
      <c r="D1116" s="8" t="e">
        <f>'Anexo VI Estimativa de custo'!#REF!</f>
        <v>#REF!</v>
      </c>
      <c r="E1116" s="46" t="e">
        <f>'Anexo VI Estimativa de custo'!#REF!</f>
        <v>#REF!</v>
      </c>
      <c r="F1116" s="46" t="e">
        <f>E1116</f>
        <v>#REF!</v>
      </c>
      <c r="G1116" s="167" t="e">
        <f>IF(F1116-E1116&gt;0,F1116-E1116,0)</f>
        <v>#REF!</v>
      </c>
      <c r="H1116" s="167" t="e">
        <f>IF(E1116-F1116&gt;0,E1116-F1116,0)</f>
        <v>#REF!</v>
      </c>
      <c r="I1116" s="11" t="e">
        <f>'Anexo VI Estimativa de custo'!#REF!</f>
        <v>#REF!</v>
      </c>
      <c r="J1116" s="269" t="e">
        <f>G1116*I1116</f>
        <v>#REF!</v>
      </c>
      <c r="K1116" s="269" t="e">
        <f>H1116*I1116</f>
        <v>#REF!</v>
      </c>
      <c r="L1116" s="269" t="e">
        <f>J1116-K1116</f>
        <v>#REF!</v>
      </c>
      <c r="M1116" s="106" t="e">
        <f>IF(E1116&gt;0.001,1,0)</f>
        <v>#REF!</v>
      </c>
      <c r="N1116" s="85"/>
      <c r="O1116" s="86"/>
      <c r="P1116" s="16"/>
      <c r="Q1116" s="17"/>
      <c r="R1116" s="126"/>
      <c r="T1116" s="221" t="e">
        <f t="shared" si="360"/>
        <v>#REF!</v>
      </c>
      <c r="W1116" s="221" t="e">
        <f t="shared" si="361"/>
        <v>#REF!</v>
      </c>
    </row>
    <row r="1117" spans="1:23" s="26" customFormat="1" ht="21.95" customHeight="1" x14ac:dyDescent="0.2">
      <c r="A1117" s="217">
        <v>180639</v>
      </c>
      <c r="B1117" s="172" t="e">
        <f>CONCATENATE($R$1115,SUM($M$1116:M1117))</f>
        <v>#REF!</v>
      </c>
      <c r="C1117" s="36" t="e">
        <f>'Anexo VI Estimativa de custo'!#REF!</f>
        <v>#REF!</v>
      </c>
      <c r="D1117" s="8" t="e">
        <f>'Anexo VI Estimativa de custo'!#REF!</f>
        <v>#REF!</v>
      </c>
      <c r="E1117" s="46" t="e">
        <f>'Anexo VI Estimativa de custo'!#REF!</f>
        <v>#REF!</v>
      </c>
      <c r="F1117" s="46" t="e">
        <f t="shared" ref="F1117:F1177" si="362">E1117</f>
        <v>#REF!</v>
      </c>
      <c r="G1117" s="167" t="e">
        <f t="shared" ref="G1117:G1177" si="363">IF(F1117-E1117&gt;0,F1117-E1117,0)</f>
        <v>#REF!</v>
      </c>
      <c r="H1117" s="167" t="e">
        <f t="shared" ref="H1117:H1177" si="364">IF(E1117-F1117&gt;0,E1117-F1117,0)</f>
        <v>#REF!</v>
      </c>
      <c r="I1117" s="11" t="e">
        <f>'Anexo VI Estimativa de custo'!#REF!</f>
        <v>#REF!</v>
      </c>
      <c r="J1117" s="269" t="e">
        <f t="shared" ref="J1117:J1177" si="365">G1117*I1117</f>
        <v>#REF!</v>
      </c>
      <c r="K1117" s="269" t="e">
        <f t="shared" ref="K1117:K1177" si="366">H1117*I1117</f>
        <v>#REF!</v>
      </c>
      <c r="L1117" s="269" t="e">
        <f t="shared" ref="L1117:L1177" si="367">J1117-K1117</f>
        <v>#REF!</v>
      </c>
      <c r="M1117" s="106" t="e">
        <f t="shared" ref="M1117:M1177" si="368">IF(E1117&gt;0.001,1,0)</f>
        <v>#REF!</v>
      </c>
      <c r="N1117" s="85"/>
      <c r="O1117" s="86"/>
      <c r="P1117" s="16"/>
      <c r="Q1117" s="17"/>
      <c r="R1117" s="126"/>
      <c r="T1117" s="221" t="e">
        <f t="shared" si="360"/>
        <v>#REF!</v>
      </c>
      <c r="W1117" s="221" t="e">
        <f t="shared" si="361"/>
        <v>#REF!</v>
      </c>
    </row>
    <row r="1118" spans="1:23" s="26" customFormat="1" ht="21.95" customHeight="1" x14ac:dyDescent="0.2">
      <c r="A1118" s="217">
        <v>180639</v>
      </c>
      <c r="B1118" s="172" t="e">
        <f>CONCATENATE($R$1115,SUM($M$1116:M1118))</f>
        <v>#REF!</v>
      </c>
      <c r="C1118" s="36" t="e">
        <f>'Anexo VI Estimativa de custo'!#REF!</f>
        <v>#REF!</v>
      </c>
      <c r="D1118" s="8" t="e">
        <f>'Anexo VI Estimativa de custo'!#REF!</f>
        <v>#REF!</v>
      </c>
      <c r="E1118" s="46" t="e">
        <f>'Anexo VI Estimativa de custo'!#REF!</f>
        <v>#REF!</v>
      </c>
      <c r="F1118" s="46" t="e">
        <f t="shared" si="362"/>
        <v>#REF!</v>
      </c>
      <c r="G1118" s="167" t="e">
        <f t="shared" si="363"/>
        <v>#REF!</v>
      </c>
      <c r="H1118" s="167" t="e">
        <f t="shared" si="364"/>
        <v>#REF!</v>
      </c>
      <c r="I1118" s="11" t="e">
        <f>'Anexo VI Estimativa de custo'!#REF!</f>
        <v>#REF!</v>
      </c>
      <c r="J1118" s="269" t="e">
        <f t="shared" si="365"/>
        <v>#REF!</v>
      </c>
      <c r="K1118" s="269" t="e">
        <f t="shared" si="366"/>
        <v>#REF!</v>
      </c>
      <c r="L1118" s="269" t="e">
        <f t="shared" si="367"/>
        <v>#REF!</v>
      </c>
      <c r="M1118" s="106" t="e">
        <f t="shared" si="368"/>
        <v>#REF!</v>
      </c>
      <c r="N1118" s="85"/>
      <c r="O1118" s="86"/>
      <c r="P1118" s="16"/>
      <c r="Q1118" s="17"/>
      <c r="R1118" s="126"/>
      <c r="T1118" s="221" t="e">
        <f t="shared" si="360"/>
        <v>#REF!</v>
      </c>
      <c r="W1118" s="221" t="e">
        <f t="shared" si="361"/>
        <v>#REF!</v>
      </c>
    </row>
    <row r="1119" spans="1:23" s="26" customFormat="1" ht="21.95" customHeight="1" x14ac:dyDescent="0.2">
      <c r="A1119" s="217">
        <v>180639</v>
      </c>
      <c r="B1119" s="172" t="e">
        <f>CONCATENATE($R$1115,SUM($M$1116:M1119))</f>
        <v>#REF!</v>
      </c>
      <c r="C1119" s="36" t="e">
        <f>'Anexo VI Estimativa de custo'!#REF!</f>
        <v>#REF!</v>
      </c>
      <c r="D1119" s="8" t="e">
        <f>'Anexo VI Estimativa de custo'!#REF!</f>
        <v>#REF!</v>
      </c>
      <c r="E1119" s="46" t="e">
        <f>'Anexo VI Estimativa de custo'!#REF!</f>
        <v>#REF!</v>
      </c>
      <c r="F1119" s="46" t="e">
        <f t="shared" si="362"/>
        <v>#REF!</v>
      </c>
      <c r="G1119" s="167" t="e">
        <f t="shared" si="363"/>
        <v>#REF!</v>
      </c>
      <c r="H1119" s="167" t="e">
        <f t="shared" si="364"/>
        <v>#REF!</v>
      </c>
      <c r="I1119" s="11" t="e">
        <f>'Anexo VI Estimativa de custo'!#REF!</f>
        <v>#REF!</v>
      </c>
      <c r="J1119" s="269" t="e">
        <f t="shared" si="365"/>
        <v>#REF!</v>
      </c>
      <c r="K1119" s="269" t="e">
        <f t="shared" si="366"/>
        <v>#REF!</v>
      </c>
      <c r="L1119" s="269" t="e">
        <f t="shared" si="367"/>
        <v>#REF!</v>
      </c>
      <c r="M1119" s="106" t="e">
        <f t="shared" si="368"/>
        <v>#REF!</v>
      </c>
      <c r="N1119" s="85"/>
      <c r="O1119" s="86"/>
      <c r="P1119" s="16"/>
      <c r="Q1119" s="17"/>
      <c r="R1119" s="126"/>
      <c r="T1119" s="221" t="e">
        <f t="shared" si="360"/>
        <v>#REF!</v>
      </c>
      <c r="W1119" s="221" t="e">
        <f t="shared" si="361"/>
        <v>#REF!</v>
      </c>
    </row>
    <row r="1120" spans="1:23" s="26" customFormat="1" ht="21.95" customHeight="1" x14ac:dyDescent="0.2">
      <c r="A1120" s="217">
        <v>180639</v>
      </c>
      <c r="B1120" s="172" t="e">
        <f>CONCATENATE($R$1115,SUM($M$1116:M1120))</f>
        <v>#REF!</v>
      </c>
      <c r="C1120" s="36" t="e">
        <f>'Anexo VI Estimativa de custo'!#REF!</f>
        <v>#REF!</v>
      </c>
      <c r="D1120" s="8" t="e">
        <f>'Anexo VI Estimativa de custo'!#REF!</f>
        <v>#REF!</v>
      </c>
      <c r="E1120" s="46" t="e">
        <f>'Anexo VI Estimativa de custo'!#REF!</f>
        <v>#REF!</v>
      </c>
      <c r="F1120" s="46" t="e">
        <f t="shared" si="362"/>
        <v>#REF!</v>
      </c>
      <c r="G1120" s="167" t="e">
        <f t="shared" si="363"/>
        <v>#REF!</v>
      </c>
      <c r="H1120" s="167" t="e">
        <f t="shared" si="364"/>
        <v>#REF!</v>
      </c>
      <c r="I1120" s="11" t="e">
        <f>'Anexo VI Estimativa de custo'!#REF!</f>
        <v>#REF!</v>
      </c>
      <c r="J1120" s="269" t="e">
        <f t="shared" si="365"/>
        <v>#REF!</v>
      </c>
      <c r="K1120" s="269" t="e">
        <f t="shared" si="366"/>
        <v>#REF!</v>
      </c>
      <c r="L1120" s="269" t="e">
        <f t="shared" si="367"/>
        <v>#REF!</v>
      </c>
      <c r="M1120" s="106" t="e">
        <f t="shared" si="368"/>
        <v>#REF!</v>
      </c>
      <c r="N1120" s="85"/>
      <c r="O1120" s="86"/>
      <c r="P1120" s="16"/>
      <c r="Q1120" s="17"/>
      <c r="R1120" s="126"/>
      <c r="T1120" s="221" t="e">
        <f t="shared" si="360"/>
        <v>#REF!</v>
      </c>
      <c r="W1120" s="221" t="e">
        <f t="shared" si="361"/>
        <v>#REF!</v>
      </c>
    </row>
    <row r="1121" spans="1:23" s="26" customFormat="1" ht="21.95" customHeight="1" x14ac:dyDescent="0.2">
      <c r="A1121" s="217">
        <v>180639</v>
      </c>
      <c r="B1121" s="172" t="e">
        <f>CONCATENATE($R$1115,SUM($M$1116:M1121))</f>
        <v>#REF!</v>
      </c>
      <c r="C1121" s="36" t="e">
        <f>'Anexo VI Estimativa de custo'!#REF!</f>
        <v>#REF!</v>
      </c>
      <c r="D1121" s="8" t="e">
        <f>'Anexo VI Estimativa de custo'!#REF!</f>
        <v>#REF!</v>
      </c>
      <c r="E1121" s="46" t="e">
        <f>'Anexo VI Estimativa de custo'!#REF!</f>
        <v>#REF!</v>
      </c>
      <c r="F1121" s="46" t="e">
        <f t="shared" si="362"/>
        <v>#REF!</v>
      </c>
      <c r="G1121" s="167" t="e">
        <f t="shared" si="363"/>
        <v>#REF!</v>
      </c>
      <c r="H1121" s="167" t="e">
        <f t="shared" si="364"/>
        <v>#REF!</v>
      </c>
      <c r="I1121" s="11" t="e">
        <f>'Anexo VI Estimativa de custo'!#REF!</f>
        <v>#REF!</v>
      </c>
      <c r="J1121" s="269" t="e">
        <f t="shared" si="365"/>
        <v>#REF!</v>
      </c>
      <c r="K1121" s="269" t="e">
        <f t="shared" si="366"/>
        <v>#REF!</v>
      </c>
      <c r="L1121" s="269" t="e">
        <f t="shared" si="367"/>
        <v>#REF!</v>
      </c>
      <c r="M1121" s="106" t="e">
        <f t="shared" si="368"/>
        <v>#REF!</v>
      </c>
      <c r="N1121" s="85"/>
      <c r="O1121" s="86"/>
      <c r="P1121" s="16"/>
      <c r="Q1121" s="17"/>
      <c r="R1121" s="126"/>
      <c r="T1121" s="221" t="e">
        <f t="shared" si="360"/>
        <v>#REF!</v>
      </c>
      <c r="W1121" s="221" t="e">
        <f t="shared" si="361"/>
        <v>#REF!</v>
      </c>
    </row>
    <row r="1122" spans="1:23" s="26" customFormat="1" ht="21.95" customHeight="1" x14ac:dyDescent="0.2">
      <c r="A1122" s="217">
        <v>180639</v>
      </c>
      <c r="B1122" s="172" t="e">
        <f>CONCATENATE($R$1115,SUM($M$1116:M1122))</f>
        <v>#REF!</v>
      </c>
      <c r="C1122" s="36" t="e">
        <f>'Anexo VI Estimativa de custo'!#REF!</f>
        <v>#REF!</v>
      </c>
      <c r="D1122" s="8" t="e">
        <f>'Anexo VI Estimativa de custo'!#REF!</f>
        <v>#REF!</v>
      </c>
      <c r="E1122" s="46" t="e">
        <f>'Anexo VI Estimativa de custo'!#REF!</f>
        <v>#REF!</v>
      </c>
      <c r="F1122" s="46" t="e">
        <f t="shared" si="362"/>
        <v>#REF!</v>
      </c>
      <c r="G1122" s="167" t="e">
        <f t="shared" si="363"/>
        <v>#REF!</v>
      </c>
      <c r="H1122" s="167" t="e">
        <f t="shared" si="364"/>
        <v>#REF!</v>
      </c>
      <c r="I1122" s="11" t="e">
        <f>'Anexo VI Estimativa de custo'!#REF!</f>
        <v>#REF!</v>
      </c>
      <c r="J1122" s="269" t="e">
        <f t="shared" si="365"/>
        <v>#REF!</v>
      </c>
      <c r="K1122" s="269" t="e">
        <f t="shared" si="366"/>
        <v>#REF!</v>
      </c>
      <c r="L1122" s="269" t="e">
        <f t="shared" si="367"/>
        <v>#REF!</v>
      </c>
      <c r="M1122" s="106" t="e">
        <f t="shared" si="368"/>
        <v>#REF!</v>
      </c>
      <c r="N1122" s="85"/>
      <c r="O1122" s="86"/>
      <c r="P1122" s="16"/>
      <c r="Q1122" s="17"/>
      <c r="R1122" s="126"/>
      <c r="T1122" s="221" t="e">
        <f t="shared" si="360"/>
        <v>#REF!</v>
      </c>
      <c r="W1122" s="221" t="e">
        <f t="shared" si="361"/>
        <v>#REF!</v>
      </c>
    </row>
    <row r="1123" spans="1:23" s="26" customFormat="1" ht="21.95" customHeight="1" x14ac:dyDescent="0.2">
      <c r="A1123" s="217">
        <v>180639</v>
      </c>
      <c r="B1123" s="172" t="e">
        <f>CONCATENATE($R$1115,SUM($M$1116:M1123))</f>
        <v>#REF!</v>
      </c>
      <c r="C1123" s="36" t="e">
        <f>'Anexo VI Estimativa de custo'!#REF!</f>
        <v>#REF!</v>
      </c>
      <c r="D1123" s="8" t="e">
        <f>'Anexo VI Estimativa de custo'!#REF!</f>
        <v>#REF!</v>
      </c>
      <c r="E1123" s="46" t="e">
        <f>'Anexo VI Estimativa de custo'!#REF!</f>
        <v>#REF!</v>
      </c>
      <c r="F1123" s="46" t="e">
        <f t="shared" si="362"/>
        <v>#REF!</v>
      </c>
      <c r="G1123" s="167" t="e">
        <f t="shared" si="363"/>
        <v>#REF!</v>
      </c>
      <c r="H1123" s="167" t="e">
        <f t="shared" si="364"/>
        <v>#REF!</v>
      </c>
      <c r="I1123" s="11" t="e">
        <f>'Anexo VI Estimativa de custo'!#REF!</f>
        <v>#REF!</v>
      </c>
      <c r="J1123" s="269" t="e">
        <f t="shared" si="365"/>
        <v>#REF!</v>
      </c>
      <c r="K1123" s="269" t="e">
        <f t="shared" si="366"/>
        <v>#REF!</v>
      </c>
      <c r="L1123" s="269" t="e">
        <f t="shared" si="367"/>
        <v>#REF!</v>
      </c>
      <c r="M1123" s="106" t="e">
        <f t="shared" si="368"/>
        <v>#REF!</v>
      </c>
      <c r="N1123" s="85"/>
      <c r="O1123" s="86"/>
      <c r="P1123" s="16"/>
      <c r="Q1123" s="17"/>
      <c r="R1123" s="126"/>
      <c r="T1123" s="221" t="e">
        <f t="shared" si="360"/>
        <v>#REF!</v>
      </c>
      <c r="W1123" s="221" t="e">
        <f t="shared" si="361"/>
        <v>#REF!</v>
      </c>
    </row>
    <row r="1124" spans="1:23" s="26" customFormat="1" ht="21.95" customHeight="1" x14ac:dyDescent="0.2">
      <c r="A1124" s="217">
        <v>180639</v>
      </c>
      <c r="B1124" s="172" t="e">
        <f>CONCATENATE($R$1115,SUM($M$1116:M1124))</f>
        <v>#REF!</v>
      </c>
      <c r="C1124" s="36" t="e">
        <f>'Anexo VI Estimativa de custo'!#REF!</f>
        <v>#REF!</v>
      </c>
      <c r="D1124" s="8" t="e">
        <f>'Anexo VI Estimativa de custo'!#REF!</f>
        <v>#REF!</v>
      </c>
      <c r="E1124" s="46" t="e">
        <f>'Anexo VI Estimativa de custo'!#REF!</f>
        <v>#REF!</v>
      </c>
      <c r="F1124" s="46" t="e">
        <f t="shared" si="362"/>
        <v>#REF!</v>
      </c>
      <c r="G1124" s="167" t="e">
        <f t="shared" si="363"/>
        <v>#REF!</v>
      </c>
      <c r="H1124" s="167" t="e">
        <f t="shared" si="364"/>
        <v>#REF!</v>
      </c>
      <c r="I1124" s="11" t="e">
        <f>'Anexo VI Estimativa de custo'!#REF!</f>
        <v>#REF!</v>
      </c>
      <c r="J1124" s="269" t="e">
        <f t="shared" si="365"/>
        <v>#REF!</v>
      </c>
      <c r="K1124" s="269" t="e">
        <f t="shared" si="366"/>
        <v>#REF!</v>
      </c>
      <c r="L1124" s="269" t="e">
        <f t="shared" si="367"/>
        <v>#REF!</v>
      </c>
      <c r="M1124" s="106" t="e">
        <f t="shared" si="368"/>
        <v>#REF!</v>
      </c>
      <c r="N1124" s="85"/>
      <c r="O1124" s="86"/>
      <c r="P1124" s="16"/>
      <c r="Q1124" s="17"/>
      <c r="R1124" s="126"/>
      <c r="T1124" s="221" t="e">
        <f t="shared" si="360"/>
        <v>#REF!</v>
      </c>
      <c r="W1124" s="221" t="e">
        <f t="shared" si="361"/>
        <v>#REF!</v>
      </c>
    </row>
    <row r="1125" spans="1:23" s="26" customFormat="1" ht="21.95" customHeight="1" x14ac:dyDescent="0.2">
      <c r="A1125" s="217">
        <v>180639</v>
      </c>
      <c r="B1125" s="172" t="e">
        <f>CONCATENATE($R$1115,SUM($M$1116:M1125))</f>
        <v>#REF!</v>
      </c>
      <c r="C1125" s="36" t="e">
        <f>'Anexo VI Estimativa de custo'!#REF!</f>
        <v>#REF!</v>
      </c>
      <c r="D1125" s="8" t="e">
        <f>'Anexo VI Estimativa de custo'!#REF!</f>
        <v>#REF!</v>
      </c>
      <c r="E1125" s="46" t="e">
        <f>'Anexo VI Estimativa de custo'!#REF!</f>
        <v>#REF!</v>
      </c>
      <c r="F1125" s="46" t="e">
        <f t="shared" si="362"/>
        <v>#REF!</v>
      </c>
      <c r="G1125" s="167" t="e">
        <f t="shared" si="363"/>
        <v>#REF!</v>
      </c>
      <c r="H1125" s="167" t="e">
        <f t="shared" si="364"/>
        <v>#REF!</v>
      </c>
      <c r="I1125" s="11" t="e">
        <f>'Anexo VI Estimativa de custo'!#REF!</f>
        <v>#REF!</v>
      </c>
      <c r="J1125" s="269" t="e">
        <f t="shared" si="365"/>
        <v>#REF!</v>
      </c>
      <c r="K1125" s="269" t="e">
        <f t="shared" si="366"/>
        <v>#REF!</v>
      </c>
      <c r="L1125" s="269" t="e">
        <f t="shared" si="367"/>
        <v>#REF!</v>
      </c>
      <c r="M1125" s="106" t="e">
        <f t="shared" si="368"/>
        <v>#REF!</v>
      </c>
      <c r="N1125" s="85"/>
      <c r="O1125" s="86"/>
      <c r="P1125" s="16"/>
      <c r="Q1125" s="17"/>
      <c r="R1125" s="126"/>
      <c r="T1125" s="221" t="e">
        <f t="shared" si="360"/>
        <v>#REF!</v>
      </c>
      <c r="W1125" s="221" t="e">
        <f t="shared" si="361"/>
        <v>#REF!</v>
      </c>
    </row>
    <row r="1126" spans="1:23" s="26" customFormat="1" ht="21.95" customHeight="1" x14ac:dyDescent="0.2">
      <c r="A1126" s="217">
        <v>180639</v>
      </c>
      <c r="B1126" s="172" t="e">
        <f>CONCATENATE($R$1115,SUM($M$1116:M1126))</f>
        <v>#REF!</v>
      </c>
      <c r="C1126" s="36" t="e">
        <f>'Anexo VI Estimativa de custo'!#REF!</f>
        <v>#REF!</v>
      </c>
      <c r="D1126" s="8" t="e">
        <f>'Anexo VI Estimativa de custo'!#REF!</f>
        <v>#REF!</v>
      </c>
      <c r="E1126" s="46" t="e">
        <f>'Anexo VI Estimativa de custo'!#REF!</f>
        <v>#REF!</v>
      </c>
      <c r="F1126" s="46" t="e">
        <f t="shared" si="362"/>
        <v>#REF!</v>
      </c>
      <c r="G1126" s="167" t="e">
        <f t="shared" si="363"/>
        <v>#REF!</v>
      </c>
      <c r="H1126" s="167" t="e">
        <f t="shared" si="364"/>
        <v>#REF!</v>
      </c>
      <c r="I1126" s="11" t="e">
        <f>'Anexo VI Estimativa de custo'!#REF!</f>
        <v>#REF!</v>
      </c>
      <c r="J1126" s="269" t="e">
        <f t="shared" si="365"/>
        <v>#REF!</v>
      </c>
      <c r="K1126" s="269" t="e">
        <f t="shared" si="366"/>
        <v>#REF!</v>
      </c>
      <c r="L1126" s="269" t="e">
        <f t="shared" si="367"/>
        <v>#REF!</v>
      </c>
      <c r="M1126" s="106" t="e">
        <f t="shared" si="368"/>
        <v>#REF!</v>
      </c>
      <c r="N1126" s="85"/>
      <c r="O1126" s="86"/>
      <c r="P1126" s="16"/>
      <c r="Q1126" s="17"/>
      <c r="R1126" s="126"/>
      <c r="T1126" s="221" t="e">
        <f t="shared" si="360"/>
        <v>#REF!</v>
      </c>
      <c r="W1126" s="221" t="e">
        <f t="shared" si="361"/>
        <v>#REF!</v>
      </c>
    </row>
    <row r="1127" spans="1:23" s="26" customFormat="1" ht="21.95" customHeight="1" x14ac:dyDescent="0.2">
      <c r="A1127" s="217">
        <v>180639</v>
      </c>
      <c r="B1127" s="172" t="e">
        <f>CONCATENATE($R$1115,SUM($M$1116:M1127))</f>
        <v>#REF!</v>
      </c>
      <c r="C1127" s="36" t="e">
        <f>'Anexo VI Estimativa de custo'!#REF!</f>
        <v>#REF!</v>
      </c>
      <c r="D1127" s="8" t="e">
        <f>'Anexo VI Estimativa de custo'!#REF!</f>
        <v>#REF!</v>
      </c>
      <c r="E1127" s="46" t="e">
        <f>'Anexo VI Estimativa de custo'!#REF!</f>
        <v>#REF!</v>
      </c>
      <c r="F1127" s="46" t="e">
        <f t="shared" si="362"/>
        <v>#REF!</v>
      </c>
      <c r="G1127" s="167" t="e">
        <f t="shared" si="363"/>
        <v>#REF!</v>
      </c>
      <c r="H1127" s="167" t="e">
        <f t="shared" si="364"/>
        <v>#REF!</v>
      </c>
      <c r="I1127" s="11" t="e">
        <f>'Anexo VI Estimativa de custo'!#REF!</f>
        <v>#REF!</v>
      </c>
      <c r="J1127" s="269" t="e">
        <f t="shared" si="365"/>
        <v>#REF!</v>
      </c>
      <c r="K1127" s="269" t="e">
        <f t="shared" si="366"/>
        <v>#REF!</v>
      </c>
      <c r="L1127" s="269" t="e">
        <f t="shared" si="367"/>
        <v>#REF!</v>
      </c>
      <c r="M1127" s="106" t="e">
        <f t="shared" si="368"/>
        <v>#REF!</v>
      </c>
      <c r="N1127" s="85"/>
      <c r="O1127" s="86"/>
      <c r="P1127" s="16"/>
      <c r="Q1127" s="17"/>
      <c r="R1127" s="126"/>
      <c r="T1127" s="221" t="e">
        <f t="shared" si="360"/>
        <v>#REF!</v>
      </c>
      <c r="W1127" s="221" t="e">
        <f t="shared" si="361"/>
        <v>#REF!</v>
      </c>
    </row>
    <row r="1128" spans="1:23" s="26" customFormat="1" ht="21.95" customHeight="1" x14ac:dyDescent="0.2">
      <c r="A1128" s="217">
        <v>180639</v>
      </c>
      <c r="B1128" s="172" t="e">
        <f>CONCATENATE($R$1115,SUM($M$1116:M1128))</f>
        <v>#REF!</v>
      </c>
      <c r="C1128" s="36" t="e">
        <f>'Anexo VI Estimativa de custo'!#REF!</f>
        <v>#REF!</v>
      </c>
      <c r="D1128" s="8" t="e">
        <f>'Anexo VI Estimativa de custo'!#REF!</f>
        <v>#REF!</v>
      </c>
      <c r="E1128" s="46" t="e">
        <f>'Anexo VI Estimativa de custo'!#REF!</f>
        <v>#REF!</v>
      </c>
      <c r="F1128" s="46" t="e">
        <f t="shared" si="362"/>
        <v>#REF!</v>
      </c>
      <c r="G1128" s="167" t="e">
        <f t="shared" si="363"/>
        <v>#REF!</v>
      </c>
      <c r="H1128" s="167" t="e">
        <f t="shared" si="364"/>
        <v>#REF!</v>
      </c>
      <c r="I1128" s="11" t="e">
        <f>'Anexo VI Estimativa de custo'!#REF!</f>
        <v>#REF!</v>
      </c>
      <c r="J1128" s="269" t="e">
        <f t="shared" si="365"/>
        <v>#REF!</v>
      </c>
      <c r="K1128" s="269" t="e">
        <f t="shared" si="366"/>
        <v>#REF!</v>
      </c>
      <c r="L1128" s="269" t="e">
        <f t="shared" si="367"/>
        <v>#REF!</v>
      </c>
      <c r="M1128" s="106" t="e">
        <f t="shared" si="368"/>
        <v>#REF!</v>
      </c>
      <c r="N1128" s="85"/>
      <c r="O1128" s="86"/>
      <c r="P1128" s="16"/>
      <c r="Q1128" s="17"/>
      <c r="R1128" s="126"/>
      <c r="T1128" s="221" t="e">
        <f t="shared" si="360"/>
        <v>#REF!</v>
      </c>
      <c r="W1128" s="221" t="e">
        <f t="shared" si="361"/>
        <v>#REF!</v>
      </c>
    </row>
    <row r="1129" spans="1:23" s="26" customFormat="1" ht="21.95" customHeight="1" x14ac:dyDescent="0.2">
      <c r="A1129" s="217">
        <v>180639</v>
      </c>
      <c r="B1129" s="172" t="e">
        <f>CONCATENATE($R$1115,SUM($M$1116:M1129))</f>
        <v>#REF!</v>
      </c>
      <c r="C1129" s="36" t="e">
        <f>'Anexo VI Estimativa de custo'!#REF!</f>
        <v>#REF!</v>
      </c>
      <c r="D1129" s="8" t="e">
        <f>'Anexo VI Estimativa de custo'!#REF!</f>
        <v>#REF!</v>
      </c>
      <c r="E1129" s="46" t="e">
        <f>'Anexo VI Estimativa de custo'!#REF!</f>
        <v>#REF!</v>
      </c>
      <c r="F1129" s="46" t="e">
        <f t="shared" si="362"/>
        <v>#REF!</v>
      </c>
      <c r="G1129" s="167" t="e">
        <f t="shared" si="363"/>
        <v>#REF!</v>
      </c>
      <c r="H1129" s="167" t="e">
        <f t="shared" si="364"/>
        <v>#REF!</v>
      </c>
      <c r="I1129" s="11" t="e">
        <f>'Anexo VI Estimativa de custo'!#REF!</f>
        <v>#REF!</v>
      </c>
      <c r="J1129" s="269" t="e">
        <f t="shared" si="365"/>
        <v>#REF!</v>
      </c>
      <c r="K1129" s="269" t="e">
        <f t="shared" si="366"/>
        <v>#REF!</v>
      </c>
      <c r="L1129" s="269" t="e">
        <f t="shared" si="367"/>
        <v>#REF!</v>
      </c>
      <c r="M1129" s="106" t="e">
        <f t="shared" si="368"/>
        <v>#REF!</v>
      </c>
      <c r="N1129" s="85"/>
      <c r="O1129" s="86"/>
      <c r="P1129" s="16"/>
      <c r="Q1129" s="17"/>
      <c r="R1129" s="126"/>
      <c r="T1129" s="221" t="e">
        <f t="shared" si="360"/>
        <v>#REF!</v>
      </c>
      <c r="W1129" s="221" t="e">
        <f t="shared" si="361"/>
        <v>#REF!</v>
      </c>
    </row>
    <row r="1130" spans="1:23" s="26" customFormat="1" ht="21.95" customHeight="1" x14ac:dyDescent="0.2">
      <c r="A1130" s="217">
        <v>180639</v>
      </c>
      <c r="B1130" s="172" t="e">
        <f>CONCATENATE($R$1115,SUM($M$1116:M1130))</f>
        <v>#REF!</v>
      </c>
      <c r="C1130" s="36" t="e">
        <f>'Anexo VI Estimativa de custo'!#REF!</f>
        <v>#REF!</v>
      </c>
      <c r="D1130" s="8" t="e">
        <f>'Anexo VI Estimativa de custo'!#REF!</f>
        <v>#REF!</v>
      </c>
      <c r="E1130" s="46" t="e">
        <f>'Anexo VI Estimativa de custo'!#REF!</f>
        <v>#REF!</v>
      </c>
      <c r="F1130" s="46" t="e">
        <f t="shared" si="362"/>
        <v>#REF!</v>
      </c>
      <c r="G1130" s="167" t="e">
        <f t="shared" si="363"/>
        <v>#REF!</v>
      </c>
      <c r="H1130" s="167" t="e">
        <f t="shared" si="364"/>
        <v>#REF!</v>
      </c>
      <c r="I1130" s="11" t="e">
        <f>'Anexo VI Estimativa de custo'!#REF!</f>
        <v>#REF!</v>
      </c>
      <c r="J1130" s="269" t="e">
        <f t="shared" si="365"/>
        <v>#REF!</v>
      </c>
      <c r="K1130" s="269" t="e">
        <f t="shared" si="366"/>
        <v>#REF!</v>
      </c>
      <c r="L1130" s="269" t="e">
        <f t="shared" si="367"/>
        <v>#REF!</v>
      </c>
      <c r="M1130" s="106" t="e">
        <f t="shared" si="368"/>
        <v>#REF!</v>
      </c>
      <c r="N1130" s="85"/>
      <c r="O1130" s="86"/>
      <c r="P1130" s="16"/>
      <c r="Q1130" s="17"/>
      <c r="R1130" s="126"/>
      <c r="T1130" s="221" t="e">
        <f t="shared" si="360"/>
        <v>#REF!</v>
      </c>
      <c r="W1130" s="221" t="e">
        <f t="shared" si="361"/>
        <v>#REF!</v>
      </c>
    </row>
    <row r="1131" spans="1:23" s="26" customFormat="1" ht="21.95" customHeight="1" x14ac:dyDescent="0.2">
      <c r="A1131" s="217">
        <v>180639</v>
      </c>
      <c r="B1131" s="172" t="e">
        <f>CONCATENATE($R$1115,SUM($M$1116:M1131))</f>
        <v>#REF!</v>
      </c>
      <c r="C1131" s="36" t="e">
        <f>'Anexo VI Estimativa de custo'!#REF!</f>
        <v>#REF!</v>
      </c>
      <c r="D1131" s="8" t="e">
        <f>'Anexo VI Estimativa de custo'!#REF!</f>
        <v>#REF!</v>
      </c>
      <c r="E1131" s="46" t="e">
        <f>'Anexo VI Estimativa de custo'!#REF!</f>
        <v>#REF!</v>
      </c>
      <c r="F1131" s="46" t="e">
        <f t="shared" si="362"/>
        <v>#REF!</v>
      </c>
      <c r="G1131" s="167" t="e">
        <f t="shared" si="363"/>
        <v>#REF!</v>
      </c>
      <c r="H1131" s="167" t="e">
        <f t="shared" si="364"/>
        <v>#REF!</v>
      </c>
      <c r="I1131" s="11" t="e">
        <f>'Anexo VI Estimativa de custo'!#REF!</f>
        <v>#REF!</v>
      </c>
      <c r="J1131" s="269" t="e">
        <f t="shared" si="365"/>
        <v>#REF!</v>
      </c>
      <c r="K1131" s="269" t="e">
        <f t="shared" si="366"/>
        <v>#REF!</v>
      </c>
      <c r="L1131" s="269" t="e">
        <f t="shared" si="367"/>
        <v>#REF!</v>
      </c>
      <c r="M1131" s="106" t="e">
        <f t="shared" si="368"/>
        <v>#REF!</v>
      </c>
      <c r="N1131" s="85"/>
      <c r="O1131" s="86"/>
      <c r="P1131" s="16"/>
      <c r="Q1131" s="17"/>
      <c r="R1131" s="126"/>
      <c r="T1131" s="221" t="e">
        <f t="shared" si="360"/>
        <v>#REF!</v>
      </c>
      <c r="W1131" s="221" t="e">
        <f t="shared" si="361"/>
        <v>#REF!</v>
      </c>
    </row>
    <row r="1132" spans="1:23" s="26" customFormat="1" ht="21.95" customHeight="1" x14ac:dyDescent="0.2">
      <c r="A1132" s="217">
        <v>180639</v>
      </c>
      <c r="B1132" s="172" t="e">
        <f>CONCATENATE($R$1115,SUM($M$1116:M1132))</f>
        <v>#REF!</v>
      </c>
      <c r="C1132" s="36" t="e">
        <f>'Anexo VI Estimativa de custo'!#REF!</f>
        <v>#REF!</v>
      </c>
      <c r="D1132" s="8" t="e">
        <f>'Anexo VI Estimativa de custo'!#REF!</f>
        <v>#REF!</v>
      </c>
      <c r="E1132" s="46" t="e">
        <f>'Anexo VI Estimativa de custo'!#REF!</f>
        <v>#REF!</v>
      </c>
      <c r="F1132" s="46" t="e">
        <f t="shared" si="362"/>
        <v>#REF!</v>
      </c>
      <c r="G1132" s="167" t="e">
        <f t="shared" si="363"/>
        <v>#REF!</v>
      </c>
      <c r="H1132" s="167" t="e">
        <f t="shared" si="364"/>
        <v>#REF!</v>
      </c>
      <c r="I1132" s="11" t="e">
        <f>'Anexo VI Estimativa de custo'!#REF!</f>
        <v>#REF!</v>
      </c>
      <c r="J1132" s="269" t="e">
        <f t="shared" si="365"/>
        <v>#REF!</v>
      </c>
      <c r="K1132" s="269" t="e">
        <f t="shared" si="366"/>
        <v>#REF!</v>
      </c>
      <c r="L1132" s="269" t="e">
        <f t="shared" si="367"/>
        <v>#REF!</v>
      </c>
      <c r="M1132" s="106" t="e">
        <f t="shared" si="368"/>
        <v>#REF!</v>
      </c>
      <c r="N1132" s="85"/>
      <c r="O1132" s="86"/>
      <c r="P1132" s="16"/>
      <c r="Q1132" s="17"/>
      <c r="R1132" s="126"/>
      <c r="T1132" s="221" t="e">
        <f t="shared" si="360"/>
        <v>#REF!</v>
      </c>
      <c r="W1132" s="221" t="e">
        <f t="shared" si="361"/>
        <v>#REF!</v>
      </c>
    </row>
    <row r="1133" spans="1:23" s="26" customFormat="1" ht="21.95" customHeight="1" x14ac:dyDescent="0.2">
      <c r="A1133" s="217">
        <v>180639</v>
      </c>
      <c r="B1133" s="172" t="e">
        <f>CONCATENATE($R$1115,SUM($M$1116:M1133))</f>
        <v>#REF!</v>
      </c>
      <c r="C1133" s="36" t="e">
        <f>'Anexo VI Estimativa de custo'!#REF!</f>
        <v>#REF!</v>
      </c>
      <c r="D1133" s="8" t="e">
        <f>'Anexo VI Estimativa de custo'!#REF!</f>
        <v>#REF!</v>
      </c>
      <c r="E1133" s="46" t="e">
        <f>'Anexo VI Estimativa de custo'!#REF!</f>
        <v>#REF!</v>
      </c>
      <c r="F1133" s="46" t="e">
        <f t="shared" si="362"/>
        <v>#REF!</v>
      </c>
      <c r="G1133" s="167" t="e">
        <f t="shared" si="363"/>
        <v>#REF!</v>
      </c>
      <c r="H1133" s="167" t="e">
        <f t="shared" si="364"/>
        <v>#REF!</v>
      </c>
      <c r="I1133" s="11" t="e">
        <f>'Anexo VI Estimativa de custo'!#REF!</f>
        <v>#REF!</v>
      </c>
      <c r="J1133" s="269" t="e">
        <f t="shared" si="365"/>
        <v>#REF!</v>
      </c>
      <c r="K1133" s="269" t="e">
        <f t="shared" si="366"/>
        <v>#REF!</v>
      </c>
      <c r="L1133" s="269" t="e">
        <f t="shared" si="367"/>
        <v>#REF!</v>
      </c>
      <c r="M1133" s="106" t="e">
        <f t="shared" si="368"/>
        <v>#REF!</v>
      </c>
      <c r="N1133" s="85"/>
      <c r="O1133" s="86"/>
      <c r="P1133" s="16"/>
      <c r="Q1133" s="17"/>
      <c r="R1133" s="126"/>
      <c r="T1133" s="221" t="e">
        <f t="shared" si="360"/>
        <v>#REF!</v>
      </c>
      <c r="W1133" s="221" t="e">
        <f t="shared" si="361"/>
        <v>#REF!</v>
      </c>
    </row>
    <row r="1134" spans="1:23" s="26" customFormat="1" ht="21.95" customHeight="1" x14ac:dyDescent="0.2">
      <c r="A1134" s="217">
        <v>180639</v>
      </c>
      <c r="B1134" s="172" t="e">
        <f>CONCATENATE($R$1115,SUM($M$1116:M1134))</f>
        <v>#REF!</v>
      </c>
      <c r="C1134" s="36" t="e">
        <f>'Anexo VI Estimativa de custo'!#REF!</f>
        <v>#REF!</v>
      </c>
      <c r="D1134" s="8" t="e">
        <f>'Anexo VI Estimativa de custo'!#REF!</f>
        <v>#REF!</v>
      </c>
      <c r="E1134" s="46" t="e">
        <f>'Anexo VI Estimativa de custo'!#REF!</f>
        <v>#REF!</v>
      </c>
      <c r="F1134" s="46" t="e">
        <f t="shared" si="362"/>
        <v>#REF!</v>
      </c>
      <c r="G1134" s="167" t="e">
        <f t="shared" si="363"/>
        <v>#REF!</v>
      </c>
      <c r="H1134" s="167" t="e">
        <f t="shared" si="364"/>
        <v>#REF!</v>
      </c>
      <c r="I1134" s="11" t="e">
        <f>'Anexo VI Estimativa de custo'!#REF!</f>
        <v>#REF!</v>
      </c>
      <c r="J1134" s="269" t="e">
        <f t="shared" si="365"/>
        <v>#REF!</v>
      </c>
      <c r="K1134" s="269" t="e">
        <f t="shared" si="366"/>
        <v>#REF!</v>
      </c>
      <c r="L1134" s="269" t="e">
        <f t="shared" si="367"/>
        <v>#REF!</v>
      </c>
      <c r="M1134" s="106" t="e">
        <f t="shared" si="368"/>
        <v>#REF!</v>
      </c>
      <c r="N1134" s="85"/>
      <c r="O1134" s="86"/>
      <c r="P1134" s="16"/>
      <c r="Q1134" s="17"/>
      <c r="R1134" s="126"/>
      <c r="T1134" s="221" t="e">
        <f t="shared" si="360"/>
        <v>#REF!</v>
      </c>
      <c r="W1134" s="221" t="e">
        <f t="shared" si="361"/>
        <v>#REF!</v>
      </c>
    </row>
    <row r="1135" spans="1:23" s="26" customFormat="1" ht="21.95" customHeight="1" x14ac:dyDescent="0.2">
      <c r="A1135" s="217">
        <v>180639</v>
      </c>
      <c r="B1135" s="172" t="e">
        <f>CONCATENATE($R$1115,SUM($M$1116:M1135))</f>
        <v>#REF!</v>
      </c>
      <c r="C1135" s="36" t="e">
        <f>'Anexo VI Estimativa de custo'!#REF!</f>
        <v>#REF!</v>
      </c>
      <c r="D1135" s="8" t="e">
        <f>'Anexo VI Estimativa de custo'!#REF!</f>
        <v>#REF!</v>
      </c>
      <c r="E1135" s="46" t="e">
        <f>'Anexo VI Estimativa de custo'!#REF!</f>
        <v>#REF!</v>
      </c>
      <c r="F1135" s="46" t="e">
        <f t="shared" si="362"/>
        <v>#REF!</v>
      </c>
      <c r="G1135" s="167" t="e">
        <f t="shared" si="363"/>
        <v>#REF!</v>
      </c>
      <c r="H1135" s="167" t="e">
        <f t="shared" si="364"/>
        <v>#REF!</v>
      </c>
      <c r="I1135" s="11" t="e">
        <f>'Anexo VI Estimativa de custo'!#REF!</f>
        <v>#REF!</v>
      </c>
      <c r="J1135" s="269" t="e">
        <f t="shared" si="365"/>
        <v>#REF!</v>
      </c>
      <c r="K1135" s="269" t="e">
        <f t="shared" si="366"/>
        <v>#REF!</v>
      </c>
      <c r="L1135" s="269" t="e">
        <f t="shared" si="367"/>
        <v>#REF!</v>
      </c>
      <c r="M1135" s="106" t="e">
        <f t="shared" si="368"/>
        <v>#REF!</v>
      </c>
      <c r="N1135" s="85"/>
      <c r="O1135" s="86"/>
      <c r="P1135" s="16"/>
      <c r="Q1135" s="17"/>
      <c r="R1135" s="126"/>
      <c r="T1135" s="221" t="e">
        <f t="shared" si="360"/>
        <v>#REF!</v>
      </c>
      <c r="W1135" s="221" t="e">
        <f t="shared" si="361"/>
        <v>#REF!</v>
      </c>
    </row>
    <row r="1136" spans="1:23" s="26" customFormat="1" ht="21.95" customHeight="1" x14ac:dyDescent="0.2">
      <c r="A1136" s="217">
        <v>180639</v>
      </c>
      <c r="B1136" s="172" t="e">
        <f>CONCATENATE($R$1115,SUM($M$1116:M1136))</f>
        <v>#REF!</v>
      </c>
      <c r="C1136" s="36" t="e">
        <f>'Anexo VI Estimativa de custo'!#REF!</f>
        <v>#REF!</v>
      </c>
      <c r="D1136" s="8" t="e">
        <f>'Anexo VI Estimativa de custo'!#REF!</f>
        <v>#REF!</v>
      </c>
      <c r="E1136" s="46" t="e">
        <f>'Anexo VI Estimativa de custo'!#REF!</f>
        <v>#REF!</v>
      </c>
      <c r="F1136" s="46" t="e">
        <f t="shared" si="362"/>
        <v>#REF!</v>
      </c>
      <c r="G1136" s="167" t="e">
        <f t="shared" si="363"/>
        <v>#REF!</v>
      </c>
      <c r="H1136" s="167" t="e">
        <f t="shared" si="364"/>
        <v>#REF!</v>
      </c>
      <c r="I1136" s="11" t="e">
        <f>'Anexo VI Estimativa de custo'!#REF!</f>
        <v>#REF!</v>
      </c>
      <c r="J1136" s="269" t="e">
        <f t="shared" si="365"/>
        <v>#REF!</v>
      </c>
      <c r="K1136" s="269" t="e">
        <f t="shared" si="366"/>
        <v>#REF!</v>
      </c>
      <c r="L1136" s="269" t="e">
        <f t="shared" si="367"/>
        <v>#REF!</v>
      </c>
      <c r="M1136" s="106" t="e">
        <f t="shared" si="368"/>
        <v>#REF!</v>
      </c>
      <c r="N1136" s="85"/>
      <c r="O1136" s="86"/>
      <c r="P1136" s="16"/>
      <c r="Q1136" s="17"/>
      <c r="R1136" s="126"/>
      <c r="T1136" s="221" t="e">
        <f t="shared" si="360"/>
        <v>#REF!</v>
      </c>
      <c r="W1136" s="221" t="e">
        <f t="shared" si="361"/>
        <v>#REF!</v>
      </c>
    </row>
    <row r="1137" spans="1:23" s="26" customFormat="1" ht="21.95" customHeight="1" x14ac:dyDescent="0.2">
      <c r="A1137" s="217">
        <v>180639</v>
      </c>
      <c r="B1137" s="172" t="e">
        <f>CONCATENATE($R$1115,SUM($M$1116:M1137))</f>
        <v>#REF!</v>
      </c>
      <c r="C1137" s="36" t="e">
        <f>'Anexo VI Estimativa de custo'!#REF!</f>
        <v>#REF!</v>
      </c>
      <c r="D1137" s="8" t="e">
        <f>'Anexo VI Estimativa de custo'!#REF!</f>
        <v>#REF!</v>
      </c>
      <c r="E1137" s="46" t="e">
        <f>'Anexo VI Estimativa de custo'!#REF!</f>
        <v>#REF!</v>
      </c>
      <c r="F1137" s="46" t="e">
        <f t="shared" si="362"/>
        <v>#REF!</v>
      </c>
      <c r="G1137" s="167" t="e">
        <f t="shared" si="363"/>
        <v>#REF!</v>
      </c>
      <c r="H1137" s="167" t="e">
        <f t="shared" si="364"/>
        <v>#REF!</v>
      </c>
      <c r="I1137" s="11" t="e">
        <f>'Anexo VI Estimativa de custo'!#REF!</f>
        <v>#REF!</v>
      </c>
      <c r="J1137" s="269" t="e">
        <f t="shared" si="365"/>
        <v>#REF!</v>
      </c>
      <c r="K1137" s="269" t="e">
        <f t="shared" si="366"/>
        <v>#REF!</v>
      </c>
      <c r="L1137" s="269" t="e">
        <f t="shared" si="367"/>
        <v>#REF!</v>
      </c>
      <c r="M1137" s="106" t="e">
        <f t="shared" si="368"/>
        <v>#REF!</v>
      </c>
      <c r="N1137" s="85"/>
      <c r="O1137" s="86"/>
      <c r="P1137" s="16"/>
      <c r="Q1137" s="17"/>
      <c r="R1137" s="126"/>
      <c r="T1137" s="221" t="e">
        <f t="shared" si="360"/>
        <v>#REF!</v>
      </c>
      <c r="W1137" s="221" t="e">
        <f t="shared" si="361"/>
        <v>#REF!</v>
      </c>
    </row>
    <row r="1138" spans="1:23" s="26" customFormat="1" ht="21.95" customHeight="1" x14ac:dyDescent="0.2">
      <c r="A1138" s="217">
        <v>180639</v>
      </c>
      <c r="B1138" s="172" t="e">
        <f>CONCATENATE($R$1115,SUM($M$1116:M1138))</f>
        <v>#REF!</v>
      </c>
      <c r="C1138" s="36" t="e">
        <f>'Anexo VI Estimativa de custo'!#REF!</f>
        <v>#REF!</v>
      </c>
      <c r="D1138" s="8" t="e">
        <f>'Anexo VI Estimativa de custo'!#REF!</f>
        <v>#REF!</v>
      </c>
      <c r="E1138" s="46" t="e">
        <f>'Anexo VI Estimativa de custo'!#REF!</f>
        <v>#REF!</v>
      </c>
      <c r="F1138" s="46" t="e">
        <f t="shared" si="362"/>
        <v>#REF!</v>
      </c>
      <c r="G1138" s="167" t="e">
        <f t="shared" si="363"/>
        <v>#REF!</v>
      </c>
      <c r="H1138" s="167" t="e">
        <f t="shared" si="364"/>
        <v>#REF!</v>
      </c>
      <c r="I1138" s="11" t="e">
        <f>'Anexo VI Estimativa de custo'!#REF!</f>
        <v>#REF!</v>
      </c>
      <c r="J1138" s="269" t="e">
        <f t="shared" si="365"/>
        <v>#REF!</v>
      </c>
      <c r="K1138" s="269" t="e">
        <f t="shared" si="366"/>
        <v>#REF!</v>
      </c>
      <c r="L1138" s="269" t="e">
        <f t="shared" si="367"/>
        <v>#REF!</v>
      </c>
      <c r="M1138" s="106" t="e">
        <f t="shared" si="368"/>
        <v>#REF!</v>
      </c>
      <c r="N1138" s="85"/>
      <c r="O1138" s="86"/>
      <c r="P1138" s="16"/>
      <c r="Q1138" s="17"/>
      <c r="R1138" s="126"/>
      <c r="T1138" s="221" t="e">
        <f t="shared" si="360"/>
        <v>#REF!</v>
      </c>
      <c r="W1138" s="221" t="e">
        <f t="shared" si="361"/>
        <v>#REF!</v>
      </c>
    </row>
    <row r="1139" spans="1:23" s="26" customFormat="1" ht="21.95" customHeight="1" x14ac:dyDescent="0.2">
      <c r="A1139" s="217">
        <v>180639</v>
      </c>
      <c r="B1139" s="172" t="e">
        <f>CONCATENATE($R$1115,SUM($M$1116:M1139))</f>
        <v>#REF!</v>
      </c>
      <c r="C1139" s="36" t="e">
        <f>'Anexo VI Estimativa de custo'!#REF!</f>
        <v>#REF!</v>
      </c>
      <c r="D1139" s="8" t="e">
        <f>'Anexo VI Estimativa de custo'!#REF!</f>
        <v>#REF!</v>
      </c>
      <c r="E1139" s="46" t="e">
        <f>'Anexo VI Estimativa de custo'!#REF!</f>
        <v>#REF!</v>
      </c>
      <c r="F1139" s="46" t="e">
        <f t="shared" si="362"/>
        <v>#REF!</v>
      </c>
      <c r="G1139" s="167" t="e">
        <f t="shared" si="363"/>
        <v>#REF!</v>
      </c>
      <c r="H1139" s="167" t="e">
        <f t="shared" si="364"/>
        <v>#REF!</v>
      </c>
      <c r="I1139" s="11" t="e">
        <f>'Anexo VI Estimativa de custo'!#REF!</f>
        <v>#REF!</v>
      </c>
      <c r="J1139" s="269" t="e">
        <f t="shared" si="365"/>
        <v>#REF!</v>
      </c>
      <c r="K1139" s="269" t="e">
        <f t="shared" si="366"/>
        <v>#REF!</v>
      </c>
      <c r="L1139" s="269" t="e">
        <f t="shared" si="367"/>
        <v>#REF!</v>
      </c>
      <c r="M1139" s="106" t="e">
        <f t="shared" si="368"/>
        <v>#REF!</v>
      </c>
      <c r="N1139" s="85"/>
      <c r="O1139" s="86"/>
      <c r="P1139" s="16"/>
      <c r="Q1139" s="17"/>
      <c r="R1139" s="126"/>
      <c r="T1139" s="221" t="e">
        <f t="shared" si="360"/>
        <v>#REF!</v>
      </c>
      <c r="W1139" s="221" t="e">
        <f t="shared" si="361"/>
        <v>#REF!</v>
      </c>
    </row>
    <row r="1140" spans="1:23" s="26" customFormat="1" ht="21.95" customHeight="1" x14ac:dyDescent="0.2">
      <c r="A1140" s="217">
        <v>180639</v>
      </c>
      <c r="B1140" s="172" t="e">
        <f>CONCATENATE($R$1115,SUM($M$1116:M1140))</f>
        <v>#REF!</v>
      </c>
      <c r="C1140" s="36" t="e">
        <f>'Anexo VI Estimativa de custo'!#REF!</f>
        <v>#REF!</v>
      </c>
      <c r="D1140" s="8" t="e">
        <f>'Anexo VI Estimativa de custo'!#REF!</f>
        <v>#REF!</v>
      </c>
      <c r="E1140" s="46" t="e">
        <f>'Anexo VI Estimativa de custo'!#REF!</f>
        <v>#REF!</v>
      </c>
      <c r="F1140" s="46" t="e">
        <f t="shared" si="362"/>
        <v>#REF!</v>
      </c>
      <c r="G1140" s="167" t="e">
        <f t="shared" si="363"/>
        <v>#REF!</v>
      </c>
      <c r="H1140" s="167" t="e">
        <f t="shared" si="364"/>
        <v>#REF!</v>
      </c>
      <c r="I1140" s="11" t="e">
        <f>'Anexo VI Estimativa de custo'!#REF!</f>
        <v>#REF!</v>
      </c>
      <c r="J1140" s="269" t="e">
        <f t="shared" si="365"/>
        <v>#REF!</v>
      </c>
      <c r="K1140" s="269" t="e">
        <f t="shared" si="366"/>
        <v>#REF!</v>
      </c>
      <c r="L1140" s="269" t="e">
        <f t="shared" si="367"/>
        <v>#REF!</v>
      </c>
      <c r="M1140" s="106" t="e">
        <f t="shared" si="368"/>
        <v>#REF!</v>
      </c>
      <c r="N1140" s="85"/>
      <c r="O1140" s="86"/>
      <c r="P1140" s="16"/>
      <c r="Q1140" s="17"/>
      <c r="R1140" s="126"/>
      <c r="T1140" s="221" t="e">
        <f t="shared" si="360"/>
        <v>#REF!</v>
      </c>
      <c r="W1140" s="221" t="e">
        <f t="shared" si="361"/>
        <v>#REF!</v>
      </c>
    </row>
    <row r="1141" spans="1:23" s="26" customFormat="1" ht="21.95" customHeight="1" x14ac:dyDescent="0.2">
      <c r="A1141" s="217">
        <v>180639</v>
      </c>
      <c r="B1141" s="172" t="e">
        <f>CONCATENATE($R$1115,SUM($M$1116:M1141))</f>
        <v>#REF!</v>
      </c>
      <c r="C1141" s="36" t="e">
        <f>'Anexo VI Estimativa de custo'!#REF!</f>
        <v>#REF!</v>
      </c>
      <c r="D1141" s="8" t="e">
        <f>'Anexo VI Estimativa de custo'!#REF!</f>
        <v>#REF!</v>
      </c>
      <c r="E1141" s="46" t="e">
        <f>'Anexo VI Estimativa de custo'!#REF!</f>
        <v>#REF!</v>
      </c>
      <c r="F1141" s="46" t="e">
        <f t="shared" si="362"/>
        <v>#REF!</v>
      </c>
      <c r="G1141" s="167" t="e">
        <f t="shared" si="363"/>
        <v>#REF!</v>
      </c>
      <c r="H1141" s="167" t="e">
        <f t="shared" si="364"/>
        <v>#REF!</v>
      </c>
      <c r="I1141" s="11" t="e">
        <f>'Anexo VI Estimativa de custo'!#REF!</f>
        <v>#REF!</v>
      </c>
      <c r="J1141" s="269" t="e">
        <f t="shared" si="365"/>
        <v>#REF!</v>
      </c>
      <c r="K1141" s="269" t="e">
        <f t="shared" si="366"/>
        <v>#REF!</v>
      </c>
      <c r="L1141" s="269" t="e">
        <f t="shared" si="367"/>
        <v>#REF!</v>
      </c>
      <c r="M1141" s="106" t="e">
        <f t="shared" si="368"/>
        <v>#REF!</v>
      </c>
      <c r="N1141" s="85"/>
      <c r="O1141" s="86"/>
      <c r="P1141" s="16"/>
      <c r="Q1141" s="17"/>
      <c r="R1141" s="126"/>
      <c r="T1141" s="221" t="e">
        <f t="shared" si="360"/>
        <v>#REF!</v>
      </c>
      <c r="W1141" s="221" t="e">
        <f t="shared" si="361"/>
        <v>#REF!</v>
      </c>
    </row>
    <row r="1142" spans="1:23" s="26" customFormat="1" ht="21.95" customHeight="1" x14ac:dyDescent="0.2">
      <c r="A1142" s="217">
        <v>180639</v>
      </c>
      <c r="B1142" s="172" t="e">
        <f>CONCATENATE($R$1115,SUM($M$1116:M1142))</f>
        <v>#REF!</v>
      </c>
      <c r="C1142" s="36" t="e">
        <f>'Anexo VI Estimativa de custo'!#REF!</f>
        <v>#REF!</v>
      </c>
      <c r="D1142" s="8" t="e">
        <f>'Anexo VI Estimativa de custo'!#REF!</f>
        <v>#REF!</v>
      </c>
      <c r="E1142" s="46" t="e">
        <f>'Anexo VI Estimativa de custo'!#REF!</f>
        <v>#REF!</v>
      </c>
      <c r="F1142" s="46" t="e">
        <f t="shared" si="362"/>
        <v>#REF!</v>
      </c>
      <c r="G1142" s="167" t="e">
        <f t="shared" si="363"/>
        <v>#REF!</v>
      </c>
      <c r="H1142" s="167" t="e">
        <f t="shared" si="364"/>
        <v>#REF!</v>
      </c>
      <c r="I1142" s="11" t="e">
        <f>'Anexo VI Estimativa de custo'!#REF!</f>
        <v>#REF!</v>
      </c>
      <c r="J1142" s="269" t="e">
        <f t="shared" si="365"/>
        <v>#REF!</v>
      </c>
      <c r="K1142" s="269" t="e">
        <f t="shared" si="366"/>
        <v>#REF!</v>
      </c>
      <c r="L1142" s="269" t="e">
        <f t="shared" si="367"/>
        <v>#REF!</v>
      </c>
      <c r="M1142" s="106" t="e">
        <f t="shared" si="368"/>
        <v>#REF!</v>
      </c>
      <c r="N1142" s="85"/>
      <c r="O1142" s="86"/>
      <c r="P1142" s="16"/>
      <c r="Q1142" s="17"/>
      <c r="R1142" s="126"/>
      <c r="T1142" s="221" t="e">
        <f t="shared" si="360"/>
        <v>#REF!</v>
      </c>
      <c r="W1142" s="221" t="e">
        <f t="shared" si="361"/>
        <v>#REF!</v>
      </c>
    </row>
    <row r="1143" spans="1:23" s="26" customFormat="1" ht="21.95" customHeight="1" x14ac:dyDescent="0.2">
      <c r="A1143" s="217">
        <v>180639</v>
      </c>
      <c r="B1143" s="172" t="e">
        <f>CONCATENATE($R$1115,SUM($M$1116:M1143))</f>
        <v>#REF!</v>
      </c>
      <c r="C1143" s="36" t="e">
        <f>'Anexo VI Estimativa de custo'!#REF!</f>
        <v>#REF!</v>
      </c>
      <c r="D1143" s="8" t="e">
        <f>'Anexo VI Estimativa de custo'!#REF!</f>
        <v>#REF!</v>
      </c>
      <c r="E1143" s="46" t="e">
        <f>'Anexo VI Estimativa de custo'!#REF!</f>
        <v>#REF!</v>
      </c>
      <c r="F1143" s="46" t="e">
        <f t="shared" si="362"/>
        <v>#REF!</v>
      </c>
      <c r="G1143" s="167" t="e">
        <f t="shared" si="363"/>
        <v>#REF!</v>
      </c>
      <c r="H1143" s="167" t="e">
        <f t="shared" si="364"/>
        <v>#REF!</v>
      </c>
      <c r="I1143" s="11" t="e">
        <f>'Anexo VI Estimativa de custo'!#REF!</f>
        <v>#REF!</v>
      </c>
      <c r="J1143" s="269" t="e">
        <f t="shared" si="365"/>
        <v>#REF!</v>
      </c>
      <c r="K1143" s="269" t="e">
        <f t="shared" si="366"/>
        <v>#REF!</v>
      </c>
      <c r="L1143" s="269" t="e">
        <f t="shared" si="367"/>
        <v>#REF!</v>
      </c>
      <c r="M1143" s="106" t="e">
        <f t="shared" si="368"/>
        <v>#REF!</v>
      </c>
      <c r="N1143" s="85"/>
      <c r="O1143" s="86"/>
      <c r="P1143" s="16"/>
      <c r="Q1143" s="17"/>
      <c r="R1143" s="126"/>
      <c r="T1143" s="221" t="e">
        <f t="shared" si="360"/>
        <v>#REF!</v>
      </c>
      <c r="W1143" s="221" t="e">
        <f t="shared" si="361"/>
        <v>#REF!</v>
      </c>
    </row>
    <row r="1144" spans="1:23" s="26" customFormat="1" ht="21.95" customHeight="1" x14ac:dyDescent="0.2">
      <c r="A1144" s="217">
        <v>180639</v>
      </c>
      <c r="B1144" s="172" t="e">
        <f>CONCATENATE($R$1115,SUM($M$1116:M1144))</f>
        <v>#REF!</v>
      </c>
      <c r="C1144" s="36" t="e">
        <f>'Anexo VI Estimativa de custo'!#REF!</f>
        <v>#REF!</v>
      </c>
      <c r="D1144" s="8" t="e">
        <f>'Anexo VI Estimativa de custo'!#REF!</f>
        <v>#REF!</v>
      </c>
      <c r="E1144" s="46" t="e">
        <f>'Anexo VI Estimativa de custo'!#REF!</f>
        <v>#REF!</v>
      </c>
      <c r="F1144" s="46" t="e">
        <f t="shared" si="362"/>
        <v>#REF!</v>
      </c>
      <c r="G1144" s="167" t="e">
        <f t="shared" si="363"/>
        <v>#REF!</v>
      </c>
      <c r="H1144" s="167" t="e">
        <f t="shared" si="364"/>
        <v>#REF!</v>
      </c>
      <c r="I1144" s="11" t="e">
        <f>'Anexo VI Estimativa de custo'!#REF!</f>
        <v>#REF!</v>
      </c>
      <c r="J1144" s="269" t="e">
        <f t="shared" si="365"/>
        <v>#REF!</v>
      </c>
      <c r="K1144" s="269" t="e">
        <f t="shared" si="366"/>
        <v>#REF!</v>
      </c>
      <c r="L1144" s="269" t="e">
        <f t="shared" si="367"/>
        <v>#REF!</v>
      </c>
      <c r="M1144" s="106" t="e">
        <f t="shared" si="368"/>
        <v>#REF!</v>
      </c>
      <c r="N1144" s="85"/>
      <c r="O1144" s="86"/>
      <c r="P1144" s="16"/>
      <c r="Q1144" s="17"/>
      <c r="R1144" s="126"/>
      <c r="T1144" s="221" t="e">
        <f t="shared" si="360"/>
        <v>#REF!</v>
      </c>
      <c r="W1144" s="221" t="e">
        <f t="shared" si="361"/>
        <v>#REF!</v>
      </c>
    </row>
    <row r="1145" spans="1:23" s="26" customFormat="1" ht="21.95" customHeight="1" x14ac:dyDescent="0.2">
      <c r="A1145" s="217">
        <v>180639</v>
      </c>
      <c r="B1145" s="172" t="e">
        <f>CONCATENATE($R$1115,SUM($M$1116:M1145))</f>
        <v>#REF!</v>
      </c>
      <c r="C1145" s="36" t="e">
        <f>'Anexo VI Estimativa de custo'!#REF!</f>
        <v>#REF!</v>
      </c>
      <c r="D1145" s="8" t="e">
        <f>'Anexo VI Estimativa de custo'!#REF!</f>
        <v>#REF!</v>
      </c>
      <c r="E1145" s="46" t="e">
        <f>'Anexo VI Estimativa de custo'!#REF!</f>
        <v>#REF!</v>
      </c>
      <c r="F1145" s="46" t="e">
        <f t="shared" si="362"/>
        <v>#REF!</v>
      </c>
      <c r="G1145" s="167" t="e">
        <f t="shared" si="363"/>
        <v>#REF!</v>
      </c>
      <c r="H1145" s="167" t="e">
        <f t="shared" si="364"/>
        <v>#REF!</v>
      </c>
      <c r="I1145" s="11" t="e">
        <f>'Anexo VI Estimativa de custo'!#REF!</f>
        <v>#REF!</v>
      </c>
      <c r="J1145" s="269" t="e">
        <f t="shared" si="365"/>
        <v>#REF!</v>
      </c>
      <c r="K1145" s="269" t="e">
        <f t="shared" si="366"/>
        <v>#REF!</v>
      </c>
      <c r="L1145" s="269" t="e">
        <f t="shared" si="367"/>
        <v>#REF!</v>
      </c>
      <c r="M1145" s="106" t="e">
        <f t="shared" si="368"/>
        <v>#REF!</v>
      </c>
      <c r="N1145" s="85"/>
      <c r="O1145" s="86"/>
      <c r="P1145" s="16"/>
      <c r="Q1145" s="17"/>
      <c r="R1145" s="126"/>
      <c r="T1145" s="221" t="e">
        <f t="shared" si="360"/>
        <v>#REF!</v>
      </c>
      <c r="W1145" s="221" t="e">
        <f t="shared" si="361"/>
        <v>#REF!</v>
      </c>
    </row>
    <row r="1146" spans="1:23" s="26" customFormat="1" ht="21.95" customHeight="1" x14ac:dyDescent="0.2">
      <c r="A1146" s="217">
        <v>180639</v>
      </c>
      <c r="B1146" s="172" t="e">
        <f>CONCATENATE($R$1115,SUM($M$1116:M1146))</f>
        <v>#REF!</v>
      </c>
      <c r="C1146" s="36" t="e">
        <f>'Anexo VI Estimativa de custo'!#REF!</f>
        <v>#REF!</v>
      </c>
      <c r="D1146" s="8" t="e">
        <f>'Anexo VI Estimativa de custo'!#REF!</f>
        <v>#REF!</v>
      </c>
      <c r="E1146" s="46" t="e">
        <f>'Anexo VI Estimativa de custo'!#REF!</f>
        <v>#REF!</v>
      </c>
      <c r="F1146" s="46" t="e">
        <f t="shared" si="362"/>
        <v>#REF!</v>
      </c>
      <c r="G1146" s="167" t="e">
        <f t="shared" si="363"/>
        <v>#REF!</v>
      </c>
      <c r="H1146" s="167" t="e">
        <f t="shared" si="364"/>
        <v>#REF!</v>
      </c>
      <c r="I1146" s="11" t="e">
        <f>'Anexo VI Estimativa de custo'!#REF!</f>
        <v>#REF!</v>
      </c>
      <c r="J1146" s="269" t="e">
        <f t="shared" si="365"/>
        <v>#REF!</v>
      </c>
      <c r="K1146" s="269" t="e">
        <f t="shared" si="366"/>
        <v>#REF!</v>
      </c>
      <c r="L1146" s="269" t="e">
        <f t="shared" si="367"/>
        <v>#REF!</v>
      </c>
      <c r="M1146" s="106" t="e">
        <f t="shared" si="368"/>
        <v>#REF!</v>
      </c>
      <c r="N1146" s="85"/>
      <c r="O1146" s="86"/>
      <c r="P1146" s="16"/>
      <c r="Q1146" s="17"/>
      <c r="R1146" s="126"/>
      <c r="T1146" s="221" t="e">
        <f t="shared" si="360"/>
        <v>#REF!</v>
      </c>
      <c r="W1146" s="221" t="e">
        <f t="shared" si="361"/>
        <v>#REF!</v>
      </c>
    </row>
    <row r="1147" spans="1:23" s="26" customFormat="1" ht="21.95" customHeight="1" x14ac:dyDescent="0.2">
      <c r="A1147" s="217">
        <v>180639</v>
      </c>
      <c r="B1147" s="172" t="e">
        <f>CONCATENATE($R$1115,SUM($M$1116:M1147))</f>
        <v>#REF!</v>
      </c>
      <c r="C1147" s="36" t="e">
        <f>'Anexo VI Estimativa de custo'!#REF!</f>
        <v>#REF!</v>
      </c>
      <c r="D1147" s="8" t="e">
        <f>'Anexo VI Estimativa de custo'!#REF!</f>
        <v>#REF!</v>
      </c>
      <c r="E1147" s="46" t="e">
        <f>'Anexo VI Estimativa de custo'!#REF!</f>
        <v>#REF!</v>
      </c>
      <c r="F1147" s="46" t="e">
        <f t="shared" si="362"/>
        <v>#REF!</v>
      </c>
      <c r="G1147" s="167" t="e">
        <f t="shared" si="363"/>
        <v>#REF!</v>
      </c>
      <c r="H1147" s="167" t="e">
        <f t="shared" si="364"/>
        <v>#REF!</v>
      </c>
      <c r="I1147" s="11" t="e">
        <f>'Anexo VI Estimativa de custo'!#REF!</f>
        <v>#REF!</v>
      </c>
      <c r="J1147" s="269" t="e">
        <f t="shared" si="365"/>
        <v>#REF!</v>
      </c>
      <c r="K1147" s="269" t="e">
        <f t="shared" si="366"/>
        <v>#REF!</v>
      </c>
      <c r="L1147" s="269" t="e">
        <f t="shared" si="367"/>
        <v>#REF!</v>
      </c>
      <c r="M1147" s="106" t="e">
        <f t="shared" si="368"/>
        <v>#REF!</v>
      </c>
      <c r="N1147" s="85"/>
      <c r="O1147" s="86"/>
      <c r="P1147" s="16"/>
      <c r="Q1147" s="17"/>
      <c r="R1147" s="126"/>
      <c r="T1147" s="221" t="e">
        <f t="shared" si="360"/>
        <v>#REF!</v>
      </c>
      <c r="W1147" s="221" t="e">
        <f t="shared" si="361"/>
        <v>#REF!</v>
      </c>
    </row>
    <row r="1148" spans="1:23" s="26" customFormat="1" ht="21.95" customHeight="1" x14ac:dyDescent="0.2">
      <c r="A1148" s="217">
        <v>180639</v>
      </c>
      <c r="B1148" s="172" t="e">
        <f>CONCATENATE($R$1115,SUM($M$1116:M1148))</f>
        <v>#REF!</v>
      </c>
      <c r="C1148" s="36" t="e">
        <f>'Anexo VI Estimativa de custo'!#REF!</f>
        <v>#REF!</v>
      </c>
      <c r="D1148" s="8" t="e">
        <f>'Anexo VI Estimativa de custo'!#REF!</f>
        <v>#REF!</v>
      </c>
      <c r="E1148" s="46" t="e">
        <f>'Anexo VI Estimativa de custo'!#REF!</f>
        <v>#REF!</v>
      </c>
      <c r="F1148" s="46" t="e">
        <f t="shared" si="362"/>
        <v>#REF!</v>
      </c>
      <c r="G1148" s="167" t="e">
        <f t="shared" si="363"/>
        <v>#REF!</v>
      </c>
      <c r="H1148" s="167" t="e">
        <f t="shared" si="364"/>
        <v>#REF!</v>
      </c>
      <c r="I1148" s="11" t="e">
        <f>'Anexo VI Estimativa de custo'!#REF!</f>
        <v>#REF!</v>
      </c>
      <c r="J1148" s="269" t="e">
        <f t="shared" si="365"/>
        <v>#REF!</v>
      </c>
      <c r="K1148" s="269" t="e">
        <f t="shared" si="366"/>
        <v>#REF!</v>
      </c>
      <c r="L1148" s="269" t="e">
        <f t="shared" si="367"/>
        <v>#REF!</v>
      </c>
      <c r="M1148" s="106" t="e">
        <f t="shared" si="368"/>
        <v>#REF!</v>
      </c>
      <c r="N1148" s="85"/>
      <c r="O1148" s="86"/>
      <c r="P1148" s="16"/>
      <c r="Q1148" s="17"/>
      <c r="R1148" s="126"/>
      <c r="T1148" s="221" t="e">
        <f t="shared" si="360"/>
        <v>#REF!</v>
      </c>
      <c r="W1148" s="221" t="e">
        <f t="shared" si="361"/>
        <v>#REF!</v>
      </c>
    </row>
    <row r="1149" spans="1:23" s="18" customFormat="1" ht="21.95" customHeight="1" x14ac:dyDescent="0.2">
      <c r="A1149" s="217">
        <v>180639</v>
      </c>
      <c r="B1149" s="172" t="e">
        <f>CONCATENATE($R$1115,SUM($M$1116:M1149))</f>
        <v>#REF!</v>
      </c>
      <c r="C1149" s="36" t="e">
        <f>'Anexo VI Estimativa de custo'!#REF!</f>
        <v>#REF!</v>
      </c>
      <c r="D1149" s="8" t="e">
        <f>'Anexo VI Estimativa de custo'!#REF!</f>
        <v>#REF!</v>
      </c>
      <c r="E1149" s="46" t="e">
        <f>'Anexo VI Estimativa de custo'!#REF!</f>
        <v>#REF!</v>
      </c>
      <c r="F1149" s="46" t="e">
        <f t="shared" si="362"/>
        <v>#REF!</v>
      </c>
      <c r="G1149" s="167" t="e">
        <f t="shared" si="363"/>
        <v>#REF!</v>
      </c>
      <c r="H1149" s="167" t="e">
        <f t="shared" si="364"/>
        <v>#REF!</v>
      </c>
      <c r="I1149" s="11" t="e">
        <f>'Anexo VI Estimativa de custo'!#REF!</f>
        <v>#REF!</v>
      </c>
      <c r="J1149" s="269" t="e">
        <f t="shared" si="365"/>
        <v>#REF!</v>
      </c>
      <c r="K1149" s="269" t="e">
        <f t="shared" si="366"/>
        <v>#REF!</v>
      </c>
      <c r="L1149" s="269" t="e">
        <f t="shared" si="367"/>
        <v>#REF!</v>
      </c>
      <c r="M1149" s="106" t="e">
        <f t="shared" si="368"/>
        <v>#REF!</v>
      </c>
      <c r="N1149" s="85"/>
      <c r="O1149" s="86"/>
      <c r="P1149" s="16"/>
      <c r="Q1149" s="17"/>
      <c r="R1149" s="126"/>
      <c r="T1149" s="221" t="e">
        <f t="shared" si="360"/>
        <v>#REF!</v>
      </c>
      <c r="W1149" s="221" t="e">
        <f t="shared" si="361"/>
        <v>#REF!</v>
      </c>
    </row>
    <row r="1150" spans="1:23" s="18" customFormat="1" ht="21.95" customHeight="1" x14ac:dyDescent="0.2">
      <c r="A1150" s="217">
        <v>180639</v>
      </c>
      <c r="B1150" s="172" t="e">
        <f>CONCATENATE($R$1115,SUM($M$1116:M1150))</f>
        <v>#REF!</v>
      </c>
      <c r="C1150" s="36" t="e">
        <f>'Anexo VI Estimativa de custo'!#REF!</f>
        <v>#REF!</v>
      </c>
      <c r="D1150" s="8" t="e">
        <f>'Anexo VI Estimativa de custo'!#REF!</f>
        <v>#REF!</v>
      </c>
      <c r="E1150" s="46" t="e">
        <f>'Anexo VI Estimativa de custo'!#REF!</f>
        <v>#REF!</v>
      </c>
      <c r="F1150" s="46" t="e">
        <f t="shared" si="362"/>
        <v>#REF!</v>
      </c>
      <c r="G1150" s="167" t="e">
        <f t="shared" si="363"/>
        <v>#REF!</v>
      </c>
      <c r="H1150" s="167" t="e">
        <f t="shared" si="364"/>
        <v>#REF!</v>
      </c>
      <c r="I1150" s="11" t="e">
        <f>'Anexo VI Estimativa de custo'!#REF!</f>
        <v>#REF!</v>
      </c>
      <c r="J1150" s="269" t="e">
        <f t="shared" si="365"/>
        <v>#REF!</v>
      </c>
      <c r="K1150" s="269" t="e">
        <f t="shared" si="366"/>
        <v>#REF!</v>
      </c>
      <c r="L1150" s="269" t="e">
        <f t="shared" si="367"/>
        <v>#REF!</v>
      </c>
      <c r="M1150" s="106" t="e">
        <f t="shared" si="368"/>
        <v>#REF!</v>
      </c>
      <c r="N1150" s="85"/>
      <c r="O1150" s="86"/>
      <c r="P1150" s="16"/>
      <c r="Q1150" s="17"/>
      <c r="R1150" s="126"/>
      <c r="T1150" s="221" t="e">
        <f t="shared" si="360"/>
        <v>#REF!</v>
      </c>
      <c r="W1150" s="221" t="e">
        <f t="shared" si="361"/>
        <v>#REF!</v>
      </c>
    </row>
    <row r="1151" spans="1:23" s="26" customFormat="1" ht="21.95" customHeight="1" x14ac:dyDescent="0.2">
      <c r="A1151" s="217">
        <v>180639</v>
      </c>
      <c r="B1151" s="172" t="e">
        <f>CONCATENATE($R$1115,SUM($M$1116:M1151))</f>
        <v>#REF!</v>
      </c>
      <c r="C1151" s="36" t="e">
        <f>'Anexo VI Estimativa de custo'!#REF!</f>
        <v>#REF!</v>
      </c>
      <c r="D1151" s="8" t="e">
        <f>'Anexo VI Estimativa de custo'!#REF!</f>
        <v>#REF!</v>
      </c>
      <c r="E1151" s="46" t="e">
        <f>'Anexo VI Estimativa de custo'!#REF!</f>
        <v>#REF!</v>
      </c>
      <c r="F1151" s="46" t="e">
        <f t="shared" si="362"/>
        <v>#REF!</v>
      </c>
      <c r="G1151" s="167" t="e">
        <f t="shared" si="363"/>
        <v>#REF!</v>
      </c>
      <c r="H1151" s="167" t="e">
        <f t="shared" si="364"/>
        <v>#REF!</v>
      </c>
      <c r="I1151" s="11" t="e">
        <f>'Anexo VI Estimativa de custo'!#REF!</f>
        <v>#REF!</v>
      </c>
      <c r="J1151" s="269" t="e">
        <f t="shared" si="365"/>
        <v>#REF!</v>
      </c>
      <c r="K1151" s="269" t="e">
        <f t="shared" si="366"/>
        <v>#REF!</v>
      </c>
      <c r="L1151" s="269" t="e">
        <f t="shared" si="367"/>
        <v>#REF!</v>
      </c>
      <c r="M1151" s="106" t="e">
        <f t="shared" si="368"/>
        <v>#REF!</v>
      </c>
      <c r="N1151" s="85"/>
      <c r="O1151" s="86"/>
      <c r="P1151" s="16"/>
      <c r="Q1151" s="17"/>
      <c r="R1151" s="126"/>
      <c r="T1151" s="221" t="e">
        <f t="shared" si="360"/>
        <v>#REF!</v>
      </c>
      <c r="W1151" s="221" t="e">
        <f t="shared" si="361"/>
        <v>#REF!</v>
      </c>
    </row>
    <row r="1152" spans="1:23" s="18" customFormat="1" ht="21.95" customHeight="1" x14ac:dyDescent="0.2">
      <c r="A1152" s="217">
        <v>180639</v>
      </c>
      <c r="B1152" s="172" t="e">
        <f>CONCATENATE($R$1115,SUM($M$1116:M1152))</f>
        <v>#REF!</v>
      </c>
      <c r="C1152" s="36" t="e">
        <f>'Anexo VI Estimativa de custo'!#REF!</f>
        <v>#REF!</v>
      </c>
      <c r="D1152" s="8" t="e">
        <f>'Anexo VI Estimativa de custo'!#REF!</f>
        <v>#REF!</v>
      </c>
      <c r="E1152" s="46" t="e">
        <f>'Anexo VI Estimativa de custo'!#REF!</f>
        <v>#REF!</v>
      </c>
      <c r="F1152" s="46" t="e">
        <f t="shared" si="362"/>
        <v>#REF!</v>
      </c>
      <c r="G1152" s="167" t="e">
        <f t="shared" si="363"/>
        <v>#REF!</v>
      </c>
      <c r="H1152" s="167" t="e">
        <f t="shared" si="364"/>
        <v>#REF!</v>
      </c>
      <c r="I1152" s="11" t="e">
        <f>'Anexo VI Estimativa de custo'!#REF!</f>
        <v>#REF!</v>
      </c>
      <c r="J1152" s="269" t="e">
        <f t="shared" si="365"/>
        <v>#REF!</v>
      </c>
      <c r="K1152" s="269" t="e">
        <f t="shared" si="366"/>
        <v>#REF!</v>
      </c>
      <c r="L1152" s="269" t="e">
        <f t="shared" si="367"/>
        <v>#REF!</v>
      </c>
      <c r="M1152" s="106" t="e">
        <f t="shared" si="368"/>
        <v>#REF!</v>
      </c>
      <c r="N1152" s="85"/>
      <c r="O1152" s="86"/>
      <c r="P1152" s="16"/>
      <c r="Q1152" s="17"/>
      <c r="R1152" s="126"/>
      <c r="T1152" s="221" t="e">
        <f t="shared" si="360"/>
        <v>#REF!</v>
      </c>
      <c r="W1152" s="221" t="e">
        <f t="shared" si="361"/>
        <v>#REF!</v>
      </c>
    </row>
    <row r="1153" spans="1:23" s="18" customFormat="1" ht="21.95" customHeight="1" x14ac:dyDescent="0.2">
      <c r="A1153" s="217">
        <v>180639</v>
      </c>
      <c r="B1153" s="172" t="e">
        <f>CONCATENATE($R$1115,SUM($M$1116:M1153))</f>
        <v>#REF!</v>
      </c>
      <c r="C1153" s="36" t="e">
        <f>'Anexo VI Estimativa de custo'!#REF!</f>
        <v>#REF!</v>
      </c>
      <c r="D1153" s="8" t="e">
        <f>'Anexo VI Estimativa de custo'!#REF!</f>
        <v>#REF!</v>
      </c>
      <c r="E1153" s="46" t="e">
        <f>'Anexo VI Estimativa de custo'!#REF!</f>
        <v>#REF!</v>
      </c>
      <c r="F1153" s="46" t="e">
        <f t="shared" si="362"/>
        <v>#REF!</v>
      </c>
      <c r="G1153" s="167" t="e">
        <f t="shared" si="363"/>
        <v>#REF!</v>
      </c>
      <c r="H1153" s="167" t="e">
        <f t="shared" si="364"/>
        <v>#REF!</v>
      </c>
      <c r="I1153" s="11" t="e">
        <f>'Anexo VI Estimativa de custo'!#REF!</f>
        <v>#REF!</v>
      </c>
      <c r="J1153" s="269" t="e">
        <f t="shared" si="365"/>
        <v>#REF!</v>
      </c>
      <c r="K1153" s="269" t="e">
        <f t="shared" si="366"/>
        <v>#REF!</v>
      </c>
      <c r="L1153" s="269" t="e">
        <f t="shared" si="367"/>
        <v>#REF!</v>
      </c>
      <c r="M1153" s="106" t="e">
        <f t="shared" si="368"/>
        <v>#REF!</v>
      </c>
      <c r="N1153" s="85"/>
      <c r="O1153" s="86"/>
      <c r="P1153" s="16"/>
      <c r="Q1153" s="17"/>
      <c r="R1153" s="126"/>
      <c r="T1153" s="221" t="e">
        <f t="shared" si="360"/>
        <v>#REF!</v>
      </c>
      <c r="W1153" s="221" t="e">
        <f t="shared" si="361"/>
        <v>#REF!</v>
      </c>
    </row>
    <row r="1154" spans="1:23" s="18" customFormat="1" ht="21.95" customHeight="1" x14ac:dyDescent="0.2">
      <c r="A1154" s="217">
        <v>180639</v>
      </c>
      <c r="B1154" s="172" t="e">
        <f>CONCATENATE($R$1115,SUM($M$1116:M1154))</f>
        <v>#REF!</v>
      </c>
      <c r="C1154" s="36" t="e">
        <f>'Anexo VI Estimativa de custo'!#REF!</f>
        <v>#REF!</v>
      </c>
      <c r="D1154" s="8" t="e">
        <f>'Anexo VI Estimativa de custo'!#REF!</f>
        <v>#REF!</v>
      </c>
      <c r="E1154" s="46" t="e">
        <f>'Anexo VI Estimativa de custo'!#REF!</f>
        <v>#REF!</v>
      </c>
      <c r="F1154" s="46" t="e">
        <f t="shared" si="362"/>
        <v>#REF!</v>
      </c>
      <c r="G1154" s="167" t="e">
        <f t="shared" si="363"/>
        <v>#REF!</v>
      </c>
      <c r="H1154" s="167" t="e">
        <f t="shared" si="364"/>
        <v>#REF!</v>
      </c>
      <c r="I1154" s="11" t="e">
        <f>'Anexo VI Estimativa de custo'!#REF!</f>
        <v>#REF!</v>
      </c>
      <c r="J1154" s="269" t="e">
        <f t="shared" si="365"/>
        <v>#REF!</v>
      </c>
      <c r="K1154" s="269" t="e">
        <f t="shared" si="366"/>
        <v>#REF!</v>
      </c>
      <c r="L1154" s="269" t="e">
        <f t="shared" si="367"/>
        <v>#REF!</v>
      </c>
      <c r="M1154" s="106" t="e">
        <f t="shared" si="368"/>
        <v>#REF!</v>
      </c>
      <c r="N1154" s="85"/>
      <c r="O1154" s="86"/>
      <c r="P1154" s="16"/>
      <c r="Q1154" s="17"/>
      <c r="R1154" s="126"/>
      <c r="T1154" s="221" t="e">
        <f t="shared" si="360"/>
        <v>#REF!</v>
      </c>
      <c r="W1154" s="221" t="e">
        <f t="shared" si="361"/>
        <v>#REF!</v>
      </c>
    </row>
    <row r="1155" spans="1:23" s="18" customFormat="1" ht="21.95" customHeight="1" x14ac:dyDescent="0.2">
      <c r="A1155" s="217">
        <v>180639</v>
      </c>
      <c r="B1155" s="172" t="e">
        <f>CONCATENATE($R$1115,SUM($M$1116:M1155))</f>
        <v>#REF!</v>
      </c>
      <c r="C1155" s="36" t="e">
        <f>'Anexo VI Estimativa de custo'!#REF!</f>
        <v>#REF!</v>
      </c>
      <c r="D1155" s="8" t="e">
        <f>'Anexo VI Estimativa de custo'!#REF!</f>
        <v>#REF!</v>
      </c>
      <c r="E1155" s="46" t="e">
        <f>'Anexo VI Estimativa de custo'!#REF!</f>
        <v>#REF!</v>
      </c>
      <c r="F1155" s="46" t="e">
        <f t="shared" si="362"/>
        <v>#REF!</v>
      </c>
      <c r="G1155" s="167" t="e">
        <f t="shared" si="363"/>
        <v>#REF!</v>
      </c>
      <c r="H1155" s="167" t="e">
        <f t="shared" si="364"/>
        <v>#REF!</v>
      </c>
      <c r="I1155" s="11" t="e">
        <f>'Anexo VI Estimativa de custo'!#REF!</f>
        <v>#REF!</v>
      </c>
      <c r="J1155" s="269" t="e">
        <f t="shared" si="365"/>
        <v>#REF!</v>
      </c>
      <c r="K1155" s="269" t="e">
        <f t="shared" si="366"/>
        <v>#REF!</v>
      </c>
      <c r="L1155" s="269" t="e">
        <f t="shared" si="367"/>
        <v>#REF!</v>
      </c>
      <c r="M1155" s="106" t="e">
        <f t="shared" si="368"/>
        <v>#REF!</v>
      </c>
      <c r="N1155" s="85"/>
      <c r="O1155" s="86"/>
      <c r="P1155" s="16"/>
      <c r="Q1155" s="17"/>
      <c r="R1155" s="126"/>
      <c r="T1155" s="221" t="e">
        <f t="shared" si="360"/>
        <v>#REF!</v>
      </c>
      <c r="W1155" s="221" t="e">
        <f t="shared" si="361"/>
        <v>#REF!</v>
      </c>
    </row>
    <row r="1156" spans="1:23" s="18" customFormat="1" ht="21.95" customHeight="1" x14ac:dyDescent="0.2">
      <c r="A1156" s="217">
        <v>180639</v>
      </c>
      <c r="B1156" s="172" t="e">
        <f>CONCATENATE($R$1115,SUM($M$1116:M1156))</f>
        <v>#REF!</v>
      </c>
      <c r="C1156" s="36" t="e">
        <f>'Anexo VI Estimativa de custo'!#REF!</f>
        <v>#REF!</v>
      </c>
      <c r="D1156" s="8" t="e">
        <f>'Anexo VI Estimativa de custo'!#REF!</f>
        <v>#REF!</v>
      </c>
      <c r="E1156" s="46" t="e">
        <f>'Anexo VI Estimativa de custo'!#REF!</f>
        <v>#REF!</v>
      </c>
      <c r="F1156" s="46" t="e">
        <f t="shared" si="362"/>
        <v>#REF!</v>
      </c>
      <c r="G1156" s="167" t="e">
        <f t="shared" si="363"/>
        <v>#REF!</v>
      </c>
      <c r="H1156" s="167" t="e">
        <f t="shared" si="364"/>
        <v>#REF!</v>
      </c>
      <c r="I1156" s="11" t="e">
        <f>'Anexo VI Estimativa de custo'!#REF!</f>
        <v>#REF!</v>
      </c>
      <c r="J1156" s="269" t="e">
        <f t="shared" si="365"/>
        <v>#REF!</v>
      </c>
      <c r="K1156" s="269" t="e">
        <f t="shared" si="366"/>
        <v>#REF!</v>
      </c>
      <c r="L1156" s="269" t="e">
        <f t="shared" si="367"/>
        <v>#REF!</v>
      </c>
      <c r="M1156" s="106" t="e">
        <f t="shared" si="368"/>
        <v>#REF!</v>
      </c>
      <c r="N1156" s="85"/>
      <c r="O1156" s="86"/>
      <c r="P1156" s="16"/>
      <c r="Q1156" s="17"/>
      <c r="R1156" s="126"/>
      <c r="T1156" s="221" t="e">
        <f t="shared" si="360"/>
        <v>#REF!</v>
      </c>
      <c r="W1156" s="221" t="e">
        <f t="shared" si="361"/>
        <v>#REF!</v>
      </c>
    </row>
    <row r="1157" spans="1:23" s="18" customFormat="1" ht="21.95" customHeight="1" x14ac:dyDescent="0.2">
      <c r="A1157" s="217">
        <v>180639</v>
      </c>
      <c r="B1157" s="172" t="e">
        <f>CONCATENATE($R$1115,SUM($M$1116:M1157))</f>
        <v>#REF!</v>
      </c>
      <c r="C1157" s="36" t="e">
        <f>'Anexo VI Estimativa de custo'!#REF!</f>
        <v>#REF!</v>
      </c>
      <c r="D1157" s="8" t="e">
        <f>'Anexo VI Estimativa de custo'!#REF!</f>
        <v>#REF!</v>
      </c>
      <c r="E1157" s="46" t="e">
        <f>'Anexo VI Estimativa de custo'!#REF!</f>
        <v>#REF!</v>
      </c>
      <c r="F1157" s="46" t="e">
        <f t="shared" si="362"/>
        <v>#REF!</v>
      </c>
      <c r="G1157" s="167" t="e">
        <f t="shared" si="363"/>
        <v>#REF!</v>
      </c>
      <c r="H1157" s="167" t="e">
        <f t="shared" si="364"/>
        <v>#REF!</v>
      </c>
      <c r="I1157" s="11" t="e">
        <f>'Anexo VI Estimativa de custo'!#REF!</f>
        <v>#REF!</v>
      </c>
      <c r="J1157" s="269" t="e">
        <f t="shared" si="365"/>
        <v>#REF!</v>
      </c>
      <c r="K1157" s="269" t="e">
        <f t="shared" si="366"/>
        <v>#REF!</v>
      </c>
      <c r="L1157" s="269" t="e">
        <f t="shared" si="367"/>
        <v>#REF!</v>
      </c>
      <c r="M1157" s="106" t="e">
        <f t="shared" si="368"/>
        <v>#REF!</v>
      </c>
      <c r="N1157" s="85"/>
      <c r="O1157" s="86"/>
      <c r="P1157" s="16"/>
      <c r="Q1157" s="17"/>
      <c r="R1157" s="126"/>
      <c r="T1157" s="221" t="e">
        <f t="shared" si="360"/>
        <v>#REF!</v>
      </c>
      <c r="W1157" s="221" t="e">
        <f t="shared" si="361"/>
        <v>#REF!</v>
      </c>
    </row>
    <row r="1158" spans="1:23" s="18" customFormat="1" ht="21.95" customHeight="1" x14ac:dyDescent="0.2">
      <c r="A1158" s="217">
        <v>180639</v>
      </c>
      <c r="B1158" s="172" t="e">
        <f>CONCATENATE($R$1115,SUM($M$1116:M1158))</f>
        <v>#REF!</v>
      </c>
      <c r="C1158" s="36" t="e">
        <f>'Anexo VI Estimativa de custo'!#REF!</f>
        <v>#REF!</v>
      </c>
      <c r="D1158" s="8" t="e">
        <f>'Anexo VI Estimativa de custo'!#REF!</f>
        <v>#REF!</v>
      </c>
      <c r="E1158" s="46" t="e">
        <f>'Anexo VI Estimativa de custo'!#REF!</f>
        <v>#REF!</v>
      </c>
      <c r="F1158" s="46" t="e">
        <f t="shared" si="362"/>
        <v>#REF!</v>
      </c>
      <c r="G1158" s="167" t="e">
        <f t="shared" si="363"/>
        <v>#REF!</v>
      </c>
      <c r="H1158" s="167" t="e">
        <f t="shared" si="364"/>
        <v>#REF!</v>
      </c>
      <c r="I1158" s="11" t="e">
        <f>'Anexo VI Estimativa de custo'!#REF!</f>
        <v>#REF!</v>
      </c>
      <c r="J1158" s="269" t="e">
        <f t="shared" si="365"/>
        <v>#REF!</v>
      </c>
      <c r="K1158" s="269" t="e">
        <f t="shared" si="366"/>
        <v>#REF!</v>
      </c>
      <c r="L1158" s="269" t="e">
        <f t="shared" si="367"/>
        <v>#REF!</v>
      </c>
      <c r="M1158" s="106" t="e">
        <f t="shared" si="368"/>
        <v>#REF!</v>
      </c>
      <c r="N1158" s="85"/>
      <c r="O1158" s="86"/>
      <c r="P1158" s="16"/>
      <c r="Q1158" s="17"/>
      <c r="R1158" s="126"/>
      <c r="T1158" s="221" t="e">
        <f t="shared" si="360"/>
        <v>#REF!</v>
      </c>
      <c r="W1158" s="221" t="e">
        <f t="shared" si="361"/>
        <v>#REF!</v>
      </c>
    </row>
    <row r="1159" spans="1:23" s="18" customFormat="1" ht="21.95" customHeight="1" x14ac:dyDescent="0.2">
      <c r="A1159" s="217">
        <v>180639</v>
      </c>
      <c r="B1159" s="172" t="e">
        <f>CONCATENATE($R$1115,SUM($M$1116:M1159))</f>
        <v>#REF!</v>
      </c>
      <c r="C1159" s="36" t="e">
        <f>'Anexo VI Estimativa de custo'!#REF!</f>
        <v>#REF!</v>
      </c>
      <c r="D1159" s="8" t="e">
        <f>'Anexo VI Estimativa de custo'!#REF!</f>
        <v>#REF!</v>
      </c>
      <c r="E1159" s="46" t="e">
        <f>'Anexo VI Estimativa de custo'!#REF!</f>
        <v>#REF!</v>
      </c>
      <c r="F1159" s="46" t="e">
        <f t="shared" si="362"/>
        <v>#REF!</v>
      </c>
      <c r="G1159" s="167" t="e">
        <f t="shared" si="363"/>
        <v>#REF!</v>
      </c>
      <c r="H1159" s="167" t="e">
        <f t="shared" si="364"/>
        <v>#REF!</v>
      </c>
      <c r="I1159" s="11" t="e">
        <f>'Anexo VI Estimativa de custo'!#REF!</f>
        <v>#REF!</v>
      </c>
      <c r="J1159" s="269" t="e">
        <f t="shared" si="365"/>
        <v>#REF!</v>
      </c>
      <c r="K1159" s="269" t="e">
        <f t="shared" si="366"/>
        <v>#REF!</v>
      </c>
      <c r="L1159" s="269" t="e">
        <f t="shared" si="367"/>
        <v>#REF!</v>
      </c>
      <c r="M1159" s="106" t="e">
        <f t="shared" si="368"/>
        <v>#REF!</v>
      </c>
      <c r="N1159" s="85"/>
      <c r="O1159" s="86"/>
      <c r="P1159" s="16"/>
      <c r="Q1159" s="17"/>
      <c r="R1159" s="126"/>
      <c r="T1159" s="221" t="e">
        <f t="shared" si="360"/>
        <v>#REF!</v>
      </c>
      <c r="W1159" s="221" t="e">
        <f t="shared" si="361"/>
        <v>#REF!</v>
      </c>
    </row>
    <row r="1160" spans="1:23" s="18" customFormat="1" ht="21.95" customHeight="1" x14ac:dyDescent="0.2">
      <c r="A1160" s="217">
        <v>180639</v>
      </c>
      <c r="B1160" s="172" t="e">
        <f>CONCATENATE($R$1115,SUM($M$1116:M1160))</f>
        <v>#REF!</v>
      </c>
      <c r="C1160" s="36" t="e">
        <f>'Anexo VI Estimativa de custo'!#REF!</f>
        <v>#REF!</v>
      </c>
      <c r="D1160" s="8" t="e">
        <f>'Anexo VI Estimativa de custo'!#REF!</f>
        <v>#REF!</v>
      </c>
      <c r="E1160" s="46" t="e">
        <f>'Anexo VI Estimativa de custo'!#REF!</f>
        <v>#REF!</v>
      </c>
      <c r="F1160" s="46" t="e">
        <f t="shared" si="362"/>
        <v>#REF!</v>
      </c>
      <c r="G1160" s="167" t="e">
        <f t="shared" si="363"/>
        <v>#REF!</v>
      </c>
      <c r="H1160" s="167" t="e">
        <f t="shared" si="364"/>
        <v>#REF!</v>
      </c>
      <c r="I1160" s="11" t="e">
        <f>'Anexo VI Estimativa de custo'!#REF!</f>
        <v>#REF!</v>
      </c>
      <c r="J1160" s="269" t="e">
        <f t="shared" si="365"/>
        <v>#REF!</v>
      </c>
      <c r="K1160" s="269" t="e">
        <f t="shared" si="366"/>
        <v>#REF!</v>
      </c>
      <c r="L1160" s="269" t="e">
        <f t="shared" si="367"/>
        <v>#REF!</v>
      </c>
      <c r="M1160" s="106" t="e">
        <f t="shared" si="368"/>
        <v>#REF!</v>
      </c>
      <c r="N1160" s="85"/>
      <c r="O1160" s="86"/>
      <c r="P1160" s="16"/>
      <c r="Q1160" s="17"/>
      <c r="R1160" s="126"/>
      <c r="T1160" s="221" t="e">
        <f t="shared" si="360"/>
        <v>#REF!</v>
      </c>
      <c r="W1160" s="221" t="e">
        <f t="shared" si="361"/>
        <v>#REF!</v>
      </c>
    </row>
    <row r="1161" spans="1:23" s="18" customFormat="1" ht="21.95" customHeight="1" x14ac:dyDescent="0.2">
      <c r="A1161" s="217">
        <v>180639</v>
      </c>
      <c r="B1161" s="172" t="e">
        <f>CONCATENATE($R$1115,SUM($M$1116:M1161))</f>
        <v>#REF!</v>
      </c>
      <c r="C1161" s="36" t="e">
        <f>'Anexo VI Estimativa de custo'!#REF!</f>
        <v>#REF!</v>
      </c>
      <c r="D1161" s="8" t="e">
        <f>'Anexo VI Estimativa de custo'!#REF!</f>
        <v>#REF!</v>
      </c>
      <c r="E1161" s="46" t="e">
        <f>'Anexo VI Estimativa de custo'!#REF!</f>
        <v>#REF!</v>
      </c>
      <c r="F1161" s="46" t="e">
        <f t="shared" si="362"/>
        <v>#REF!</v>
      </c>
      <c r="G1161" s="167" t="e">
        <f t="shared" si="363"/>
        <v>#REF!</v>
      </c>
      <c r="H1161" s="167" t="e">
        <f t="shared" si="364"/>
        <v>#REF!</v>
      </c>
      <c r="I1161" s="11" t="e">
        <f>'Anexo VI Estimativa de custo'!#REF!</f>
        <v>#REF!</v>
      </c>
      <c r="J1161" s="269" t="e">
        <f t="shared" si="365"/>
        <v>#REF!</v>
      </c>
      <c r="K1161" s="269" t="e">
        <f t="shared" si="366"/>
        <v>#REF!</v>
      </c>
      <c r="L1161" s="269" t="e">
        <f t="shared" si="367"/>
        <v>#REF!</v>
      </c>
      <c r="M1161" s="106" t="e">
        <f t="shared" si="368"/>
        <v>#REF!</v>
      </c>
      <c r="N1161" s="85"/>
      <c r="O1161" s="86"/>
      <c r="P1161" s="16"/>
      <c r="Q1161" s="17"/>
      <c r="R1161" s="126"/>
      <c r="T1161" s="221" t="e">
        <f t="shared" si="360"/>
        <v>#REF!</v>
      </c>
      <c r="W1161" s="221" t="e">
        <f t="shared" si="361"/>
        <v>#REF!</v>
      </c>
    </row>
    <row r="1162" spans="1:23" s="18" customFormat="1" ht="21.95" customHeight="1" x14ac:dyDescent="0.2">
      <c r="A1162" s="217">
        <v>180639</v>
      </c>
      <c r="B1162" s="172" t="e">
        <f>CONCATENATE($R$1115,SUM($M$1116:M1162))</f>
        <v>#REF!</v>
      </c>
      <c r="C1162" s="36" t="e">
        <f>'Anexo VI Estimativa de custo'!#REF!</f>
        <v>#REF!</v>
      </c>
      <c r="D1162" s="8" t="e">
        <f>'Anexo VI Estimativa de custo'!#REF!</f>
        <v>#REF!</v>
      </c>
      <c r="E1162" s="46" t="e">
        <f>'Anexo VI Estimativa de custo'!#REF!</f>
        <v>#REF!</v>
      </c>
      <c r="F1162" s="46" t="e">
        <f t="shared" si="362"/>
        <v>#REF!</v>
      </c>
      <c r="G1162" s="167" t="e">
        <f t="shared" si="363"/>
        <v>#REF!</v>
      </c>
      <c r="H1162" s="167" t="e">
        <f t="shared" si="364"/>
        <v>#REF!</v>
      </c>
      <c r="I1162" s="11" t="e">
        <f>'Anexo VI Estimativa de custo'!#REF!</f>
        <v>#REF!</v>
      </c>
      <c r="J1162" s="269" t="e">
        <f t="shared" si="365"/>
        <v>#REF!</v>
      </c>
      <c r="K1162" s="269" t="e">
        <f t="shared" si="366"/>
        <v>#REF!</v>
      </c>
      <c r="L1162" s="269" t="e">
        <f t="shared" si="367"/>
        <v>#REF!</v>
      </c>
      <c r="M1162" s="106" t="e">
        <f t="shared" si="368"/>
        <v>#REF!</v>
      </c>
      <c r="N1162" s="85"/>
      <c r="O1162" s="86"/>
      <c r="P1162" s="16"/>
      <c r="Q1162" s="17"/>
      <c r="R1162" s="126"/>
      <c r="T1162" s="221" t="e">
        <f t="shared" si="360"/>
        <v>#REF!</v>
      </c>
      <c r="W1162" s="221" t="e">
        <f t="shared" si="361"/>
        <v>#REF!</v>
      </c>
    </row>
    <row r="1163" spans="1:23" s="18" customFormat="1" ht="21.95" customHeight="1" x14ac:dyDescent="0.2">
      <c r="A1163" s="217">
        <v>180639</v>
      </c>
      <c r="B1163" s="172" t="e">
        <f>CONCATENATE($R$1115,SUM($M$1116:M1163))</f>
        <v>#REF!</v>
      </c>
      <c r="C1163" s="36" t="e">
        <f>'Anexo VI Estimativa de custo'!#REF!</f>
        <v>#REF!</v>
      </c>
      <c r="D1163" s="8" t="e">
        <f>'Anexo VI Estimativa de custo'!#REF!</f>
        <v>#REF!</v>
      </c>
      <c r="E1163" s="46" t="e">
        <f>'Anexo VI Estimativa de custo'!#REF!</f>
        <v>#REF!</v>
      </c>
      <c r="F1163" s="46" t="e">
        <f t="shared" si="362"/>
        <v>#REF!</v>
      </c>
      <c r="G1163" s="167" t="e">
        <f t="shared" si="363"/>
        <v>#REF!</v>
      </c>
      <c r="H1163" s="167" t="e">
        <f t="shared" si="364"/>
        <v>#REF!</v>
      </c>
      <c r="I1163" s="11" t="e">
        <f>'Anexo VI Estimativa de custo'!#REF!</f>
        <v>#REF!</v>
      </c>
      <c r="J1163" s="269" t="e">
        <f t="shared" si="365"/>
        <v>#REF!</v>
      </c>
      <c r="K1163" s="269" t="e">
        <f t="shared" si="366"/>
        <v>#REF!</v>
      </c>
      <c r="L1163" s="269" t="e">
        <f t="shared" si="367"/>
        <v>#REF!</v>
      </c>
      <c r="M1163" s="106" t="e">
        <f t="shared" si="368"/>
        <v>#REF!</v>
      </c>
      <c r="N1163" s="85"/>
      <c r="O1163" s="86"/>
      <c r="P1163" s="16"/>
      <c r="Q1163" s="17"/>
      <c r="R1163" s="126"/>
      <c r="T1163" s="221" t="e">
        <f t="shared" si="360"/>
        <v>#REF!</v>
      </c>
      <c r="W1163" s="221" t="e">
        <f t="shared" si="361"/>
        <v>#REF!</v>
      </c>
    </row>
    <row r="1164" spans="1:23" s="18" customFormat="1" ht="21.95" customHeight="1" x14ac:dyDescent="0.2">
      <c r="A1164" s="217">
        <v>180639</v>
      </c>
      <c r="B1164" s="172" t="e">
        <f>CONCATENATE($R$1115,SUM($M$1116:M1164))</f>
        <v>#REF!</v>
      </c>
      <c r="C1164" s="36" t="e">
        <f>'Anexo VI Estimativa de custo'!#REF!</f>
        <v>#REF!</v>
      </c>
      <c r="D1164" s="8" t="e">
        <f>'Anexo VI Estimativa de custo'!#REF!</f>
        <v>#REF!</v>
      </c>
      <c r="E1164" s="46" t="e">
        <f>'Anexo VI Estimativa de custo'!#REF!</f>
        <v>#REF!</v>
      </c>
      <c r="F1164" s="46" t="e">
        <f t="shared" si="362"/>
        <v>#REF!</v>
      </c>
      <c r="G1164" s="167" t="e">
        <f t="shared" si="363"/>
        <v>#REF!</v>
      </c>
      <c r="H1164" s="167" t="e">
        <f t="shared" si="364"/>
        <v>#REF!</v>
      </c>
      <c r="I1164" s="11" t="e">
        <f>'Anexo VI Estimativa de custo'!#REF!</f>
        <v>#REF!</v>
      </c>
      <c r="J1164" s="269" t="e">
        <f t="shared" si="365"/>
        <v>#REF!</v>
      </c>
      <c r="K1164" s="269" t="e">
        <f t="shared" si="366"/>
        <v>#REF!</v>
      </c>
      <c r="L1164" s="269" t="e">
        <f t="shared" si="367"/>
        <v>#REF!</v>
      </c>
      <c r="M1164" s="106" t="e">
        <f t="shared" si="368"/>
        <v>#REF!</v>
      </c>
      <c r="N1164" s="85"/>
      <c r="O1164" s="86"/>
      <c r="P1164" s="16"/>
      <c r="Q1164" s="17"/>
      <c r="R1164" s="126"/>
      <c r="T1164" s="221" t="e">
        <f t="shared" si="360"/>
        <v>#REF!</v>
      </c>
      <c r="W1164" s="221" t="e">
        <f t="shared" si="361"/>
        <v>#REF!</v>
      </c>
    </row>
    <row r="1165" spans="1:23" s="18" customFormat="1" ht="21.95" customHeight="1" x14ac:dyDescent="0.2">
      <c r="A1165" s="217">
        <v>180639</v>
      </c>
      <c r="B1165" s="172" t="e">
        <f>CONCATENATE($R$1115,SUM($M$1116:M1165))</f>
        <v>#REF!</v>
      </c>
      <c r="C1165" s="36" t="e">
        <f>'Anexo VI Estimativa de custo'!#REF!</f>
        <v>#REF!</v>
      </c>
      <c r="D1165" s="8" t="e">
        <f>'Anexo VI Estimativa de custo'!#REF!</f>
        <v>#REF!</v>
      </c>
      <c r="E1165" s="46" t="e">
        <f>'Anexo VI Estimativa de custo'!#REF!</f>
        <v>#REF!</v>
      </c>
      <c r="F1165" s="46" t="e">
        <f t="shared" si="362"/>
        <v>#REF!</v>
      </c>
      <c r="G1165" s="167" t="e">
        <f t="shared" si="363"/>
        <v>#REF!</v>
      </c>
      <c r="H1165" s="167" t="e">
        <f t="shared" si="364"/>
        <v>#REF!</v>
      </c>
      <c r="I1165" s="11" t="e">
        <f>'Anexo VI Estimativa de custo'!#REF!</f>
        <v>#REF!</v>
      </c>
      <c r="J1165" s="269" t="e">
        <f t="shared" si="365"/>
        <v>#REF!</v>
      </c>
      <c r="K1165" s="269" t="e">
        <f t="shared" si="366"/>
        <v>#REF!</v>
      </c>
      <c r="L1165" s="269" t="e">
        <f t="shared" si="367"/>
        <v>#REF!</v>
      </c>
      <c r="M1165" s="106" t="e">
        <f t="shared" si="368"/>
        <v>#REF!</v>
      </c>
      <c r="N1165" s="85"/>
      <c r="O1165" s="86"/>
      <c r="P1165" s="16"/>
      <c r="Q1165" s="17"/>
      <c r="R1165" s="126"/>
      <c r="T1165" s="221" t="e">
        <f t="shared" si="360"/>
        <v>#REF!</v>
      </c>
      <c r="W1165" s="221" t="e">
        <f t="shared" si="361"/>
        <v>#REF!</v>
      </c>
    </row>
    <row r="1166" spans="1:23" s="18" customFormat="1" ht="21.95" customHeight="1" x14ac:dyDescent="0.2">
      <c r="A1166" s="217">
        <v>180639</v>
      </c>
      <c r="B1166" s="172" t="e">
        <f>CONCATENATE($R$1115,SUM($M$1116:M1166))</f>
        <v>#REF!</v>
      </c>
      <c r="C1166" s="36" t="e">
        <f>'Anexo VI Estimativa de custo'!#REF!</f>
        <v>#REF!</v>
      </c>
      <c r="D1166" s="8" t="e">
        <f>'Anexo VI Estimativa de custo'!#REF!</f>
        <v>#REF!</v>
      </c>
      <c r="E1166" s="46" t="e">
        <f>'Anexo VI Estimativa de custo'!#REF!</f>
        <v>#REF!</v>
      </c>
      <c r="F1166" s="46" t="e">
        <f t="shared" si="362"/>
        <v>#REF!</v>
      </c>
      <c r="G1166" s="167" t="e">
        <f t="shared" si="363"/>
        <v>#REF!</v>
      </c>
      <c r="H1166" s="167" t="e">
        <f t="shared" si="364"/>
        <v>#REF!</v>
      </c>
      <c r="I1166" s="11" t="e">
        <f>'Anexo VI Estimativa de custo'!#REF!</f>
        <v>#REF!</v>
      </c>
      <c r="J1166" s="269" t="e">
        <f t="shared" si="365"/>
        <v>#REF!</v>
      </c>
      <c r="K1166" s="269" t="e">
        <f t="shared" si="366"/>
        <v>#REF!</v>
      </c>
      <c r="L1166" s="269" t="e">
        <f t="shared" si="367"/>
        <v>#REF!</v>
      </c>
      <c r="M1166" s="106" t="e">
        <f t="shared" si="368"/>
        <v>#REF!</v>
      </c>
      <c r="N1166" s="85"/>
      <c r="O1166" s="86"/>
      <c r="P1166" s="16"/>
      <c r="Q1166" s="17"/>
      <c r="R1166" s="126"/>
      <c r="T1166" s="221" t="e">
        <f t="shared" si="360"/>
        <v>#REF!</v>
      </c>
      <c r="W1166" s="221" t="e">
        <f t="shared" si="361"/>
        <v>#REF!</v>
      </c>
    </row>
    <row r="1167" spans="1:23" s="18" customFormat="1" ht="21.95" customHeight="1" x14ac:dyDescent="0.2">
      <c r="A1167" s="217">
        <v>180639</v>
      </c>
      <c r="B1167" s="172" t="e">
        <f>CONCATENATE($R$1115,SUM($M$1116:M1167))</f>
        <v>#REF!</v>
      </c>
      <c r="C1167" s="36" t="e">
        <f>'Anexo VI Estimativa de custo'!#REF!</f>
        <v>#REF!</v>
      </c>
      <c r="D1167" s="8" t="e">
        <f>'Anexo VI Estimativa de custo'!#REF!</f>
        <v>#REF!</v>
      </c>
      <c r="E1167" s="46" t="e">
        <f>'Anexo VI Estimativa de custo'!#REF!</f>
        <v>#REF!</v>
      </c>
      <c r="F1167" s="46" t="e">
        <f t="shared" si="362"/>
        <v>#REF!</v>
      </c>
      <c r="G1167" s="167" t="e">
        <f t="shared" si="363"/>
        <v>#REF!</v>
      </c>
      <c r="H1167" s="167" t="e">
        <f t="shared" si="364"/>
        <v>#REF!</v>
      </c>
      <c r="I1167" s="11" t="e">
        <f>'Anexo VI Estimativa de custo'!#REF!</f>
        <v>#REF!</v>
      </c>
      <c r="J1167" s="269" t="e">
        <f t="shared" si="365"/>
        <v>#REF!</v>
      </c>
      <c r="K1167" s="269" t="e">
        <f t="shared" si="366"/>
        <v>#REF!</v>
      </c>
      <c r="L1167" s="269" t="e">
        <f t="shared" si="367"/>
        <v>#REF!</v>
      </c>
      <c r="M1167" s="106" t="e">
        <f t="shared" si="368"/>
        <v>#REF!</v>
      </c>
      <c r="N1167" s="85"/>
      <c r="O1167" s="86"/>
      <c r="P1167" s="16"/>
      <c r="Q1167" s="17"/>
      <c r="R1167" s="126"/>
      <c r="T1167" s="221" t="e">
        <f t="shared" si="360"/>
        <v>#REF!</v>
      </c>
      <c r="W1167" s="221" t="e">
        <f t="shared" si="361"/>
        <v>#REF!</v>
      </c>
    </row>
    <row r="1168" spans="1:23" s="18" customFormat="1" ht="21.95" customHeight="1" x14ac:dyDescent="0.2">
      <c r="A1168" s="217">
        <v>180639</v>
      </c>
      <c r="B1168" s="172" t="e">
        <f>CONCATENATE($R$1115,SUM($M$1116:M1168))</f>
        <v>#REF!</v>
      </c>
      <c r="C1168" s="36" t="e">
        <f>'Anexo VI Estimativa de custo'!#REF!</f>
        <v>#REF!</v>
      </c>
      <c r="D1168" s="8" t="e">
        <f>'Anexo VI Estimativa de custo'!#REF!</f>
        <v>#REF!</v>
      </c>
      <c r="E1168" s="46" t="e">
        <f>'Anexo VI Estimativa de custo'!#REF!</f>
        <v>#REF!</v>
      </c>
      <c r="F1168" s="46" t="e">
        <f t="shared" si="362"/>
        <v>#REF!</v>
      </c>
      <c r="G1168" s="167" t="e">
        <f t="shared" si="363"/>
        <v>#REF!</v>
      </c>
      <c r="H1168" s="167" t="e">
        <f t="shared" si="364"/>
        <v>#REF!</v>
      </c>
      <c r="I1168" s="11" t="e">
        <f>'Anexo VI Estimativa de custo'!#REF!</f>
        <v>#REF!</v>
      </c>
      <c r="J1168" s="269" t="e">
        <f t="shared" si="365"/>
        <v>#REF!</v>
      </c>
      <c r="K1168" s="269" t="e">
        <f t="shared" si="366"/>
        <v>#REF!</v>
      </c>
      <c r="L1168" s="269" t="e">
        <f t="shared" si="367"/>
        <v>#REF!</v>
      </c>
      <c r="M1168" s="106" t="e">
        <f t="shared" si="368"/>
        <v>#REF!</v>
      </c>
      <c r="N1168" s="85"/>
      <c r="O1168" s="86"/>
      <c r="P1168" s="16"/>
      <c r="Q1168" s="17"/>
      <c r="R1168" s="126"/>
      <c r="T1168" s="221" t="e">
        <f t="shared" si="360"/>
        <v>#REF!</v>
      </c>
      <c r="W1168" s="221" t="e">
        <f t="shared" si="361"/>
        <v>#REF!</v>
      </c>
    </row>
    <row r="1169" spans="1:23" s="18" customFormat="1" ht="21.95" customHeight="1" x14ac:dyDescent="0.2">
      <c r="A1169" s="217">
        <v>180639</v>
      </c>
      <c r="B1169" s="172" t="e">
        <f>CONCATENATE($R$1115,SUM($M$1116:M1169))</f>
        <v>#REF!</v>
      </c>
      <c r="C1169" s="36" t="e">
        <f>'Anexo VI Estimativa de custo'!#REF!</f>
        <v>#REF!</v>
      </c>
      <c r="D1169" s="8" t="e">
        <f>'Anexo VI Estimativa de custo'!#REF!</f>
        <v>#REF!</v>
      </c>
      <c r="E1169" s="46" t="e">
        <f>'Anexo VI Estimativa de custo'!#REF!</f>
        <v>#REF!</v>
      </c>
      <c r="F1169" s="46" t="e">
        <f t="shared" si="362"/>
        <v>#REF!</v>
      </c>
      <c r="G1169" s="167" t="e">
        <f t="shared" si="363"/>
        <v>#REF!</v>
      </c>
      <c r="H1169" s="167" t="e">
        <f t="shared" si="364"/>
        <v>#REF!</v>
      </c>
      <c r="I1169" s="11" t="e">
        <f>'Anexo VI Estimativa de custo'!#REF!</f>
        <v>#REF!</v>
      </c>
      <c r="J1169" s="269" t="e">
        <f t="shared" si="365"/>
        <v>#REF!</v>
      </c>
      <c r="K1169" s="269" t="e">
        <f t="shared" si="366"/>
        <v>#REF!</v>
      </c>
      <c r="L1169" s="269" t="e">
        <f t="shared" si="367"/>
        <v>#REF!</v>
      </c>
      <c r="M1169" s="106" t="e">
        <f t="shared" si="368"/>
        <v>#REF!</v>
      </c>
      <c r="N1169" s="85"/>
      <c r="O1169" s="86"/>
      <c r="P1169" s="16"/>
      <c r="Q1169" s="17"/>
      <c r="R1169" s="126"/>
      <c r="T1169" s="221" t="e">
        <f t="shared" si="360"/>
        <v>#REF!</v>
      </c>
      <c r="W1169" s="221" t="e">
        <f t="shared" si="361"/>
        <v>#REF!</v>
      </c>
    </row>
    <row r="1170" spans="1:23" s="18" customFormat="1" ht="21.95" customHeight="1" x14ac:dyDescent="0.2">
      <c r="A1170" s="217">
        <v>180639</v>
      </c>
      <c r="B1170" s="172" t="e">
        <f>CONCATENATE($R$1115,SUM($M$1116:M1170))</f>
        <v>#REF!</v>
      </c>
      <c r="C1170" s="36" t="e">
        <f>'Anexo VI Estimativa de custo'!#REF!</f>
        <v>#REF!</v>
      </c>
      <c r="D1170" s="8" t="e">
        <f>'Anexo VI Estimativa de custo'!#REF!</f>
        <v>#REF!</v>
      </c>
      <c r="E1170" s="46" t="e">
        <f>'Anexo VI Estimativa de custo'!#REF!</f>
        <v>#REF!</v>
      </c>
      <c r="F1170" s="46" t="e">
        <f t="shared" si="362"/>
        <v>#REF!</v>
      </c>
      <c r="G1170" s="167" t="e">
        <f t="shared" si="363"/>
        <v>#REF!</v>
      </c>
      <c r="H1170" s="167" t="e">
        <f t="shared" si="364"/>
        <v>#REF!</v>
      </c>
      <c r="I1170" s="11" t="e">
        <f>'Anexo VI Estimativa de custo'!#REF!</f>
        <v>#REF!</v>
      </c>
      <c r="J1170" s="269" t="e">
        <f t="shared" si="365"/>
        <v>#REF!</v>
      </c>
      <c r="K1170" s="269" t="e">
        <f t="shared" si="366"/>
        <v>#REF!</v>
      </c>
      <c r="L1170" s="269" t="e">
        <f t="shared" si="367"/>
        <v>#REF!</v>
      </c>
      <c r="M1170" s="106" t="e">
        <f t="shared" si="368"/>
        <v>#REF!</v>
      </c>
      <c r="N1170" s="85"/>
      <c r="O1170" s="86"/>
      <c r="P1170" s="16"/>
      <c r="Q1170" s="17"/>
      <c r="R1170" s="126"/>
      <c r="T1170" s="221" t="e">
        <f t="shared" ref="T1170:T1233" si="369">E1170*I1170</f>
        <v>#REF!</v>
      </c>
      <c r="W1170" s="221" t="e">
        <f t="shared" ref="W1170:W1233" si="370">I1170*E1170</f>
        <v>#REF!</v>
      </c>
    </row>
    <row r="1171" spans="1:23" s="18" customFormat="1" ht="21.95" customHeight="1" x14ac:dyDescent="0.2">
      <c r="A1171" s="217">
        <v>180639</v>
      </c>
      <c r="B1171" s="172" t="e">
        <f>CONCATENATE($R$1115,SUM($M$1116:M1171))</f>
        <v>#REF!</v>
      </c>
      <c r="C1171" s="36" t="e">
        <f>'Anexo VI Estimativa de custo'!#REF!</f>
        <v>#REF!</v>
      </c>
      <c r="D1171" s="8" t="e">
        <f>'Anexo VI Estimativa de custo'!#REF!</f>
        <v>#REF!</v>
      </c>
      <c r="E1171" s="46" t="e">
        <f>'Anexo VI Estimativa de custo'!#REF!</f>
        <v>#REF!</v>
      </c>
      <c r="F1171" s="46" t="e">
        <f t="shared" si="362"/>
        <v>#REF!</v>
      </c>
      <c r="G1171" s="167" t="e">
        <f t="shared" si="363"/>
        <v>#REF!</v>
      </c>
      <c r="H1171" s="167" t="e">
        <f t="shared" si="364"/>
        <v>#REF!</v>
      </c>
      <c r="I1171" s="11" t="e">
        <f>'Anexo VI Estimativa de custo'!#REF!</f>
        <v>#REF!</v>
      </c>
      <c r="J1171" s="269" t="e">
        <f t="shared" si="365"/>
        <v>#REF!</v>
      </c>
      <c r="K1171" s="269" t="e">
        <f t="shared" si="366"/>
        <v>#REF!</v>
      </c>
      <c r="L1171" s="269" t="e">
        <f t="shared" si="367"/>
        <v>#REF!</v>
      </c>
      <c r="M1171" s="106" t="e">
        <f t="shared" si="368"/>
        <v>#REF!</v>
      </c>
      <c r="N1171" s="85"/>
      <c r="O1171" s="86"/>
      <c r="P1171" s="16"/>
      <c r="Q1171" s="17"/>
      <c r="R1171" s="126"/>
      <c r="T1171" s="221" t="e">
        <f t="shared" si="369"/>
        <v>#REF!</v>
      </c>
      <c r="W1171" s="221" t="e">
        <f t="shared" si="370"/>
        <v>#REF!</v>
      </c>
    </row>
    <row r="1172" spans="1:23" s="18" customFormat="1" ht="21.95" customHeight="1" x14ac:dyDescent="0.2">
      <c r="A1172" s="217">
        <v>180639</v>
      </c>
      <c r="B1172" s="172" t="e">
        <f>CONCATENATE($R$1115,SUM($M$1116:M1172))</f>
        <v>#REF!</v>
      </c>
      <c r="C1172" s="36" t="e">
        <f>'Anexo VI Estimativa de custo'!#REF!</f>
        <v>#REF!</v>
      </c>
      <c r="D1172" s="8" t="e">
        <f>'Anexo VI Estimativa de custo'!#REF!</f>
        <v>#REF!</v>
      </c>
      <c r="E1172" s="46" t="e">
        <f>'Anexo VI Estimativa de custo'!#REF!</f>
        <v>#REF!</v>
      </c>
      <c r="F1172" s="46" t="e">
        <f t="shared" si="362"/>
        <v>#REF!</v>
      </c>
      <c r="G1172" s="167" t="e">
        <f t="shared" si="363"/>
        <v>#REF!</v>
      </c>
      <c r="H1172" s="167" t="e">
        <f t="shared" si="364"/>
        <v>#REF!</v>
      </c>
      <c r="I1172" s="11" t="e">
        <f>'Anexo VI Estimativa de custo'!#REF!</f>
        <v>#REF!</v>
      </c>
      <c r="J1172" s="269" t="e">
        <f t="shared" si="365"/>
        <v>#REF!</v>
      </c>
      <c r="K1172" s="269" t="e">
        <f t="shared" si="366"/>
        <v>#REF!</v>
      </c>
      <c r="L1172" s="269" t="e">
        <f t="shared" si="367"/>
        <v>#REF!</v>
      </c>
      <c r="M1172" s="106" t="e">
        <f t="shared" si="368"/>
        <v>#REF!</v>
      </c>
      <c r="N1172" s="85"/>
      <c r="O1172" s="86"/>
      <c r="P1172" s="16"/>
      <c r="Q1172" s="17"/>
      <c r="R1172" s="126"/>
      <c r="T1172" s="221" t="e">
        <f t="shared" si="369"/>
        <v>#REF!</v>
      </c>
      <c r="W1172" s="221" t="e">
        <f t="shared" si="370"/>
        <v>#REF!</v>
      </c>
    </row>
    <row r="1173" spans="1:23" s="18" customFormat="1" ht="21.95" customHeight="1" x14ac:dyDescent="0.2">
      <c r="A1173" s="217">
        <v>180639</v>
      </c>
      <c r="B1173" s="172" t="e">
        <f>CONCATENATE($R$1115,SUM($M$1116:M1173))</f>
        <v>#REF!</v>
      </c>
      <c r="C1173" s="36" t="e">
        <f>'Anexo VI Estimativa de custo'!#REF!</f>
        <v>#REF!</v>
      </c>
      <c r="D1173" s="8" t="e">
        <f>'Anexo VI Estimativa de custo'!#REF!</f>
        <v>#REF!</v>
      </c>
      <c r="E1173" s="46" t="e">
        <f>'Anexo VI Estimativa de custo'!#REF!</f>
        <v>#REF!</v>
      </c>
      <c r="F1173" s="46" t="e">
        <f t="shared" si="362"/>
        <v>#REF!</v>
      </c>
      <c r="G1173" s="167" t="e">
        <f t="shared" si="363"/>
        <v>#REF!</v>
      </c>
      <c r="H1173" s="167" t="e">
        <f t="shared" si="364"/>
        <v>#REF!</v>
      </c>
      <c r="I1173" s="11" t="e">
        <f>'Anexo VI Estimativa de custo'!#REF!</f>
        <v>#REF!</v>
      </c>
      <c r="J1173" s="269" t="e">
        <f t="shared" si="365"/>
        <v>#REF!</v>
      </c>
      <c r="K1173" s="269" t="e">
        <f t="shared" si="366"/>
        <v>#REF!</v>
      </c>
      <c r="L1173" s="269" t="e">
        <f t="shared" si="367"/>
        <v>#REF!</v>
      </c>
      <c r="M1173" s="106" t="e">
        <f t="shared" si="368"/>
        <v>#REF!</v>
      </c>
      <c r="N1173" s="85"/>
      <c r="O1173" s="86"/>
      <c r="P1173" s="16"/>
      <c r="Q1173" s="17"/>
      <c r="R1173" s="126"/>
      <c r="T1173" s="221" t="e">
        <f t="shared" si="369"/>
        <v>#REF!</v>
      </c>
      <c r="W1173" s="221" t="e">
        <f t="shared" si="370"/>
        <v>#REF!</v>
      </c>
    </row>
    <row r="1174" spans="1:23" s="18" customFormat="1" ht="21.95" customHeight="1" x14ac:dyDescent="0.2">
      <c r="A1174" s="217">
        <v>180639</v>
      </c>
      <c r="B1174" s="172" t="e">
        <f>CONCATENATE($R$1115,SUM($M$1116:M1174))</f>
        <v>#REF!</v>
      </c>
      <c r="C1174" s="36" t="e">
        <f>'Anexo VI Estimativa de custo'!#REF!</f>
        <v>#REF!</v>
      </c>
      <c r="D1174" s="8" t="e">
        <f>'Anexo VI Estimativa de custo'!#REF!</f>
        <v>#REF!</v>
      </c>
      <c r="E1174" s="46" t="e">
        <f>'Anexo VI Estimativa de custo'!#REF!</f>
        <v>#REF!</v>
      </c>
      <c r="F1174" s="46" t="e">
        <f t="shared" si="362"/>
        <v>#REF!</v>
      </c>
      <c r="G1174" s="167" t="e">
        <f t="shared" si="363"/>
        <v>#REF!</v>
      </c>
      <c r="H1174" s="167" t="e">
        <f t="shared" si="364"/>
        <v>#REF!</v>
      </c>
      <c r="I1174" s="11" t="e">
        <f>'Anexo VI Estimativa de custo'!#REF!</f>
        <v>#REF!</v>
      </c>
      <c r="J1174" s="269" t="e">
        <f t="shared" si="365"/>
        <v>#REF!</v>
      </c>
      <c r="K1174" s="269" t="e">
        <f t="shared" si="366"/>
        <v>#REF!</v>
      </c>
      <c r="L1174" s="269" t="e">
        <f t="shared" si="367"/>
        <v>#REF!</v>
      </c>
      <c r="M1174" s="106" t="e">
        <f t="shared" si="368"/>
        <v>#REF!</v>
      </c>
      <c r="N1174" s="85"/>
      <c r="O1174" s="86"/>
      <c r="P1174" s="16"/>
      <c r="Q1174" s="17"/>
      <c r="R1174" s="126"/>
      <c r="T1174" s="221" t="e">
        <f t="shared" si="369"/>
        <v>#REF!</v>
      </c>
      <c r="W1174" s="221" t="e">
        <f t="shared" si="370"/>
        <v>#REF!</v>
      </c>
    </row>
    <row r="1175" spans="1:23" s="18" customFormat="1" ht="21.95" customHeight="1" x14ac:dyDescent="0.2">
      <c r="A1175" s="217">
        <v>180639</v>
      </c>
      <c r="B1175" s="172" t="e">
        <f>CONCATENATE($R$1115,SUM($M$1116:M1175))</f>
        <v>#REF!</v>
      </c>
      <c r="C1175" s="36" t="e">
        <f>'Anexo VI Estimativa de custo'!#REF!</f>
        <v>#REF!</v>
      </c>
      <c r="D1175" s="8" t="e">
        <f>'Anexo VI Estimativa de custo'!#REF!</f>
        <v>#REF!</v>
      </c>
      <c r="E1175" s="46" t="e">
        <f>'Anexo VI Estimativa de custo'!#REF!</f>
        <v>#REF!</v>
      </c>
      <c r="F1175" s="46" t="e">
        <f t="shared" si="362"/>
        <v>#REF!</v>
      </c>
      <c r="G1175" s="167" t="e">
        <f t="shared" si="363"/>
        <v>#REF!</v>
      </c>
      <c r="H1175" s="167" t="e">
        <f t="shared" si="364"/>
        <v>#REF!</v>
      </c>
      <c r="I1175" s="11" t="e">
        <f>'Anexo VI Estimativa de custo'!#REF!</f>
        <v>#REF!</v>
      </c>
      <c r="J1175" s="269" t="e">
        <f t="shared" si="365"/>
        <v>#REF!</v>
      </c>
      <c r="K1175" s="269" t="e">
        <f t="shared" si="366"/>
        <v>#REF!</v>
      </c>
      <c r="L1175" s="269" t="e">
        <f t="shared" si="367"/>
        <v>#REF!</v>
      </c>
      <c r="M1175" s="106" t="e">
        <f t="shared" si="368"/>
        <v>#REF!</v>
      </c>
      <c r="N1175" s="85"/>
      <c r="O1175" s="86"/>
      <c r="P1175" s="16"/>
      <c r="Q1175" s="17"/>
      <c r="R1175" s="126"/>
      <c r="T1175" s="221" t="e">
        <f t="shared" si="369"/>
        <v>#REF!</v>
      </c>
      <c r="W1175" s="221" t="e">
        <f t="shared" si="370"/>
        <v>#REF!</v>
      </c>
    </row>
    <row r="1176" spans="1:23" s="18" customFormat="1" ht="21.95" customHeight="1" x14ac:dyDescent="0.2">
      <c r="A1176" s="217">
        <v>180639</v>
      </c>
      <c r="B1176" s="172" t="e">
        <f>CONCATENATE($R$1115,SUM($M$1116:M1176))</f>
        <v>#REF!</v>
      </c>
      <c r="C1176" s="36" t="e">
        <f>'Anexo VI Estimativa de custo'!#REF!</f>
        <v>#REF!</v>
      </c>
      <c r="D1176" s="8" t="e">
        <f>'Anexo VI Estimativa de custo'!#REF!</f>
        <v>#REF!</v>
      </c>
      <c r="E1176" s="46" t="e">
        <f>'Anexo VI Estimativa de custo'!#REF!</f>
        <v>#REF!</v>
      </c>
      <c r="F1176" s="46" t="e">
        <f t="shared" si="362"/>
        <v>#REF!</v>
      </c>
      <c r="G1176" s="167" t="e">
        <f t="shared" si="363"/>
        <v>#REF!</v>
      </c>
      <c r="H1176" s="167" t="e">
        <f t="shared" si="364"/>
        <v>#REF!</v>
      </c>
      <c r="I1176" s="11" t="e">
        <f>'Anexo VI Estimativa de custo'!#REF!</f>
        <v>#REF!</v>
      </c>
      <c r="J1176" s="269" t="e">
        <f t="shared" si="365"/>
        <v>#REF!</v>
      </c>
      <c r="K1176" s="269" t="e">
        <f t="shared" si="366"/>
        <v>#REF!</v>
      </c>
      <c r="L1176" s="269" t="e">
        <f t="shared" si="367"/>
        <v>#REF!</v>
      </c>
      <c r="M1176" s="106" t="e">
        <f t="shared" si="368"/>
        <v>#REF!</v>
      </c>
      <c r="N1176" s="85"/>
      <c r="O1176" s="86"/>
      <c r="P1176" s="16"/>
      <c r="Q1176" s="17"/>
      <c r="R1176" s="126"/>
      <c r="T1176" s="221" t="e">
        <f t="shared" si="369"/>
        <v>#REF!</v>
      </c>
      <c r="W1176" s="221" t="e">
        <f t="shared" si="370"/>
        <v>#REF!</v>
      </c>
    </row>
    <row r="1177" spans="1:23" s="18" customFormat="1" ht="21.95" customHeight="1" x14ac:dyDescent="0.2">
      <c r="A1177" s="217">
        <v>180639</v>
      </c>
      <c r="B1177" s="172" t="e">
        <f>CONCATENATE($R$1115,SUM($M$1116:M1177))</f>
        <v>#REF!</v>
      </c>
      <c r="C1177" s="36" t="e">
        <f>'Anexo VI Estimativa de custo'!#REF!</f>
        <v>#REF!</v>
      </c>
      <c r="D1177" s="8" t="e">
        <f>'Anexo VI Estimativa de custo'!#REF!</f>
        <v>#REF!</v>
      </c>
      <c r="E1177" s="46" t="e">
        <f>'Anexo VI Estimativa de custo'!#REF!</f>
        <v>#REF!</v>
      </c>
      <c r="F1177" s="46" t="e">
        <f t="shared" si="362"/>
        <v>#REF!</v>
      </c>
      <c r="G1177" s="167" t="e">
        <f t="shared" si="363"/>
        <v>#REF!</v>
      </c>
      <c r="H1177" s="167" t="e">
        <f t="shared" si="364"/>
        <v>#REF!</v>
      </c>
      <c r="I1177" s="11" t="e">
        <f>'Anexo VI Estimativa de custo'!#REF!</f>
        <v>#REF!</v>
      </c>
      <c r="J1177" s="269" t="e">
        <f t="shared" si="365"/>
        <v>#REF!</v>
      </c>
      <c r="K1177" s="269" t="e">
        <f t="shared" si="366"/>
        <v>#REF!</v>
      </c>
      <c r="L1177" s="269" t="e">
        <f t="shared" si="367"/>
        <v>#REF!</v>
      </c>
      <c r="M1177" s="106" t="e">
        <f t="shared" si="368"/>
        <v>#REF!</v>
      </c>
      <c r="N1177" s="85"/>
      <c r="O1177" s="86"/>
      <c r="P1177" s="16" t="e">
        <f>SUM(E1116:E1177)</f>
        <v>#REF!</v>
      </c>
      <c r="Q1177" s="17"/>
      <c r="R1177" s="126"/>
      <c r="T1177" s="221" t="e">
        <f t="shared" si="369"/>
        <v>#REF!</v>
      </c>
      <c r="W1177" s="221" t="e">
        <f t="shared" si="370"/>
        <v>#REF!</v>
      </c>
    </row>
    <row r="1178" spans="1:23" s="60" customFormat="1" ht="21.95" customHeight="1" x14ac:dyDescent="0.25">
      <c r="A1178" s="175"/>
      <c r="B1178" s="175" t="e">
        <f>CONCATENATE(B1114,O1178)</f>
        <v>#REF!</v>
      </c>
      <c r="C1178" s="524" t="s">
        <v>166</v>
      </c>
      <c r="D1178" s="525"/>
      <c r="E1178" s="525"/>
      <c r="F1178" s="525"/>
      <c r="G1178" s="525"/>
      <c r="H1178" s="525"/>
      <c r="I1178" s="525"/>
      <c r="J1178" s="525"/>
      <c r="K1178" s="525"/>
      <c r="L1178" s="525"/>
      <c r="M1178" s="104" t="e">
        <f>IF(P1231&gt;0.01,1,0)</f>
        <v>#REF!</v>
      </c>
      <c r="N1178" s="59"/>
      <c r="O1178" s="118" t="e">
        <f>CONCATENATE(".",SUM(M1115,M1178))</f>
        <v>#REF!</v>
      </c>
      <c r="P1178" s="69"/>
      <c r="Q1178" s="54"/>
      <c r="R1178" s="128" t="e">
        <f>CONCATENATE(B1178,".")</f>
        <v>#REF!</v>
      </c>
      <c r="S1178" s="64"/>
      <c r="T1178" s="221">
        <f t="shared" si="369"/>
        <v>0</v>
      </c>
      <c r="W1178" s="221">
        <f t="shared" si="370"/>
        <v>0</v>
      </c>
    </row>
    <row r="1179" spans="1:23" s="18" customFormat="1" ht="21.95" customHeight="1" x14ac:dyDescent="0.2">
      <c r="A1179" s="217" t="e">
        <f>'Anexo VI Estimativa de custo'!#REF!</f>
        <v>#REF!</v>
      </c>
      <c r="B1179" s="172" t="e">
        <f>CONCATENATE($R$1178,SUM($M$1179:M1179))</f>
        <v>#REF!</v>
      </c>
      <c r="C1179" s="34" t="e">
        <f>'Anexo VI Estimativa de custo'!#REF!</f>
        <v>#REF!</v>
      </c>
      <c r="D1179" s="10" t="e">
        <f>'Anexo VI Estimativa de custo'!#REF!</f>
        <v>#REF!</v>
      </c>
      <c r="E1179" s="46" t="e">
        <f>'Anexo VI Estimativa de custo'!#REF!</f>
        <v>#REF!</v>
      </c>
      <c r="F1179" s="43" t="e">
        <f>E1179</f>
        <v>#REF!</v>
      </c>
      <c r="G1179" s="167" t="e">
        <f>IF(F1179-E1179&gt;0,F1179-E1179,0)</f>
        <v>#REF!</v>
      </c>
      <c r="H1179" s="167" t="e">
        <f>IF(E1179-F1179&gt;0,E1179-F1179,0)</f>
        <v>#REF!</v>
      </c>
      <c r="I1179" s="12" t="e">
        <f>'Anexo VI Estimativa de custo'!#REF!</f>
        <v>#REF!</v>
      </c>
      <c r="J1179" s="269" t="e">
        <f>G1179*I1179</f>
        <v>#REF!</v>
      </c>
      <c r="K1179" s="269" t="e">
        <f>H1179*I1179</f>
        <v>#REF!</v>
      </c>
      <c r="L1179" s="269" t="e">
        <f>J1179-K1179</f>
        <v>#REF!</v>
      </c>
      <c r="M1179" s="106" t="e">
        <f>IF(E1179&gt;0.001,1,0)</f>
        <v>#REF!</v>
      </c>
      <c r="N1179" s="85"/>
      <c r="O1179" s="86"/>
      <c r="P1179" s="16"/>
      <c r="Q1179" s="17"/>
      <c r="R1179" s="126"/>
      <c r="T1179" s="221" t="e">
        <f t="shared" si="369"/>
        <v>#REF!</v>
      </c>
      <c r="W1179" s="221" t="e">
        <f t="shared" si="370"/>
        <v>#REF!</v>
      </c>
    </row>
    <row r="1180" spans="1:23" s="18" customFormat="1" ht="21.95" customHeight="1" x14ac:dyDescent="0.2">
      <c r="A1180" s="217" t="e">
        <f>'Anexo VI Estimativa de custo'!#REF!</f>
        <v>#REF!</v>
      </c>
      <c r="B1180" s="172" t="e">
        <f>CONCATENATE($R$1178,SUM($M$1179:M1180))</f>
        <v>#REF!</v>
      </c>
      <c r="C1180" s="34" t="e">
        <f>'Anexo VI Estimativa de custo'!#REF!</f>
        <v>#REF!</v>
      </c>
      <c r="D1180" s="10" t="e">
        <f>'Anexo VI Estimativa de custo'!#REF!</f>
        <v>#REF!</v>
      </c>
      <c r="E1180" s="46" t="e">
        <f>'Anexo VI Estimativa de custo'!#REF!</f>
        <v>#REF!</v>
      </c>
      <c r="F1180" s="43" t="e">
        <f t="shared" ref="F1180:F1231" si="371">E1180</f>
        <v>#REF!</v>
      </c>
      <c r="G1180" s="167" t="e">
        <f t="shared" ref="G1180:G1231" si="372">IF(F1180-E1180&gt;0,F1180-E1180,0)</f>
        <v>#REF!</v>
      </c>
      <c r="H1180" s="167" t="e">
        <f t="shared" ref="H1180:H1231" si="373">IF(E1180-F1180&gt;0,E1180-F1180,0)</f>
        <v>#REF!</v>
      </c>
      <c r="I1180" s="12" t="e">
        <f>'Anexo VI Estimativa de custo'!#REF!</f>
        <v>#REF!</v>
      </c>
      <c r="J1180" s="269" t="e">
        <f t="shared" ref="J1180:J1231" si="374">G1180*I1180</f>
        <v>#REF!</v>
      </c>
      <c r="K1180" s="269" t="e">
        <f t="shared" ref="K1180:K1231" si="375">H1180*I1180</f>
        <v>#REF!</v>
      </c>
      <c r="L1180" s="269" t="e">
        <f t="shared" ref="L1180:L1231" si="376">J1180-K1180</f>
        <v>#REF!</v>
      </c>
      <c r="M1180" s="106" t="e">
        <f>IF(E1180&gt;0.001,1,0)</f>
        <v>#REF!</v>
      </c>
      <c r="N1180" s="85"/>
      <c r="O1180" s="86"/>
      <c r="P1180" s="16"/>
      <c r="Q1180" s="17"/>
      <c r="R1180" s="126"/>
      <c r="T1180" s="221" t="e">
        <f t="shared" si="369"/>
        <v>#REF!</v>
      </c>
      <c r="W1180" s="221" t="e">
        <f t="shared" si="370"/>
        <v>#REF!</v>
      </c>
    </row>
    <row r="1181" spans="1:23" s="18" customFormat="1" ht="21.95" customHeight="1" x14ac:dyDescent="0.2">
      <c r="A1181" s="217" t="e">
        <f>'Anexo VI Estimativa de custo'!#REF!</f>
        <v>#REF!</v>
      </c>
      <c r="B1181" s="172" t="e">
        <f>CONCATENATE($R$1178,SUM($M$1179:M1181))</f>
        <v>#REF!</v>
      </c>
      <c r="C1181" s="34" t="e">
        <f>'Anexo VI Estimativa de custo'!#REF!</f>
        <v>#REF!</v>
      </c>
      <c r="D1181" s="10" t="e">
        <f>'Anexo VI Estimativa de custo'!#REF!</f>
        <v>#REF!</v>
      </c>
      <c r="E1181" s="46" t="e">
        <f>'Anexo VI Estimativa de custo'!#REF!</f>
        <v>#REF!</v>
      </c>
      <c r="F1181" s="43" t="e">
        <f t="shared" si="371"/>
        <v>#REF!</v>
      </c>
      <c r="G1181" s="167" t="e">
        <f t="shared" si="372"/>
        <v>#REF!</v>
      </c>
      <c r="H1181" s="167" t="e">
        <f t="shared" si="373"/>
        <v>#REF!</v>
      </c>
      <c r="I1181" s="12" t="e">
        <f>'Anexo VI Estimativa de custo'!#REF!</f>
        <v>#REF!</v>
      </c>
      <c r="J1181" s="269" t="e">
        <f t="shared" si="374"/>
        <v>#REF!</v>
      </c>
      <c r="K1181" s="269" t="e">
        <f t="shared" si="375"/>
        <v>#REF!</v>
      </c>
      <c r="L1181" s="269" t="e">
        <f t="shared" si="376"/>
        <v>#REF!</v>
      </c>
      <c r="M1181" s="106" t="e">
        <f>IF(E1181&gt;0.001,1,0)</f>
        <v>#REF!</v>
      </c>
      <c r="N1181" s="85"/>
      <c r="O1181" s="86"/>
      <c r="P1181" s="16"/>
      <c r="Q1181" s="17"/>
      <c r="R1181" s="126"/>
      <c r="T1181" s="221" t="e">
        <f t="shared" si="369"/>
        <v>#REF!</v>
      </c>
      <c r="W1181" s="221" t="e">
        <f t="shared" si="370"/>
        <v>#REF!</v>
      </c>
    </row>
    <row r="1182" spans="1:23" s="18" customFormat="1" ht="21.95" customHeight="1" x14ac:dyDescent="0.2">
      <c r="A1182" s="217" t="e">
        <f>'Anexo VI Estimativa de custo'!#REF!</f>
        <v>#REF!</v>
      </c>
      <c r="B1182" s="172" t="e">
        <f>CONCATENATE($R$1178,SUM($M$1179:M1182))</f>
        <v>#REF!</v>
      </c>
      <c r="C1182" s="34" t="e">
        <f>'Anexo VI Estimativa de custo'!#REF!</f>
        <v>#REF!</v>
      </c>
      <c r="D1182" s="10" t="e">
        <f>'Anexo VI Estimativa de custo'!#REF!</f>
        <v>#REF!</v>
      </c>
      <c r="E1182" s="46" t="e">
        <f>'Anexo VI Estimativa de custo'!#REF!</f>
        <v>#REF!</v>
      </c>
      <c r="F1182" s="43" t="e">
        <f t="shared" si="371"/>
        <v>#REF!</v>
      </c>
      <c r="G1182" s="167" t="e">
        <f t="shared" si="372"/>
        <v>#REF!</v>
      </c>
      <c r="H1182" s="167" t="e">
        <f t="shared" si="373"/>
        <v>#REF!</v>
      </c>
      <c r="I1182" s="12" t="e">
        <f>'Anexo VI Estimativa de custo'!#REF!</f>
        <v>#REF!</v>
      </c>
      <c r="J1182" s="269" t="e">
        <f t="shared" si="374"/>
        <v>#REF!</v>
      </c>
      <c r="K1182" s="269" t="e">
        <f t="shared" si="375"/>
        <v>#REF!</v>
      </c>
      <c r="L1182" s="269" t="e">
        <f t="shared" si="376"/>
        <v>#REF!</v>
      </c>
      <c r="M1182" s="106" t="e">
        <f t="shared" ref="M1182:M1231" si="377">IF(E1182&gt;0.001,1,0)</f>
        <v>#REF!</v>
      </c>
      <c r="N1182" s="85"/>
      <c r="O1182" s="86"/>
      <c r="P1182" s="16"/>
      <c r="Q1182" s="17"/>
      <c r="R1182" s="126"/>
      <c r="T1182" s="221" t="e">
        <f t="shared" si="369"/>
        <v>#REF!</v>
      </c>
      <c r="W1182" s="221" t="e">
        <f t="shared" si="370"/>
        <v>#REF!</v>
      </c>
    </row>
    <row r="1183" spans="1:23" s="18" customFormat="1" ht="21.95" customHeight="1" x14ac:dyDescent="0.2">
      <c r="A1183" s="217" t="e">
        <f>'Anexo VI Estimativa de custo'!#REF!</f>
        <v>#REF!</v>
      </c>
      <c r="B1183" s="172" t="e">
        <f>CONCATENATE($R$1178,SUM($M$1179:M1183))</f>
        <v>#REF!</v>
      </c>
      <c r="C1183" s="34" t="e">
        <f>'Anexo VI Estimativa de custo'!#REF!</f>
        <v>#REF!</v>
      </c>
      <c r="D1183" s="10" t="e">
        <f>'Anexo VI Estimativa de custo'!#REF!</f>
        <v>#REF!</v>
      </c>
      <c r="E1183" s="46" t="e">
        <f>'Anexo VI Estimativa de custo'!#REF!</f>
        <v>#REF!</v>
      </c>
      <c r="F1183" s="43" t="e">
        <f t="shared" si="371"/>
        <v>#REF!</v>
      </c>
      <c r="G1183" s="167" t="e">
        <f t="shared" si="372"/>
        <v>#REF!</v>
      </c>
      <c r="H1183" s="167" t="e">
        <f t="shared" si="373"/>
        <v>#REF!</v>
      </c>
      <c r="I1183" s="12" t="e">
        <f>'Anexo VI Estimativa de custo'!#REF!</f>
        <v>#REF!</v>
      </c>
      <c r="J1183" s="269" t="e">
        <f t="shared" si="374"/>
        <v>#REF!</v>
      </c>
      <c r="K1183" s="269" t="e">
        <f t="shared" si="375"/>
        <v>#REF!</v>
      </c>
      <c r="L1183" s="269" t="e">
        <f t="shared" si="376"/>
        <v>#REF!</v>
      </c>
      <c r="M1183" s="106" t="e">
        <f t="shared" si="377"/>
        <v>#REF!</v>
      </c>
      <c r="N1183" s="85"/>
      <c r="O1183" s="86"/>
      <c r="P1183" s="16"/>
      <c r="Q1183" s="17"/>
      <c r="R1183" s="126"/>
      <c r="T1183" s="221" t="e">
        <f t="shared" si="369"/>
        <v>#REF!</v>
      </c>
      <c r="W1183" s="221" t="e">
        <f t="shared" si="370"/>
        <v>#REF!</v>
      </c>
    </row>
    <row r="1184" spans="1:23" s="18" customFormat="1" ht="21.95" customHeight="1" x14ac:dyDescent="0.2">
      <c r="A1184" s="217" t="e">
        <f>'Anexo VI Estimativa de custo'!#REF!</f>
        <v>#REF!</v>
      </c>
      <c r="B1184" s="172" t="e">
        <f>CONCATENATE($R$1178,SUM($M$1179:M1184))</f>
        <v>#REF!</v>
      </c>
      <c r="C1184" s="34" t="e">
        <f>'Anexo VI Estimativa de custo'!#REF!</f>
        <v>#REF!</v>
      </c>
      <c r="D1184" s="10" t="e">
        <f>'Anexo VI Estimativa de custo'!#REF!</f>
        <v>#REF!</v>
      </c>
      <c r="E1184" s="46" t="e">
        <f>'Anexo VI Estimativa de custo'!#REF!</f>
        <v>#REF!</v>
      </c>
      <c r="F1184" s="43" t="e">
        <f t="shared" si="371"/>
        <v>#REF!</v>
      </c>
      <c r="G1184" s="167" t="e">
        <f t="shared" si="372"/>
        <v>#REF!</v>
      </c>
      <c r="H1184" s="167" t="e">
        <f t="shared" si="373"/>
        <v>#REF!</v>
      </c>
      <c r="I1184" s="12" t="e">
        <f>'Anexo VI Estimativa de custo'!#REF!</f>
        <v>#REF!</v>
      </c>
      <c r="J1184" s="269" t="e">
        <f t="shared" si="374"/>
        <v>#REF!</v>
      </c>
      <c r="K1184" s="269" t="e">
        <f t="shared" si="375"/>
        <v>#REF!</v>
      </c>
      <c r="L1184" s="269" t="e">
        <f t="shared" si="376"/>
        <v>#REF!</v>
      </c>
      <c r="M1184" s="106" t="e">
        <f t="shared" si="377"/>
        <v>#REF!</v>
      </c>
      <c r="N1184" s="85"/>
      <c r="O1184" s="86"/>
      <c r="P1184" s="16"/>
      <c r="Q1184" s="17"/>
      <c r="R1184" s="126"/>
      <c r="T1184" s="221" t="e">
        <f t="shared" si="369"/>
        <v>#REF!</v>
      </c>
      <c r="W1184" s="221" t="e">
        <f t="shared" si="370"/>
        <v>#REF!</v>
      </c>
    </row>
    <row r="1185" spans="1:23" s="18" customFormat="1" ht="21.95" customHeight="1" x14ac:dyDescent="0.2">
      <c r="A1185" s="217" t="e">
        <f>'Anexo VI Estimativa de custo'!#REF!</f>
        <v>#REF!</v>
      </c>
      <c r="B1185" s="172" t="e">
        <f>CONCATENATE($R$1178,SUM($M$1179:M1185))</f>
        <v>#REF!</v>
      </c>
      <c r="C1185" s="34" t="e">
        <f>'Anexo VI Estimativa de custo'!#REF!</f>
        <v>#REF!</v>
      </c>
      <c r="D1185" s="10" t="e">
        <f>'Anexo VI Estimativa de custo'!#REF!</f>
        <v>#REF!</v>
      </c>
      <c r="E1185" s="46" t="e">
        <f>'Anexo VI Estimativa de custo'!#REF!</f>
        <v>#REF!</v>
      </c>
      <c r="F1185" s="43" t="e">
        <f t="shared" si="371"/>
        <v>#REF!</v>
      </c>
      <c r="G1185" s="167" t="e">
        <f t="shared" si="372"/>
        <v>#REF!</v>
      </c>
      <c r="H1185" s="167" t="e">
        <f t="shared" si="373"/>
        <v>#REF!</v>
      </c>
      <c r="I1185" s="12" t="e">
        <f>'Anexo VI Estimativa de custo'!#REF!</f>
        <v>#REF!</v>
      </c>
      <c r="J1185" s="269" t="e">
        <f t="shared" si="374"/>
        <v>#REF!</v>
      </c>
      <c r="K1185" s="269" t="e">
        <f t="shared" si="375"/>
        <v>#REF!</v>
      </c>
      <c r="L1185" s="269" t="e">
        <f t="shared" si="376"/>
        <v>#REF!</v>
      </c>
      <c r="M1185" s="106" t="e">
        <f t="shared" si="377"/>
        <v>#REF!</v>
      </c>
      <c r="N1185" s="85"/>
      <c r="O1185" s="86"/>
      <c r="P1185" s="16"/>
      <c r="Q1185" s="17"/>
      <c r="R1185" s="126"/>
      <c r="T1185" s="221" t="e">
        <f t="shared" si="369"/>
        <v>#REF!</v>
      </c>
      <c r="W1185" s="221" t="e">
        <f t="shared" si="370"/>
        <v>#REF!</v>
      </c>
    </row>
    <row r="1186" spans="1:23" s="18" customFormat="1" ht="21.95" customHeight="1" x14ac:dyDescent="0.2">
      <c r="A1186" s="217" t="e">
        <f>'Anexo VI Estimativa de custo'!#REF!</f>
        <v>#REF!</v>
      </c>
      <c r="B1186" s="172" t="e">
        <f>CONCATENATE($R$1178,SUM($M$1179:M1186))</f>
        <v>#REF!</v>
      </c>
      <c r="C1186" s="34" t="e">
        <f>'Anexo VI Estimativa de custo'!#REF!</f>
        <v>#REF!</v>
      </c>
      <c r="D1186" s="10" t="e">
        <f>'Anexo VI Estimativa de custo'!#REF!</f>
        <v>#REF!</v>
      </c>
      <c r="E1186" s="46" t="e">
        <f>'Anexo VI Estimativa de custo'!#REF!</f>
        <v>#REF!</v>
      </c>
      <c r="F1186" s="43" t="e">
        <f t="shared" si="371"/>
        <v>#REF!</v>
      </c>
      <c r="G1186" s="167" t="e">
        <f t="shared" si="372"/>
        <v>#REF!</v>
      </c>
      <c r="H1186" s="167" t="e">
        <f t="shared" si="373"/>
        <v>#REF!</v>
      </c>
      <c r="I1186" s="12" t="e">
        <f>'Anexo VI Estimativa de custo'!#REF!</f>
        <v>#REF!</v>
      </c>
      <c r="J1186" s="269" t="e">
        <f t="shared" si="374"/>
        <v>#REF!</v>
      </c>
      <c r="K1186" s="269" t="e">
        <f t="shared" si="375"/>
        <v>#REF!</v>
      </c>
      <c r="L1186" s="269" t="e">
        <f t="shared" si="376"/>
        <v>#REF!</v>
      </c>
      <c r="M1186" s="106" t="e">
        <f t="shared" si="377"/>
        <v>#REF!</v>
      </c>
      <c r="N1186" s="85"/>
      <c r="O1186" s="86"/>
      <c r="P1186" s="16"/>
      <c r="Q1186" s="17"/>
      <c r="R1186" s="126"/>
      <c r="T1186" s="221" t="e">
        <f t="shared" si="369"/>
        <v>#REF!</v>
      </c>
      <c r="W1186" s="221" t="e">
        <f t="shared" si="370"/>
        <v>#REF!</v>
      </c>
    </row>
    <row r="1187" spans="1:23" s="18" customFormat="1" ht="21.95" customHeight="1" x14ac:dyDescent="0.2">
      <c r="A1187" s="217" t="e">
        <f>'Anexo VI Estimativa de custo'!#REF!</f>
        <v>#REF!</v>
      </c>
      <c r="B1187" s="172" t="e">
        <f>CONCATENATE($R$1178,SUM($M$1179:M1187))</f>
        <v>#REF!</v>
      </c>
      <c r="C1187" s="34" t="e">
        <f>'Anexo VI Estimativa de custo'!#REF!</f>
        <v>#REF!</v>
      </c>
      <c r="D1187" s="10" t="e">
        <f>'Anexo VI Estimativa de custo'!#REF!</f>
        <v>#REF!</v>
      </c>
      <c r="E1187" s="46" t="e">
        <f>'Anexo VI Estimativa de custo'!#REF!</f>
        <v>#REF!</v>
      </c>
      <c r="F1187" s="43" t="e">
        <f t="shared" si="371"/>
        <v>#REF!</v>
      </c>
      <c r="G1187" s="167" t="e">
        <f t="shared" si="372"/>
        <v>#REF!</v>
      </c>
      <c r="H1187" s="167" t="e">
        <f t="shared" si="373"/>
        <v>#REF!</v>
      </c>
      <c r="I1187" s="12" t="e">
        <f>'Anexo VI Estimativa de custo'!#REF!</f>
        <v>#REF!</v>
      </c>
      <c r="J1187" s="269" t="e">
        <f t="shared" si="374"/>
        <v>#REF!</v>
      </c>
      <c r="K1187" s="269" t="e">
        <f t="shared" si="375"/>
        <v>#REF!</v>
      </c>
      <c r="L1187" s="269" t="e">
        <f t="shared" si="376"/>
        <v>#REF!</v>
      </c>
      <c r="M1187" s="106" t="e">
        <f t="shared" si="377"/>
        <v>#REF!</v>
      </c>
      <c r="N1187" s="85"/>
      <c r="O1187" s="86"/>
      <c r="P1187" s="16"/>
      <c r="Q1187" s="17"/>
      <c r="R1187" s="126"/>
      <c r="T1187" s="221" t="e">
        <f t="shared" si="369"/>
        <v>#REF!</v>
      </c>
      <c r="W1187" s="221" t="e">
        <f t="shared" si="370"/>
        <v>#REF!</v>
      </c>
    </row>
    <row r="1188" spans="1:23" s="18" customFormat="1" ht="21.95" customHeight="1" x14ac:dyDescent="0.2">
      <c r="A1188" s="217" t="e">
        <f>'Anexo VI Estimativa de custo'!#REF!</f>
        <v>#REF!</v>
      </c>
      <c r="B1188" s="172" t="e">
        <f>CONCATENATE($R$1178,SUM($M$1179:M1188))</f>
        <v>#REF!</v>
      </c>
      <c r="C1188" s="34" t="e">
        <f>'Anexo VI Estimativa de custo'!#REF!</f>
        <v>#REF!</v>
      </c>
      <c r="D1188" s="10" t="e">
        <f>'Anexo VI Estimativa de custo'!#REF!</f>
        <v>#REF!</v>
      </c>
      <c r="E1188" s="46" t="e">
        <f>'Anexo VI Estimativa de custo'!#REF!</f>
        <v>#REF!</v>
      </c>
      <c r="F1188" s="43" t="e">
        <f t="shared" si="371"/>
        <v>#REF!</v>
      </c>
      <c r="G1188" s="167" t="e">
        <f t="shared" si="372"/>
        <v>#REF!</v>
      </c>
      <c r="H1188" s="167" t="e">
        <f t="shared" si="373"/>
        <v>#REF!</v>
      </c>
      <c r="I1188" s="12" t="e">
        <f>'Anexo VI Estimativa de custo'!#REF!</f>
        <v>#REF!</v>
      </c>
      <c r="J1188" s="269" t="e">
        <f t="shared" si="374"/>
        <v>#REF!</v>
      </c>
      <c r="K1188" s="269" t="e">
        <f t="shared" si="375"/>
        <v>#REF!</v>
      </c>
      <c r="L1188" s="269" t="e">
        <f t="shared" si="376"/>
        <v>#REF!</v>
      </c>
      <c r="M1188" s="106" t="e">
        <f t="shared" si="377"/>
        <v>#REF!</v>
      </c>
      <c r="N1188" s="85"/>
      <c r="O1188" s="86"/>
      <c r="P1188" s="16"/>
      <c r="Q1188" s="17"/>
      <c r="R1188" s="126"/>
      <c r="T1188" s="221" t="e">
        <f t="shared" si="369"/>
        <v>#REF!</v>
      </c>
      <c r="W1188" s="221" t="e">
        <f t="shared" si="370"/>
        <v>#REF!</v>
      </c>
    </row>
    <row r="1189" spans="1:23" s="18" customFormat="1" ht="21.95" customHeight="1" x14ac:dyDescent="0.2">
      <c r="A1189" s="217" t="e">
        <f>'Anexo VI Estimativa de custo'!#REF!</f>
        <v>#REF!</v>
      </c>
      <c r="B1189" s="172" t="e">
        <f>CONCATENATE($R$1178,SUM($M$1179:M1189))</f>
        <v>#REF!</v>
      </c>
      <c r="C1189" s="34" t="e">
        <f>'Anexo VI Estimativa de custo'!#REF!</f>
        <v>#REF!</v>
      </c>
      <c r="D1189" s="10" t="e">
        <f>'Anexo VI Estimativa de custo'!#REF!</f>
        <v>#REF!</v>
      </c>
      <c r="E1189" s="46" t="e">
        <f>'Anexo VI Estimativa de custo'!#REF!</f>
        <v>#REF!</v>
      </c>
      <c r="F1189" s="43" t="e">
        <f t="shared" si="371"/>
        <v>#REF!</v>
      </c>
      <c r="G1189" s="167" t="e">
        <f t="shared" si="372"/>
        <v>#REF!</v>
      </c>
      <c r="H1189" s="167" t="e">
        <f t="shared" si="373"/>
        <v>#REF!</v>
      </c>
      <c r="I1189" s="12" t="e">
        <f>'Anexo VI Estimativa de custo'!#REF!</f>
        <v>#REF!</v>
      </c>
      <c r="J1189" s="269" t="e">
        <f t="shared" si="374"/>
        <v>#REF!</v>
      </c>
      <c r="K1189" s="269" t="e">
        <f t="shared" si="375"/>
        <v>#REF!</v>
      </c>
      <c r="L1189" s="269" t="e">
        <f t="shared" si="376"/>
        <v>#REF!</v>
      </c>
      <c r="M1189" s="106" t="e">
        <f t="shared" si="377"/>
        <v>#REF!</v>
      </c>
      <c r="N1189" s="85"/>
      <c r="O1189" s="86"/>
      <c r="P1189" s="16"/>
      <c r="Q1189" s="17"/>
      <c r="R1189" s="126"/>
      <c r="T1189" s="221" t="e">
        <f t="shared" si="369"/>
        <v>#REF!</v>
      </c>
      <c r="W1189" s="221" t="e">
        <f t="shared" si="370"/>
        <v>#REF!</v>
      </c>
    </row>
    <row r="1190" spans="1:23" s="18" customFormat="1" ht="21.95" customHeight="1" x14ac:dyDescent="0.2">
      <c r="A1190" s="217" t="e">
        <f>'Anexo VI Estimativa de custo'!#REF!</f>
        <v>#REF!</v>
      </c>
      <c r="B1190" s="172" t="e">
        <f>CONCATENATE($R$1178,SUM($M$1179:M1190))</f>
        <v>#REF!</v>
      </c>
      <c r="C1190" s="34" t="e">
        <f>'Anexo VI Estimativa de custo'!#REF!</f>
        <v>#REF!</v>
      </c>
      <c r="D1190" s="10" t="e">
        <f>'Anexo VI Estimativa de custo'!#REF!</f>
        <v>#REF!</v>
      </c>
      <c r="E1190" s="46" t="e">
        <f>'Anexo VI Estimativa de custo'!#REF!</f>
        <v>#REF!</v>
      </c>
      <c r="F1190" s="43" t="e">
        <f t="shared" si="371"/>
        <v>#REF!</v>
      </c>
      <c r="G1190" s="167" t="e">
        <f t="shared" si="372"/>
        <v>#REF!</v>
      </c>
      <c r="H1190" s="167" t="e">
        <f t="shared" si="373"/>
        <v>#REF!</v>
      </c>
      <c r="I1190" s="12" t="e">
        <f>'Anexo VI Estimativa de custo'!#REF!</f>
        <v>#REF!</v>
      </c>
      <c r="J1190" s="269" t="e">
        <f t="shared" si="374"/>
        <v>#REF!</v>
      </c>
      <c r="K1190" s="269" t="e">
        <f t="shared" si="375"/>
        <v>#REF!</v>
      </c>
      <c r="L1190" s="269" t="e">
        <f t="shared" si="376"/>
        <v>#REF!</v>
      </c>
      <c r="M1190" s="106" t="e">
        <f t="shared" si="377"/>
        <v>#REF!</v>
      </c>
      <c r="N1190" s="85"/>
      <c r="O1190" s="86"/>
      <c r="P1190" s="16"/>
      <c r="Q1190" s="17"/>
      <c r="R1190" s="126"/>
      <c r="T1190" s="221" t="e">
        <f t="shared" si="369"/>
        <v>#REF!</v>
      </c>
      <c r="W1190" s="221" t="e">
        <f t="shared" si="370"/>
        <v>#REF!</v>
      </c>
    </row>
    <row r="1191" spans="1:23" s="18" customFormat="1" ht="21.95" customHeight="1" x14ac:dyDescent="0.2">
      <c r="A1191" s="217" t="e">
        <f>'Anexo VI Estimativa de custo'!#REF!</f>
        <v>#REF!</v>
      </c>
      <c r="B1191" s="172" t="e">
        <f>CONCATENATE($R$1178,SUM($M$1179:M1191))</f>
        <v>#REF!</v>
      </c>
      <c r="C1191" s="34" t="e">
        <f>'Anexo VI Estimativa de custo'!#REF!</f>
        <v>#REF!</v>
      </c>
      <c r="D1191" s="10" t="e">
        <f>'Anexo VI Estimativa de custo'!#REF!</f>
        <v>#REF!</v>
      </c>
      <c r="E1191" s="46" t="e">
        <f>'Anexo VI Estimativa de custo'!#REF!</f>
        <v>#REF!</v>
      </c>
      <c r="F1191" s="43" t="e">
        <f t="shared" si="371"/>
        <v>#REF!</v>
      </c>
      <c r="G1191" s="167" t="e">
        <f t="shared" si="372"/>
        <v>#REF!</v>
      </c>
      <c r="H1191" s="167" t="e">
        <f t="shared" si="373"/>
        <v>#REF!</v>
      </c>
      <c r="I1191" s="12" t="e">
        <f>'Anexo VI Estimativa de custo'!#REF!</f>
        <v>#REF!</v>
      </c>
      <c r="J1191" s="269" t="e">
        <f t="shared" si="374"/>
        <v>#REF!</v>
      </c>
      <c r="K1191" s="269" t="e">
        <f t="shared" si="375"/>
        <v>#REF!</v>
      </c>
      <c r="L1191" s="269" t="e">
        <f t="shared" si="376"/>
        <v>#REF!</v>
      </c>
      <c r="M1191" s="106" t="e">
        <f t="shared" si="377"/>
        <v>#REF!</v>
      </c>
      <c r="N1191" s="85"/>
      <c r="O1191" s="86"/>
      <c r="P1191" s="16"/>
      <c r="Q1191" s="17"/>
      <c r="R1191" s="126"/>
      <c r="T1191" s="221" t="e">
        <f t="shared" si="369"/>
        <v>#REF!</v>
      </c>
      <c r="W1191" s="221" t="e">
        <f t="shared" si="370"/>
        <v>#REF!</v>
      </c>
    </row>
    <row r="1192" spans="1:23" s="18" customFormat="1" ht="21.95" customHeight="1" x14ac:dyDescent="0.2">
      <c r="A1192" s="217" t="e">
        <f>'Anexo VI Estimativa de custo'!#REF!</f>
        <v>#REF!</v>
      </c>
      <c r="B1192" s="172" t="e">
        <f>CONCATENATE($R$1178,SUM($M$1179:M1192))</f>
        <v>#REF!</v>
      </c>
      <c r="C1192" s="34" t="e">
        <f>'Anexo VI Estimativa de custo'!#REF!</f>
        <v>#REF!</v>
      </c>
      <c r="D1192" s="10" t="e">
        <f>'Anexo VI Estimativa de custo'!#REF!</f>
        <v>#REF!</v>
      </c>
      <c r="E1192" s="46" t="e">
        <f>'Anexo VI Estimativa de custo'!#REF!</f>
        <v>#REF!</v>
      </c>
      <c r="F1192" s="43" t="e">
        <f t="shared" si="371"/>
        <v>#REF!</v>
      </c>
      <c r="G1192" s="167" t="e">
        <f t="shared" si="372"/>
        <v>#REF!</v>
      </c>
      <c r="H1192" s="167" t="e">
        <f t="shared" si="373"/>
        <v>#REF!</v>
      </c>
      <c r="I1192" s="12" t="e">
        <f>'Anexo VI Estimativa de custo'!#REF!</f>
        <v>#REF!</v>
      </c>
      <c r="J1192" s="269" t="e">
        <f t="shared" si="374"/>
        <v>#REF!</v>
      </c>
      <c r="K1192" s="269" t="e">
        <f t="shared" si="375"/>
        <v>#REF!</v>
      </c>
      <c r="L1192" s="269" t="e">
        <f t="shared" si="376"/>
        <v>#REF!</v>
      </c>
      <c r="M1192" s="106" t="e">
        <f t="shared" si="377"/>
        <v>#REF!</v>
      </c>
      <c r="N1192" s="85"/>
      <c r="O1192" s="86"/>
      <c r="P1192" s="16"/>
      <c r="Q1192" s="17"/>
      <c r="R1192" s="126"/>
      <c r="T1192" s="221" t="e">
        <f t="shared" si="369"/>
        <v>#REF!</v>
      </c>
      <c r="W1192" s="221" t="e">
        <f t="shared" si="370"/>
        <v>#REF!</v>
      </c>
    </row>
    <row r="1193" spans="1:23" s="18" customFormat="1" ht="21.95" customHeight="1" x14ac:dyDescent="0.2">
      <c r="A1193" s="217" t="e">
        <f>'Anexo VI Estimativa de custo'!#REF!</f>
        <v>#REF!</v>
      </c>
      <c r="B1193" s="172" t="e">
        <f>CONCATENATE($R$1178,SUM($M$1179:M1193))</f>
        <v>#REF!</v>
      </c>
      <c r="C1193" s="34" t="e">
        <f>'Anexo VI Estimativa de custo'!#REF!</f>
        <v>#REF!</v>
      </c>
      <c r="D1193" s="10" t="e">
        <f>'Anexo VI Estimativa de custo'!#REF!</f>
        <v>#REF!</v>
      </c>
      <c r="E1193" s="46" t="e">
        <f>'Anexo VI Estimativa de custo'!#REF!</f>
        <v>#REF!</v>
      </c>
      <c r="F1193" s="43" t="e">
        <f t="shared" si="371"/>
        <v>#REF!</v>
      </c>
      <c r="G1193" s="167" t="e">
        <f t="shared" si="372"/>
        <v>#REF!</v>
      </c>
      <c r="H1193" s="167" t="e">
        <f t="shared" si="373"/>
        <v>#REF!</v>
      </c>
      <c r="I1193" s="12" t="e">
        <f>'Anexo VI Estimativa de custo'!#REF!</f>
        <v>#REF!</v>
      </c>
      <c r="J1193" s="269" t="e">
        <f t="shared" si="374"/>
        <v>#REF!</v>
      </c>
      <c r="K1193" s="269" t="e">
        <f t="shared" si="375"/>
        <v>#REF!</v>
      </c>
      <c r="L1193" s="269" t="e">
        <f t="shared" si="376"/>
        <v>#REF!</v>
      </c>
      <c r="M1193" s="106" t="e">
        <f t="shared" si="377"/>
        <v>#REF!</v>
      </c>
      <c r="N1193" s="85"/>
      <c r="O1193" s="86"/>
      <c r="P1193" s="16"/>
      <c r="Q1193" s="17"/>
      <c r="R1193" s="126"/>
      <c r="T1193" s="221" t="e">
        <f t="shared" si="369"/>
        <v>#REF!</v>
      </c>
      <c r="W1193" s="221" t="e">
        <f t="shared" si="370"/>
        <v>#REF!</v>
      </c>
    </row>
    <row r="1194" spans="1:23" s="18" customFormat="1" ht="21.95" customHeight="1" x14ac:dyDescent="0.2">
      <c r="A1194" s="217" t="e">
        <f>'Anexo VI Estimativa de custo'!#REF!</f>
        <v>#REF!</v>
      </c>
      <c r="B1194" s="172" t="e">
        <f>CONCATENATE($R$1178,SUM($M$1179:M1194))</f>
        <v>#REF!</v>
      </c>
      <c r="C1194" s="34" t="e">
        <f>'Anexo VI Estimativa de custo'!#REF!</f>
        <v>#REF!</v>
      </c>
      <c r="D1194" s="10" t="e">
        <f>'Anexo VI Estimativa de custo'!#REF!</f>
        <v>#REF!</v>
      </c>
      <c r="E1194" s="46" t="e">
        <f>'Anexo VI Estimativa de custo'!#REF!</f>
        <v>#REF!</v>
      </c>
      <c r="F1194" s="43" t="e">
        <f t="shared" si="371"/>
        <v>#REF!</v>
      </c>
      <c r="G1194" s="167" t="e">
        <f t="shared" si="372"/>
        <v>#REF!</v>
      </c>
      <c r="H1194" s="167" t="e">
        <f t="shared" si="373"/>
        <v>#REF!</v>
      </c>
      <c r="I1194" s="12" t="e">
        <f>'Anexo VI Estimativa de custo'!#REF!</f>
        <v>#REF!</v>
      </c>
      <c r="J1194" s="269" t="e">
        <f t="shared" si="374"/>
        <v>#REF!</v>
      </c>
      <c r="K1194" s="269" t="e">
        <f t="shared" si="375"/>
        <v>#REF!</v>
      </c>
      <c r="L1194" s="269" t="e">
        <f t="shared" si="376"/>
        <v>#REF!</v>
      </c>
      <c r="M1194" s="106" t="e">
        <f t="shared" si="377"/>
        <v>#REF!</v>
      </c>
      <c r="N1194" s="85"/>
      <c r="O1194" s="86"/>
      <c r="P1194" s="16"/>
      <c r="Q1194" s="17"/>
      <c r="R1194" s="126"/>
      <c r="T1194" s="221" t="e">
        <f t="shared" si="369"/>
        <v>#REF!</v>
      </c>
      <c r="W1194" s="221" t="e">
        <f t="shared" si="370"/>
        <v>#REF!</v>
      </c>
    </row>
    <row r="1195" spans="1:23" s="18" customFormat="1" ht="21.95" customHeight="1" x14ac:dyDescent="0.2">
      <c r="A1195" s="217" t="e">
        <f>'Anexo VI Estimativa de custo'!#REF!</f>
        <v>#REF!</v>
      </c>
      <c r="B1195" s="172" t="e">
        <f>CONCATENATE($R$1178,SUM($M$1179:M1195))</f>
        <v>#REF!</v>
      </c>
      <c r="C1195" s="34" t="e">
        <f>'Anexo VI Estimativa de custo'!#REF!</f>
        <v>#REF!</v>
      </c>
      <c r="D1195" s="10" t="e">
        <f>'Anexo VI Estimativa de custo'!#REF!</f>
        <v>#REF!</v>
      </c>
      <c r="E1195" s="46" t="e">
        <f>'Anexo VI Estimativa de custo'!#REF!</f>
        <v>#REF!</v>
      </c>
      <c r="F1195" s="43" t="e">
        <f t="shared" si="371"/>
        <v>#REF!</v>
      </c>
      <c r="G1195" s="167" t="e">
        <f t="shared" si="372"/>
        <v>#REF!</v>
      </c>
      <c r="H1195" s="167" t="e">
        <f t="shared" si="373"/>
        <v>#REF!</v>
      </c>
      <c r="I1195" s="12" t="e">
        <f>'Anexo VI Estimativa de custo'!#REF!</f>
        <v>#REF!</v>
      </c>
      <c r="J1195" s="269" t="e">
        <f t="shared" si="374"/>
        <v>#REF!</v>
      </c>
      <c r="K1195" s="269" t="e">
        <f t="shared" si="375"/>
        <v>#REF!</v>
      </c>
      <c r="L1195" s="269" t="e">
        <f t="shared" si="376"/>
        <v>#REF!</v>
      </c>
      <c r="M1195" s="106" t="e">
        <f t="shared" si="377"/>
        <v>#REF!</v>
      </c>
      <c r="N1195" s="85"/>
      <c r="O1195" s="86"/>
      <c r="P1195" s="16"/>
      <c r="Q1195" s="17"/>
      <c r="R1195" s="126"/>
      <c r="T1195" s="221" t="e">
        <f t="shared" si="369"/>
        <v>#REF!</v>
      </c>
      <c r="W1195" s="221" t="e">
        <f t="shared" si="370"/>
        <v>#REF!</v>
      </c>
    </row>
    <row r="1196" spans="1:23" s="18" customFormat="1" ht="21.95" customHeight="1" x14ac:dyDescent="0.2">
      <c r="A1196" s="217" t="e">
        <f>'Anexo VI Estimativa de custo'!#REF!</f>
        <v>#REF!</v>
      </c>
      <c r="B1196" s="172" t="e">
        <f>CONCATENATE($R$1178,SUM($M$1179:M1196))</f>
        <v>#REF!</v>
      </c>
      <c r="C1196" s="34" t="e">
        <f>'Anexo VI Estimativa de custo'!#REF!</f>
        <v>#REF!</v>
      </c>
      <c r="D1196" s="10" t="e">
        <f>'Anexo VI Estimativa de custo'!#REF!</f>
        <v>#REF!</v>
      </c>
      <c r="E1196" s="46" t="e">
        <f>'Anexo VI Estimativa de custo'!#REF!</f>
        <v>#REF!</v>
      </c>
      <c r="F1196" s="43" t="e">
        <f t="shared" si="371"/>
        <v>#REF!</v>
      </c>
      <c r="G1196" s="167" t="e">
        <f t="shared" si="372"/>
        <v>#REF!</v>
      </c>
      <c r="H1196" s="167" t="e">
        <f t="shared" si="373"/>
        <v>#REF!</v>
      </c>
      <c r="I1196" s="12" t="e">
        <f>'Anexo VI Estimativa de custo'!#REF!</f>
        <v>#REF!</v>
      </c>
      <c r="J1196" s="269" t="e">
        <f t="shared" si="374"/>
        <v>#REF!</v>
      </c>
      <c r="K1196" s="269" t="e">
        <f t="shared" si="375"/>
        <v>#REF!</v>
      </c>
      <c r="L1196" s="269" t="e">
        <f t="shared" si="376"/>
        <v>#REF!</v>
      </c>
      <c r="M1196" s="106" t="e">
        <f t="shared" si="377"/>
        <v>#REF!</v>
      </c>
      <c r="N1196" s="85"/>
      <c r="O1196" s="86"/>
      <c r="P1196" s="16"/>
      <c r="Q1196" s="17"/>
      <c r="R1196" s="126"/>
      <c r="T1196" s="221" t="e">
        <f t="shared" si="369"/>
        <v>#REF!</v>
      </c>
      <c r="W1196" s="221" t="e">
        <f t="shared" si="370"/>
        <v>#REF!</v>
      </c>
    </row>
    <row r="1197" spans="1:23" s="18" customFormat="1" ht="21.95" customHeight="1" x14ac:dyDescent="0.2">
      <c r="A1197" s="217" t="e">
        <f>'Anexo VI Estimativa de custo'!#REF!</f>
        <v>#REF!</v>
      </c>
      <c r="B1197" s="172" t="e">
        <f>CONCATENATE($R$1178,SUM($M$1179:M1197))</f>
        <v>#REF!</v>
      </c>
      <c r="C1197" s="34" t="e">
        <f>'Anexo VI Estimativa de custo'!#REF!</f>
        <v>#REF!</v>
      </c>
      <c r="D1197" s="10" t="e">
        <f>'Anexo VI Estimativa de custo'!#REF!</f>
        <v>#REF!</v>
      </c>
      <c r="E1197" s="46" t="e">
        <f>'Anexo VI Estimativa de custo'!#REF!</f>
        <v>#REF!</v>
      </c>
      <c r="F1197" s="43" t="e">
        <f t="shared" si="371"/>
        <v>#REF!</v>
      </c>
      <c r="G1197" s="167" t="e">
        <f t="shared" si="372"/>
        <v>#REF!</v>
      </c>
      <c r="H1197" s="167" t="e">
        <f t="shared" si="373"/>
        <v>#REF!</v>
      </c>
      <c r="I1197" s="12" t="e">
        <f>'Anexo VI Estimativa de custo'!#REF!</f>
        <v>#REF!</v>
      </c>
      <c r="J1197" s="269" t="e">
        <f t="shared" si="374"/>
        <v>#REF!</v>
      </c>
      <c r="K1197" s="269" t="e">
        <f t="shared" si="375"/>
        <v>#REF!</v>
      </c>
      <c r="L1197" s="269" t="e">
        <f t="shared" si="376"/>
        <v>#REF!</v>
      </c>
      <c r="M1197" s="106" t="e">
        <f t="shared" si="377"/>
        <v>#REF!</v>
      </c>
      <c r="N1197" s="85"/>
      <c r="O1197" s="86"/>
      <c r="P1197" s="16"/>
      <c r="Q1197" s="17"/>
      <c r="R1197" s="126"/>
      <c r="T1197" s="221" t="e">
        <f t="shared" si="369"/>
        <v>#REF!</v>
      </c>
      <c r="W1197" s="221" t="e">
        <f t="shared" si="370"/>
        <v>#REF!</v>
      </c>
    </row>
    <row r="1198" spans="1:23" s="18" customFormat="1" ht="21.95" customHeight="1" x14ac:dyDescent="0.2">
      <c r="A1198" s="217" t="e">
        <f>'Anexo VI Estimativa de custo'!#REF!</f>
        <v>#REF!</v>
      </c>
      <c r="B1198" s="172" t="e">
        <f>CONCATENATE($R$1178,SUM($M$1179:M1198))</f>
        <v>#REF!</v>
      </c>
      <c r="C1198" s="34" t="e">
        <f>'Anexo VI Estimativa de custo'!#REF!</f>
        <v>#REF!</v>
      </c>
      <c r="D1198" s="10" t="e">
        <f>'Anexo VI Estimativa de custo'!#REF!</f>
        <v>#REF!</v>
      </c>
      <c r="E1198" s="46" t="e">
        <f>'Anexo VI Estimativa de custo'!#REF!</f>
        <v>#REF!</v>
      </c>
      <c r="F1198" s="43" t="e">
        <f t="shared" si="371"/>
        <v>#REF!</v>
      </c>
      <c r="G1198" s="167" t="e">
        <f t="shared" si="372"/>
        <v>#REF!</v>
      </c>
      <c r="H1198" s="167" t="e">
        <f t="shared" si="373"/>
        <v>#REF!</v>
      </c>
      <c r="I1198" s="12" t="e">
        <f>'Anexo VI Estimativa de custo'!#REF!</f>
        <v>#REF!</v>
      </c>
      <c r="J1198" s="269" t="e">
        <f t="shared" si="374"/>
        <v>#REF!</v>
      </c>
      <c r="K1198" s="269" t="e">
        <f t="shared" si="375"/>
        <v>#REF!</v>
      </c>
      <c r="L1198" s="269" t="e">
        <f t="shared" si="376"/>
        <v>#REF!</v>
      </c>
      <c r="M1198" s="106" t="e">
        <f t="shared" si="377"/>
        <v>#REF!</v>
      </c>
      <c r="N1198" s="85"/>
      <c r="O1198" s="86"/>
      <c r="P1198" s="16"/>
      <c r="Q1198" s="17"/>
      <c r="R1198" s="126"/>
      <c r="T1198" s="221" t="e">
        <f t="shared" si="369"/>
        <v>#REF!</v>
      </c>
      <c r="W1198" s="221" t="e">
        <f t="shared" si="370"/>
        <v>#REF!</v>
      </c>
    </row>
    <row r="1199" spans="1:23" s="18" customFormat="1" ht="21.95" customHeight="1" x14ac:dyDescent="0.2">
      <c r="A1199" s="217" t="e">
        <f>'Anexo VI Estimativa de custo'!#REF!</f>
        <v>#REF!</v>
      </c>
      <c r="B1199" s="172" t="e">
        <f>CONCATENATE($R$1178,SUM($M$1179:M1199))</f>
        <v>#REF!</v>
      </c>
      <c r="C1199" s="34" t="e">
        <f>'Anexo VI Estimativa de custo'!#REF!</f>
        <v>#REF!</v>
      </c>
      <c r="D1199" s="10" t="e">
        <f>'Anexo VI Estimativa de custo'!#REF!</f>
        <v>#REF!</v>
      </c>
      <c r="E1199" s="46" t="e">
        <f>'Anexo VI Estimativa de custo'!#REF!</f>
        <v>#REF!</v>
      </c>
      <c r="F1199" s="43" t="e">
        <f t="shared" si="371"/>
        <v>#REF!</v>
      </c>
      <c r="G1199" s="167" t="e">
        <f t="shared" si="372"/>
        <v>#REF!</v>
      </c>
      <c r="H1199" s="167" t="e">
        <f t="shared" si="373"/>
        <v>#REF!</v>
      </c>
      <c r="I1199" s="12" t="e">
        <f>'Anexo VI Estimativa de custo'!#REF!</f>
        <v>#REF!</v>
      </c>
      <c r="J1199" s="269" t="e">
        <f t="shared" si="374"/>
        <v>#REF!</v>
      </c>
      <c r="K1199" s="269" t="e">
        <f t="shared" si="375"/>
        <v>#REF!</v>
      </c>
      <c r="L1199" s="269" t="e">
        <f t="shared" si="376"/>
        <v>#REF!</v>
      </c>
      <c r="M1199" s="106" t="e">
        <f t="shared" si="377"/>
        <v>#REF!</v>
      </c>
      <c r="N1199" s="85"/>
      <c r="O1199" s="86"/>
      <c r="P1199" s="16"/>
      <c r="Q1199" s="17"/>
      <c r="R1199" s="126"/>
      <c r="T1199" s="221" t="e">
        <f t="shared" si="369"/>
        <v>#REF!</v>
      </c>
      <c r="W1199" s="221" t="e">
        <f t="shared" si="370"/>
        <v>#REF!</v>
      </c>
    </row>
    <row r="1200" spans="1:23" s="18" customFormat="1" ht="21.95" customHeight="1" x14ac:dyDescent="0.2">
      <c r="A1200" s="217" t="e">
        <f>'Anexo VI Estimativa de custo'!#REF!</f>
        <v>#REF!</v>
      </c>
      <c r="B1200" s="172" t="e">
        <f>CONCATENATE($R$1178,SUM($M$1179:M1200))</f>
        <v>#REF!</v>
      </c>
      <c r="C1200" s="34" t="e">
        <f>'Anexo VI Estimativa de custo'!#REF!</f>
        <v>#REF!</v>
      </c>
      <c r="D1200" s="10" t="e">
        <f>'Anexo VI Estimativa de custo'!#REF!</f>
        <v>#REF!</v>
      </c>
      <c r="E1200" s="46" t="e">
        <f>'Anexo VI Estimativa de custo'!#REF!</f>
        <v>#REF!</v>
      </c>
      <c r="F1200" s="43" t="e">
        <f t="shared" si="371"/>
        <v>#REF!</v>
      </c>
      <c r="G1200" s="167" t="e">
        <f t="shared" si="372"/>
        <v>#REF!</v>
      </c>
      <c r="H1200" s="167" t="e">
        <f t="shared" si="373"/>
        <v>#REF!</v>
      </c>
      <c r="I1200" s="12" t="e">
        <f>'Anexo VI Estimativa de custo'!#REF!</f>
        <v>#REF!</v>
      </c>
      <c r="J1200" s="269" t="e">
        <f t="shared" si="374"/>
        <v>#REF!</v>
      </c>
      <c r="K1200" s="269" t="e">
        <f t="shared" si="375"/>
        <v>#REF!</v>
      </c>
      <c r="L1200" s="269" t="e">
        <f t="shared" si="376"/>
        <v>#REF!</v>
      </c>
      <c r="M1200" s="106" t="e">
        <f t="shared" si="377"/>
        <v>#REF!</v>
      </c>
      <c r="N1200" s="85"/>
      <c r="O1200" s="86"/>
      <c r="P1200" s="16"/>
      <c r="Q1200" s="17"/>
      <c r="R1200" s="126"/>
      <c r="T1200" s="221" t="e">
        <f t="shared" si="369"/>
        <v>#REF!</v>
      </c>
      <c r="W1200" s="221" t="e">
        <f t="shared" si="370"/>
        <v>#REF!</v>
      </c>
    </row>
    <row r="1201" spans="1:23" s="18" customFormat="1" ht="21.95" customHeight="1" x14ac:dyDescent="0.2">
      <c r="A1201" s="217" t="e">
        <f>'Anexo VI Estimativa de custo'!#REF!</f>
        <v>#REF!</v>
      </c>
      <c r="B1201" s="172" t="e">
        <f>CONCATENATE($R$1178,SUM($M$1179:M1201))</f>
        <v>#REF!</v>
      </c>
      <c r="C1201" s="34" t="e">
        <f>'Anexo VI Estimativa de custo'!#REF!</f>
        <v>#REF!</v>
      </c>
      <c r="D1201" s="10" t="e">
        <f>'Anexo VI Estimativa de custo'!#REF!</f>
        <v>#REF!</v>
      </c>
      <c r="E1201" s="46" t="e">
        <f>'Anexo VI Estimativa de custo'!#REF!</f>
        <v>#REF!</v>
      </c>
      <c r="F1201" s="43" t="e">
        <f t="shared" si="371"/>
        <v>#REF!</v>
      </c>
      <c r="G1201" s="167" t="e">
        <f t="shared" si="372"/>
        <v>#REF!</v>
      </c>
      <c r="H1201" s="167" t="e">
        <f t="shared" si="373"/>
        <v>#REF!</v>
      </c>
      <c r="I1201" s="12" t="e">
        <f>'Anexo VI Estimativa de custo'!#REF!</f>
        <v>#REF!</v>
      </c>
      <c r="J1201" s="269" t="e">
        <f t="shared" si="374"/>
        <v>#REF!</v>
      </c>
      <c r="K1201" s="269" t="e">
        <f t="shared" si="375"/>
        <v>#REF!</v>
      </c>
      <c r="L1201" s="269" t="e">
        <f t="shared" si="376"/>
        <v>#REF!</v>
      </c>
      <c r="M1201" s="106" t="e">
        <f t="shared" si="377"/>
        <v>#REF!</v>
      </c>
      <c r="N1201" s="85"/>
      <c r="O1201" s="86"/>
      <c r="P1201" s="16"/>
      <c r="Q1201" s="17"/>
      <c r="R1201" s="126"/>
      <c r="T1201" s="221" t="e">
        <f t="shared" si="369"/>
        <v>#REF!</v>
      </c>
      <c r="W1201" s="221" t="e">
        <f t="shared" si="370"/>
        <v>#REF!</v>
      </c>
    </row>
    <row r="1202" spans="1:23" s="18" customFormat="1" ht="21.95" customHeight="1" x14ac:dyDescent="0.2">
      <c r="A1202" s="217" t="e">
        <f>'Anexo VI Estimativa de custo'!#REF!</f>
        <v>#REF!</v>
      </c>
      <c r="B1202" s="172" t="e">
        <f>CONCATENATE($R$1178,SUM($M$1179:M1202))</f>
        <v>#REF!</v>
      </c>
      <c r="C1202" s="34" t="e">
        <f>'Anexo VI Estimativa de custo'!#REF!</f>
        <v>#REF!</v>
      </c>
      <c r="D1202" s="10" t="e">
        <f>'Anexo VI Estimativa de custo'!#REF!</f>
        <v>#REF!</v>
      </c>
      <c r="E1202" s="46" t="e">
        <f>'Anexo VI Estimativa de custo'!#REF!</f>
        <v>#REF!</v>
      </c>
      <c r="F1202" s="43" t="e">
        <f t="shared" si="371"/>
        <v>#REF!</v>
      </c>
      <c r="G1202" s="167" t="e">
        <f t="shared" si="372"/>
        <v>#REF!</v>
      </c>
      <c r="H1202" s="167" t="e">
        <f t="shared" si="373"/>
        <v>#REF!</v>
      </c>
      <c r="I1202" s="12" t="e">
        <f>'Anexo VI Estimativa de custo'!#REF!</f>
        <v>#REF!</v>
      </c>
      <c r="J1202" s="269" t="e">
        <f t="shared" si="374"/>
        <v>#REF!</v>
      </c>
      <c r="K1202" s="269" t="e">
        <f t="shared" si="375"/>
        <v>#REF!</v>
      </c>
      <c r="L1202" s="269" t="e">
        <f t="shared" si="376"/>
        <v>#REF!</v>
      </c>
      <c r="M1202" s="106" t="e">
        <f t="shared" si="377"/>
        <v>#REF!</v>
      </c>
      <c r="N1202" s="85"/>
      <c r="O1202" s="86"/>
      <c r="P1202" s="16"/>
      <c r="Q1202" s="17"/>
      <c r="R1202" s="126"/>
      <c r="T1202" s="221" t="e">
        <f t="shared" si="369"/>
        <v>#REF!</v>
      </c>
      <c r="W1202" s="221" t="e">
        <f t="shared" si="370"/>
        <v>#REF!</v>
      </c>
    </row>
    <row r="1203" spans="1:23" s="18" customFormat="1" ht="21.95" customHeight="1" x14ac:dyDescent="0.2">
      <c r="A1203" s="217" t="e">
        <f>'Anexo VI Estimativa de custo'!#REF!</f>
        <v>#REF!</v>
      </c>
      <c r="B1203" s="172" t="e">
        <f>CONCATENATE($R$1178,SUM($M$1179:M1203))</f>
        <v>#REF!</v>
      </c>
      <c r="C1203" s="34" t="e">
        <f>'Anexo VI Estimativa de custo'!#REF!</f>
        <v>#REF!</v>
      </c>
      <c r="D1203" s="10" t="e">
        <f>'Anexo VI Estimativa de custo'!#REF!</f>
        <v>#REF!</v>
      </c>
      <c r="E1203" s="46" t="e">
        <f>'Anexo VI Estimativa de custo'!#REF!</f>
        <v>#REF!</v>
      </c>
      <c r="F1203" s="43" t="e">
        <f t="shared" si="371"/>
        <v>#REF!</v>
      </c>
      <c r="G1203" s="167" t="e">
        <f t="shared" si="372"/>
        <v>#REF!</v>
      </c>
      <c r="H1203" s="167" t="e">
        <f t="shared" si="373"/>
        <v>#REF!</v>
      </c>
      <c r="I1203" s="12" t="e">
        <f>'Anexo VI Estimativa de custo'!#REF!</f>
        <v>#REF!</v>
      </c>
      <c r="J1203" s="269" t="e">
        <f t="shared" si="374"/>
        <v>#REF!</v>
      </c>
      <c r="K1203" s="269" t="e">
        <f t="shared" si="375"/>
        <v>#REF!</v>
      </c>
      <c r="L1203" s="269" t="e">
        <f t="shared" si="376"/>
        <v>#REF!</v>
      </c>
      <c r="M1203" s="106" t="e">
        <f t="shared" si="377"/>
        <v>#REF!</v>
      </c>
      <c r="N1203" s="85"/>
      <c r="O1203" s="86"/>
      <c r="P1203" s="16"/>
      <c r="Q1203" s="17"/>
      <c r="R1203" s="126"/>
      <c r="T1203" s="221" t="e">
        <f t="shared" si="369"/>
        <v>#REF!</v>
      </c>
      <c r="W1203" s="221" t="e">
        <f t="shared" si="370"/>
        <v>#REF!</v>
      </c>
    </row>
    <row r="1204" spans="1:23" s="18" customFormat="1" ht="21.95" customHeight="1" x14ac:dyDescent="0.2">
      <c r="A1204" s="217" t="e">
        <f>'Anexo VI Estimativa de custo'!#REF!</f>
        <v>#REF!</v>
      </c>
      <c r="B1204" s="172" t="e">
        <f>CONCATENATE($R$1178,SUM($M$1179:M1204))</f>
        <v>#REF!</v>
      </c>
      <c r="C1204" s="34" t="e">
        <f>'Anexo VI Estimativa de custo'!#REF!</f>
        <v>#REF!</v>
      </c>
      <c r="D1204" s="10" t="e">
        <f>'Anexo VI Estimativa de custo'!#REF!</f>
        <v>#REF!</v>
      </c>
      <c r="E1204" s="46" t="e">
        <f>'Anexo VI Estimativa de custo'!#REF!</f>
        <v>#REF!</v>
      </c>
      <c r="F1204" s="43" t="e">
        <f t="shared" si="371"/>
        <v>#REF!</v>
      </c>
      <c r="G1204" s="167" t="e">
        <f t="shared" si="372"/>
        <v>#REF!</v>
      </c>
      <c r="H1204" s="167" t="e">
        <f t="shared" si="373"/>
        <v>#REF!</v>
      </c>
      <c r="I1204" s="12" t="e">
        <f>'Anexo VI Estimativa de custo'!#REF!</f>
        <v>#REF!</v>
      </c>
      <c r="J1204" s="269" t="e">
        <f t="shared" si="374"/>
        <v>#REF!</v>
      </c>
      <c r="K1204" s="269" t="e">
        <f t="shared" si="375"/>
        <v>#REF!</v>
      </c>
      <c r="L1204" s="269" t="e">
        <f t="shared" si="376"/>
        <v>#REF!</v>
      </c>
      <c r="M1204" s="106" t="e">
        <f t="shared" si="377"/>
        <v>#REF!</v>
      </c>
      <c r="N1204" s="85"/>
      <c r="O1204" s="86"/>
      <c r="P1204" s="16"/>
      <c r="Q1204" s="17"/>
      <c r="R1204" s="126"/>
      <c r="T1204" s="221" t="e">
        <f t="shared" si="369"/>
        <v>#REF!</v>
      </c>
      <c r="W1204" s="221" t="e">
        <f t="shared" si="370"/>
        <v>#REF!</v>
      </c>
    </row>
    <row r="1205" spans="1:23" s="18" customFormat="1" ht="21.95" customHeight="1" x14ac:dyDescent="0.2">
      <c r="A1205" s="217" t="e">
        <f>'Anexo VI Estimativa de custo'!#REF!</f>
        <v>#REF!</v>
      </c>
      <c r="B1205" s="172" t="e">
        <f>CONCATENATE($R$1178,SUM($M$1179:M1205))</f>
        <v>#REF!</v>
      </c>
      <c r="C1205" s="34" t="e">
        <f>'Anexo VI Estimativa de custo'!#REF!</f>
        <v>#REF!</v>
      </c>
      <c r="D1205" s="10" t="e">
        <f>'Anexo VI Estimativa de custo'!#REF!</f>
        <v>#REF!</v>
      </c>
      <c r="E1205" s="46" t="e">
        <f>'Anexo VI Estimativa de custo'!#REF!</f>
        <v>#REF!</v>
      </c>
      <c r="F1205" s="43" t="e">
        <f t="shared" si="371"/>
        <v>#REF!</v>
      </c>
      <c r="G1205" s="167" t="e">
        <f t="shared" si="372"/>
        <v>#REF!</v>
      </c>
      <c r="H1205" s="167" t="e">
        <f t="shared" si="373"/>
        <v>#REF!</v>
      </c>
      <c r="I1205" s="12" t="e">
        <f>'Anexo VI Estimativa de custo'!#REF!</f>
        <v>#REF!</v>
      </c>
      <c r="J1205" s="269" t="e">
        <f t="shared" si="374"/>
        <v>#REF!</v>
      </c>
      <c r="K1205" s="269" t="e">
        <f t="shared" si="375"/>
        <v>#REF!</v>
      </c>
      <c r="L1205" s="269" t="e">
        <f t="shared" si="376"/>
        <v>#REF!</v>
      </c>
      <c r="M1205" s="106" t="e">
        <f t="shared" si="377"/>
        <v>#REF!</v>
      </c>
      <c r="N1205" s="85"/>
      <c r="O1205" s="86"/>
      <c r="P1205" s="16"/>
      <c r="Q1205" s="17"/>
      <c r="R1205" s="126"/>
      <c r="T1205" s="221" t="e">
        <f t="shared" si="369"/>
        <v>#REF!</v>
      </c>
      <c r="W1205" s="221" t="e">
        <f t="shared" si="370"/>
        <v>#REF!</v>
      </c>
    </row>
    <row r="1206" spans="1:23" s="18" customFormat="1" ht="21.95" customHeight="1" x14ac:dyDescent="0.2">
      <c r="A1206" s="217" t="e">
        <f>'Anexo VI Estimativa de custo'!#REF!</f>
        <v>#REF!</v>
      </c>
      <c r="B1206" s="172" t="e">
        <f>CONCATENATE($R$1178,SUM($M$1179:M1206))</f>
        <v>#REF!</v>
      </c>
      <c r="C1206" s="34" t="e">
        <f>'Anexo VI Estimativa de custo'!#REF!</f>
        <v>#REF!</v>
      </c>
      <c r="D1206" s="10" t="e">
        <f>'Anexo VI Estimativa de custo'!#REF!</f>
        <v>#REF!</v>
      </c>
      <c r="E1206" s="46" t="e">
        <f>'Anexo VI Estimativa de custo'!#REF!</f>
        <v>#REF!</v>
      </c>
      <c r="F1206" s="43" t="e">
        <f t="shared" si="371"/>
        <v>#REF!</v>
      </c>
      <c r="G1206" s="167" t="e">
        <f t="shared" si="372"/>
        <v>#REF!</v>
      </c>
      <c r="H1206" s="167" t="e">
        <f t="shared" si="373"/>
        <v>#REF!</v>
      </c>
      <c r="I1206" s="12" t="e">
        <f>'Anexo VI Estimativa de custo'!#REF!</f>
        <v>#REF!</v>
      </c>
      <c r="J1206" s="269" t="e">
        <f t="shared" si="374"/>
        <v>#REF!</v>
      </c>
      <c r="K1206" s="269" t="e">
        <f t="shared" si="375"/>
        <v>#REF!</v>
      </c>
      <c r="L1206" s="269" t="e">
        <f t="shared" si="376"/>
        <v>#REF!</v>
      </c>
      <c r="M1206" s="106" t="e">
        <f t="shared" si="377"/>
        <v>#REF!</v>
      </c>
      <c r="N1206" s="85"/>
      <c r="O1206" s="86"/>
      <c r="P1206" s="16"/>
      <c r="Q1206" s="17"/>
      <c r="R1206" s="126"/>
      <c r="T1206" s="221" t="e">
        <f t="shared" si="369"/>
        <v>#REF!</v>
      </c>
      <c r="W1206" s="221" t="e">
        <f t="shared" si="370"/>
        <v>#REF!</v>
      </c>
    </row>
    <row r="1207" spans="1:23" s="18" customFormat="1" ht="21.95" customHeight="1" x14ac:dyDescent="0.2">
      <c r="A1207" s="217" t="e">
        <f>'Anexo VI Estimativa de custo'!#REF!</f>
        <v>#REF!</v>
      </c>
      <c r="B1207" s="172" t="e">
        <f>CONCATENATE($R$1178,SUM($M$1179:M1207))</f>
        <v>#REF!</v>
      </c>
      <c r="C1207" s="34" t="e">
        <f>'Anexo VI Estimativa de custo'!#REF!</f>
        <v>#REF!</v>
      </c>
      <c r="D1207" s="10" t="e">
        <f>'Anexo VI Estimativa de custo'!#REF!</f>
        <v>#REF!</v>
      </c>
      <c r="E1207" s="46" t="e">
        <f>'Anexo VI Estimativa de custo'!#REF!</f>
        <v>#REF!</v>
      </c>
      <c r="F1207" s="43" t="e">
        <f t="shared" si="371"/>
        <v>#REF!</v>
      </c>
      <c r="G1207" s="167" t="e">
        <f t="shared" si="372"/>
        <v>#REF!</v>
      </c>
      <c r="H1207" s="167" t="e">
        <f t="shared" si="373"/>
        <v>#REF!</v>
      </c>
      <c r="I1207" s="12" t="e">
        <f>'Anexo VI Estimativa de custo'!#REF!</f>
        <v>#REF!</v>
      </c>
      <c r="J1207" s="269" t="e">
        <f t="shared" si="374"/>
        <v>#REF!</v>
      </c>
      <c r="K1207" s="269" t="e">
        <f t="shared" si="375"/>
        <v>#REF!</v>
      </c>
      <c r="L1207" s="269" t="e">
        <f t="shared" si="376"/>
        <v>#REF!</v>
      </c>
      <c r="M1207" s="106" t="e">
        <f t="shared" si="377"/>
        <v>#REF!</v>
      </c>
      <c r="N1207" s="85"/>
      <c r="O1207" s="86"/>
      <c r="P1207" s="16"/>
      <c r="Q1207" s="17"/>
      <c r="R1207" s="126"/>
      <c r="T1207" s="221" t="e">
        <f t="shared" si="369"/>
        <v>#REF!</v>
      </c>
      <c r="W1207" s="221" t="e">
        <f t="shared" si="370"/>
        <v>#REF!</v>
      </c>
    </row>
    <row r="1208" spans="1:23" s="18" customFormat="1" ht="21.95" customHeight="1" x14ac:dyDescent="0.2">
      <c r="A1208" s="217" t="e">
        <f>'Anexo VI Estimativa de custo'!#REF!</f>
        <v>#REF!</v>
      </c>
      <c r="B1208" s="172" t="e">
        <f>CONCATENATE($R$1178,SUM($M$1179:M1208))</f>
        <v>#REF!</v>
      </c>
      <c r="C1208" s="34" t="e">
        <f>'Anexo VI Estimativa de custo'!#REF!</f>
        <v>#REF!</v>
      </c>
      <c r="D1208" s="10" t="e">
        <f>'Anexo VI Estimativa de custo'!#REF!</f>
        <v>#REF!</v>
      </c>
      <c r="E1208" s="46" t="e">
        <f>'Anexo VI Estimativa de custo'!#REF!</f>
        <v>#REF!</v>
      </c>
      <c r="F1208" s="43" t="e">
        <f t="shared" si="371"/>
        <v>#REF!</v>
      </c>
      <c r="G1208" s="167" t="e">
        <f t="shared" si="372"/>
        <v>#REF!</v>
      </c>
      <c r="H1208" s="167" t="e">
        <f t="shared" si="373"/>
        <v>#REF!</v>
      </c>
      <c r="I1208" s="12" t="e">
        <f>'Anexo VI Estimativa de custo'!#REF!</f>
        <v>#REF!</v>
      </c>
      <c r="J1208" s="269" t="e">
        <f t="shared" si="374"/>
        <v>#REF!</v>
      </c>
      <c r="K1208" s="269" t="e">
        <f t="shared" si="375"/>
        <v>#REF!</v>
      </c>
      <c r="L1208" s="269" t="e">
        <f t="shared" si="376"/>
        <v>#REF!</v>
      </c>
      <c r="M1208" s="106" t="e">
        <f t="shared" si="377"/>
        <v>#REF!</v>
      </c>
      <c r="N1208" s="85"/>
      <c r="O1208" s="86"/>
      <c r="P1208" s="16"/>
      <c r="Q1208" s="17"/>
      <c r="R1208" s="126"/>
      <c r="T1208" s="221" t="e">
        <f t="shared" si="369"/>
        <v>#REF!</v>
      </c>
      <c r="W1208" s="221" t="e">
        <f t="shared" si="370"/>
        <v>#REF!</v>
      </c>
    </row>
    <row r="1209" spans="1:23" s="18" customFormat="1" ht="21.95" customHeight="1" x14ac:dyDescent="0.2">
      <c r="A1209" s="217" t="e">
        <f>'Anexo VI Estimativa de custo'!#REF!</f>
        <v>#REF!</v>
      </c>
      <c r="B1209" s="172" t="e">
        <f>CONCATENATE($R$1178,SUM($M$1179:M1209))</f>
        <v>#REF!</v>
      </c>
      <c r="C1209" s="34" t="e">
        <f>'Anexo VI Estimativa de custo'!#REF!</f>
        <v>#REF!</v>
      </c>
      <c r="D1209" s="10" t="e">
        <f>'Anexo VI Estimativa de custo'!#REF!</f>
        <v>#REF!</v>
      </c>
      <c r="E1209" s="46" t="e">
        <f>'Anexo VI Estimativa de custo'!#REF!</f>
        <v>#REF!</v>
      </c>
      <c r="F1209" s="43" t="e">
        <f t="shared" si="371"/>
        <v>#REF!</v>
      </c>
      <c r="G1209" s="167" t="e">
        <f t="shared" si="372"/>
        <v>#REF!</v>
      </c>
      <c r="H1209" s="167" t="e">
        <f t="shared" si="373"/>
        <v>#REF!</v>
      </c>
      <c r="I1209" s="12" t="e">
        <f>'Anexo VI Estimativa de custo'!#REF!</f>
        <v>#REF!</v>
      </c>
      <c r="J1209" s="269" t="e">
        <f t="shared" si="374"/>
        <v>#REF!</v>
      </c>
      <c r="K1209" s="269" t="e">
        <f t="shared" si="375"/>
        <v>#REF!</v>
      </c>
      <c r="L1209" s="269" t="e">
        <f t="shared" si="376"/>
        <v>#REF!</v>
      </c>
      <c r="M1209" s="106" t="e">
        <f t="shared" si="377"/>
        <v>#REF!</v>
      </c>
      <c r="N1209" s="85"/>
      <c r="O1209" s="86"/>
      <c r="P1209" s="16"/>
      <c r="Q1209" s="17"/>
      <c r="R1209" s="126"/>
      <c r="T1209" s="221" t="e">
        <f t="shared" si="369"/>
        <v>#REF!</v>
      </c>
      <c r="W1209" s="221" t="e">
        <f t="shared" si="370"/>
        <v>#REF!</v>
      </c>
    </row>
    <row r="1210" spans="1:23" s="18" customFormat="1" ht="21.95" customHeight="1" x14ac:dyDescent="0.2">
      <c r="A1210" s="217" t="e">
        <f>'Anexo VI Estimativa de custo'!#REF!</f>
        <v>#REF!</v>
      </c>
      <c r="B1210" s="172" t="e">
        <f>CONCATENATE($R$1178,SUM($M$1179:M1210))</f>
        <v>#REF!</v>
      </c>
      <c r="C1210" s="34" t="e">
        <f>'Anexo VI Estimativa de custo'!#REF!</f>
        <v>#REF!</v>
      </c>
      <c r="D1210" s="10" t="e">
        <f>'Anexo VI Estimativa de custo'!#REF!</f>
        <v>#REF!</v>
      </c>
      <c r="E1210" s="46" t="e">
        <f>'Anexo VI Estimativa de custo'!#REF!</f>
        <v>#REF!</v>
      </c>
      <c r="F1210" s="43" t="e">
        <f t="shared" si="371"/>
        <v>#REF!</v>
      </c>
      <c r="G1210" s="167" t="e">
        <f t="shared" si="372"/>
        <v>#REF!</v>
      </c>
      <c r="H1210" s="167" t="e">
        <f t="shared" si="373"/>
        <v>#REF!</v>
      </c>
      <c r="I1210" s="12" t="e">
        <f>'Anexo VI Estimativa de custo'!#REF!</f>
        <v>#REF!</v>
      </c>
      <c r="J1210" s="269" t="e">
        <f t="shared" si="374"/>
        <v>#REF!</v>
      </c>
      <c r="K1210" s="269" t="e">
        <f t="shared" si="375"/>
        <v>#REF!</v>
      </c>
      <c r="L1210" s="269" t="e">
        <f t="shared" si="376"/>
        <v>#REF!</v>
      </c>
      <c r="M1210" s="106" t="e">
        <f t="shared" si="377"/>
        <v>#REF!</v>
      </c>
      <c r="N1210" s="85"/>
      <c r="O1210" s="86"/>
      <c r="P1210" s="16"/>
      <c r="Q1210" s="17"/>
      <c r="R1210" s="126"/>
      <c r="T1210" s="221" t="e">
        <f t="shared" si="369"/>
        <v>#REF!</v>
      </c>
      <c r="W1210" s="221" t="e">
        <f t="shared" si="370"/>
        <v>#REF!</v>
      </c>
    </row>
    <row r="1211" spans="1:23" s="18" customFormat="1" ht="21.95" customHeight="1" x14ac:dyDescent="0.2">
      <c r="A1211" s="217" t="e">
        <f>'Anexo VI Estimativa de custo'!#REF!</f>
        <v>#REF!</v>
      </c>
      <c r="B1211" s="172" t="e">
        <f>CONCATENATE($R$1178,SUM($M$1179:M1211))</f>
        <v>#REF!</v>
      </c>
      <c r="C1211" s="34" t="e">
        <f>'Anexo VI Estimativa de custo'!#REF!</f>
        <v>#REF!</v>
      </c>
      <c r="D1211" s="10" t="e">
        <f>'Anexo VI Estimativa de custo'!#REF!</f>
        <v>#REF!</v>
      </c>
      <c r="E1211" s="46" t="e">
        <f>'Anexo VI Estimativa de custo'!#REF!</f>
        <v>#REF!</v>
      </c>
      <c r="F1211" s="43" t="e">
        <f t="shared" si="371"/>
        <v>#REF!</v>
      </c>
      <c r="G1211" s="167" t="e">
        <f t="shared" si="372"/>
        <v>#REF!</v>
      </c>
      <c r="H1211" s="167" t="e">
        <f t="shared" si="373"/>
        <v>#REF!</v>
      </c>
      <c r="I1211" s="12" t="e">
        <f>'Anexo VI Estimativa de custo'!#REF!</f>
        <v>#REF!</v>
      </c>
      <c r="J1211" s="269" t="e">
        <f t="shared" si="374"/>
        <v>#REF!</v>
      </c>
      <c r="K1211" s="269" t="e">
        <f t="shared" si="375"/>
        <v>#REF!</v>
      </c>
      <c r="L1211" s="269" t="e">
        <f t="shared" si="376"/>
        <v>#REF!</v>
      </c>
      <c r="M1211" s="106" t="e">
        <f t="shared" si="377"/>
        <v>#REF!</v>
      </c>
      <c r="N1211" s="85"/>
      <c r="O1211" s="86"/>
      <c r="P1211" s="16"/>
      <c r="Q1211" s="17"/>
      <c r="R1211" s="126"/>
      <c r="T1211" s="221" t="e">
        <f t="shared" si="369"/>
        <v>#REF!</v>
      </c>
      <c r="W1211" s="221" t="e">
        <f t="shared" si="370"/>
        <v>#REF!</v>
      </c>
    </row>
    <row r="1212" spans="1:23" s="18" customFormat="1" ht="21.95" customHeight="1" x14ac:dyDescent="0.2">
      <c r="A1212" s="217" t="e">
        <f>'Anexo VI Estimativa de custo'!#REF!</f>
        <v>#REF!</v>
      </c>
      <c r="B1212" s="172" t="e">
        <f>CONCATENATE($R$1178,SUM($M$1179:M1212))</f>
        <v>#REF!</v>
      </c>
      <c r="C1212" s="34" t="e">
        <f>'Anexo VI Estimativa de custo'!#REF!</f>
        <v>#REF!</v>
      </c>
      <c r="D1212" s="10" t="e">
        <f>'Anexo VI Estimativa de custo'!#REF!</f>
        <v>#REF!</v>
      </c>
      <c r="E1212" s="46" t="e">
        <f>'Anexo VI Estimativa de custo'!#REF!</f>
        <v>#REF!</v>
      </c>
      <c r="F1212" s="43" t="e">
        <f t="shared" si="371"/>
        <v>#REF!</v>
      </c>
      <c r="G1212" s="167" t="e">
        <f t="shared" si="372"/>
        <v>#REF!</v>
      </c>
      <c r="H1212" s="167" t="e">
        <f t="shared" si="373"/>
        <v>#REF!</v>
      </c>
      <c r="I1212" s="12" t="e">
        <f>'Anexo VI Estimativa de custo'!#REF!</f>
        <v>#REF!</v>
      </c>
      <c r="J1212" s="269" t="e">
        <f t="shared" si="374"/>
        <v>#REF!</v>
      </c>
      <c r="K1212" s="269" t="e">
        <f t="shared" si="375"/>
        <v>#REF!</v>
      </c>
      <c r="L1212" s="269" t="e">
        <f t="shared" si="376"/>
        <v>#REF!</v>
      </c>
      <c r="M1212" s="106" t="e">
        <f t="shared" si="377"/>
        <v>#REF!</v>
      </c>
      <c r="N1212" s="85"/>
      <c r="O1212" s="86"/>
      <c r="P1212" s="16"/>
      <c r="Q1212" s="17"/>
      <c r="R1212" s="126"/>
      <c r="T1212" s="221" t="e">
        <f t="shared" si="369"/>
        <v>#REF!</v>
      </c>
      <c r="W1212" s="221" t="e">
        <f t="shared" si="370"/>
        <v>#REF!</v>
      </c>
    </row>
    <row r="1213" spans="1:23" s="18" customFormat="1" ht="21.95" customHeight="1" x14ac:dyDescent="0.2">
      <c r="A1213" s="217" t="e">
        <f>'Anexo VI Estimativa de custo'!#REF!</f>
        <v>#REF!</v>
      </c>
      <c r="B1213" s="172" t="e">
        <f>CONCATENATE($R$1178,SUM($M$1179:M1213))</f>
        <v>#REF!</v>
      </c>
      <c r="C1213" s="34" t="e">
        <f>'Anexo VI Estimativa de custo'!#REF!</f>
        <v>#REF!</v>
      </c>
      <c r="D1213" s="10" t="e">
        <f>'Anexo VI Estimativa de custo'!#REF!</f>
        <v>#REF!</v>
      </c>
      <c r="E1213" s="46" t="e">
        <f>'Anexo VI Estimativa de custo'!#REF!</f>
        <v>#REF!</v>
      </c>
      <c r="F1213" s="43" t="e">
        <f t="shared" si="371"/>
        <v>#REF!</v>
      </c>
      <c r="G1213" s="167" t="e">
        <f t="shared" si="372"/>
        <v>#REF!</v>
      </c>
      <c r="H1213" s="167" t="e">
        <f t="shared" si="373"/>
        <v>#REF!</v>
      </c>
      <c r="I1213" s="12" t="e">
        <f>'Anexo VI Estimativa de custo'!#REF!</f>
        <v>#REF!</v>
      </c>
      <c r="J1213" s="269" t="e">
        <f t="shared" si="374"/>
        <v>#REF!</v>
      </c>
      <c r="K1213" s="269" t="e">
        <f t="shared" si="375"/>
        <v>#REF!</v>
      </c>
      <c r="L1213" s="269" t="e">
        <f t="shared" si="376"/>
        <v>#REF!</v>
      </c>
      <c r="M1213" s="106" t="e">
        <f t="shared" si="377"/>
        <v>#REF!</v>
      </c>
      <c r="N1213" s="85"/>
      <c r="O1213" s="86"/>
      <c r="P1213" s="16"/>
      <c r="Q1213" s="17"/>
      <c r="R1213" s="126"/>
      <c r="T1213" s="221" t="e">
        <f t="shared" si="369"/>
        <v>#REF!</v>
      </c>
      <c r="W1213" s="221" t="e">
        <f t="shared" si="370"/>
        <v>#REF!</v>
      </c>
    </row>
    <row r="1214" spans="1:23" s="18" customFormat="1" ht="21.95" customHeight="1" x14ac:dyDescent="0.2">
      <c r="A1214" s="217" t="e">
        <f>'Anexo VI Estimativa de custo'!#REF!</f>
        <v>#REF!</v>
      </c>
      <c r="B1214" s="172" t="e">
        <f>CONCATENATE($R$1178,SUM($M$1179:M1214))</f>
        <v>#REF!</v>
      </c>
      <c r="C1214" s="34" t="e">
        <f>'Anexo VI Estimativa de custo'!#REF!</f>
        <v>#REF!</v>
      </c>
      <c r="D1214" s="10" t="e">
        <f>'Anexo VI Estimativa de custo'!#REF!</f>
        <v>#REF!</v>
      </c>
      <c r="E1214" s="46" t="e">
        <f>'Anexo VI Estimativa de custo'!#REF!</f>
        <v>#REF!</v>
      </c>
      <c r="F1214" s="43" t="e">
        <f t="shared" si="371"/>
        <v>#REF!</v>
      </c>
      <c r="G1214" s="167" t="e">
        <f t="shared" si="372"/>
        <v>#REF!</v>
      </c>
      <c r="H1214" s="167" t="e">
        <f t="shared" si="373"/>
        <v>#REF!</v>
      </c>
      <c r="I1214" s="12" t="e">
        <f>'Anexo VI Estimativa de custo'!#REF!</f>
        <v>#REF!</v>
      </c>
      <c r="J1214" s="269" t="e">
        <f t="shared" si="374"/>
        <v>#REF!</v>
      </c>
      <c r="K1214" s="269" t="e">
        <f t="shared" si="375"/>
        <v>#REF!</v>
      </c>
      <c r="L1214" s="269" t="e">
        <f t="shared" si="376"/>
        <v>#REF!</v>
      </c>
      <c r="M1214" s="106" t="e">
        <f t="shared" si="377"/>
        <v>#REF!</v>
      </c>
      <c r="N1214" s="85"/>
      <c r="O1214" s="86"/>
      <c r="P1214" s="16"/>
      <c r="Q1214" s="17"/>
      <c r="R1214" s="126"/>
      <c r="T1214" s="221" t="e">
        <f t="shared" si="369"/>
        <v>#REF!</v>
      </c>
      <c r="W1214" s="221" t="e">
        <f t="shared" si="370"/>
        <v>#REF!</v>
      </c>
    </row>
    <row r="1215" spans="1:23" s="18" customFormat="1" ht="21.95" customHeight="1" x14ac:dyDescent="0.2">
      <c r="A1215" s="217" t="e">
        <f>'Anexo VI Estimativa de custo'!#REF!</f>
        <v>#REF!</v>
      </c>
      <c r="B1215" s="172" t="e">
        <f>CONCATENATE($R$1178,SUM($M$1179:M1215))</f>
        <v>#REF!</v>
      </c>
      <c r="C1215" s="34" t="e">
        <f>'Anexo VI Estimativa de custo'!#REF!</f>
        <v>#REF!</v>
      </c>
      <c r="D1215" s="10" t="e">
        <f>'Anexo VI Estimativa de custo'!#REF!</f>
        <v>#REF!</v>
      </c>
      <c r="E1215" s="46" t="e">
        <f>'Anexo VI Estimativa de custo'!#REF!</f>
        <v>#REF!</v>
      </c>
      <c r="F1215" s="43" t="e">
        <f t="shared" si="371"/>
        <v>#REF!</v>
      </c>
      <c r="G1215" s="167" t="e">
        <f t="shared" si="372"/>
        <v>#REF!</v>
      </c>
      <c r="H1215" s="167" t="e">
        <f t="shared" si="373"/>
        <v>#REF!</v>
      </c>
      <c r="I1215" s="12" t="e">
        <f>'Anexo VI Estimativa de custo'!#REF!</f>
        <v>#REF!</v>
      </c>
      <c r="J1215" s="269" t="e">
        <f t="shared" si="374"/>
        <v>#REF!</v>
      </c>
      <c r="K1215" s="269" t="e">
        <f t="shared" si="375"/>
        <v>#REF!</v>
      </c>
      <c r="L1215" s="269" t="e">
        <f t="shared" si="376"/>
        <v>#REF!</v>
      </c>
      <c r="M1215" s="106" t="e">
        <f t="shared" si="377"/>
        <v>#REF!</v>
      </c>
      <c r="N1215" s="85"/>
      <c r="O1215" s="86"/>
      <c r="P1215" s="16"/>
      <c r="Q1215" s="17"/>
      <c r="R1215" s="126"/>
      <c r="T1215" s="221" t="e">
        <f t="shared" si="369"/>
        <v>#REF!</v>
      </c>
      <c r="W1215" s="221" t="e">
        <f t="shared" si="370"/>
        <v>#REF!</v>
      </c>
    </row>
    <row r="1216" spans="1:23" s="18" customFormat="1" ht="21.95" customHeight="1" x14ac:dyDescent="0.2">
      <c r="A1216" s="217" t="e">
        <f>'Anexo VI Estimativa de custo'!#REF!</f>
        <v>#REF!</v>
      </c>
      <c r="B1216" s="172" t="e">
        <f>CONCATENATE($R$1178,SUM($M$1179:M1216))</f>
        <v>#REF!</v>
      </c>
      <c r="C1216" s="34" t="e">
        <f>'Anexo VI Estimativa de custo'!#REF!</f>
        <v>#REF!</v>
      </c>
      <c r="D1216" s="10" t="e">
        <f>'Anexo VI Estimativa de custo'!#REF!</f>
        <v>#REF!</v>
      </c>
      <c r="E1216" s="46" t="e">
        <f>'Anexo VI Estimativa de custo'!#REF!</f>
        <v>#REF!</v>
      </c>
      <c r="F1216" s="43" t="e">
        <f t="shared" si="371"/>
        <v>#REF!</v>
      </c>
      <c r="G1216" s="167" t="e">
        <f t="shared" si="372"/>
        <v>#REF!</v>
      </c>
      <c r="H1216" s="167" t="e">
        <f t="shared" si="373"/>
        <v>#REF!</v>
      </c>
      <c r="I1216" s="12" t="e">
        <f>'Anexo VI Estimativa de custo'!#REF!</f>
        <v>#REF!</v>
      </c>
      <c r="J1216" s="269" t="e">
        <f t="shared" si="374"/>
        <v>#REF!</v>
      </c>
      <c r="K1216" s="269" t="e">
        <f t="shared" si="375"/>
        <v>#REF!</v>
      </c>
      <c r="L1216" s="269" t="e">
        <f t="shared" si="376"/>
        <v>#REF!</v>
      </c>
      <c r="M1216" s="106" t="e">
        <f t="shared" si="377"/>
        <v>#REF!</v>
      </c>
      <c r="N1216" s="85"/>
      <c r="O1216" s="86"/>
      <c r="P1216" s="16"/>
      <c r="Q1216" s="17"/>
      <c r="R1216" s="126"/>
      <c r="T1216" s="221" t="e">
        <f t="shared" si="369"/>
        <v>#REF!</v>
      </c>
      <c r="W1216" s="221" t="e">
        <f t="shared" si="370"/>
        <v>#REF!</v>
      </c>
    </row>
    <row r="1217" spans="1:23" s="18" customFormat="1" ht="21.95" customHeight="1" x14ac:dyDescent="0.2">
      <c r="A1217" s="217" t="e">
        <f>'Anexo VI Estimativa de custo'!#REF!</f>
        <v>#REF!</v>
      </c>
      <c r="B1217" s="172" t="e">
        <f>CONCATENATE($R$1178,SUM($M$1179:M1217))</f>
        <v>#REF!</v>
      </c>
      <c r="C1217" s="34" t="e">
        <f>'Anexo VI Estimativa de custo'!#REF!</f>
        <v>#REF!</v>
      </c>
      <c r="D1217" s="10" t="e">
        <f>'Anexo VI Estimativa de custo'!#REF!</f>
        <v>#REF!</v>
      </c>
      <c r="E1217" s="46" t="e">
        <f>'Anexo VI Estimativa de custo'!#REF!</f>
        <v>#REF!</v>
      </c>
      <c r="F1217" s="43" t="e">
        <f t="shared" si="371"/>
        <v>#REF!</v>
      </c>
      <c r="G1217" s="167" t="e">
        <f t="shared" si="372"/>
        <v>#REF!</v>
      </c>
      <c r="H1217" s="167" t="e">
        <f t="shared" si="373"/>
        <v>#REF!</v>
      </c>
      <c r="I1217" s="12" t="e">
        <f>'Anexo VI Estimativa de custo'!#REF!</f>
        <v>#REF!</v>
      </c>
      <c r="J1217" s="269" t="e">
        <f t="shared" si="374"/>
        <v>#REF!</v>
      </c>
      <c r="K1217" s="269" t="e">
        <f t="shared" si="375"/>
        <v>#REF!</v>
      </c>
      <c r="L1217" s="269" t="e">
        <f t="shared" si="376"/>
        <v>#REF!</v>
      </c>
      <c r="M1217" s="106" t="e">
        <f t="shared" si="377"/>
        <v>#REF!</v>
      </c>
      <c r="N1217" s="85"/>
      <c r="O1217" s="86"/>
      <c r="P1217" s="16"/>
      <c r="Q1217" s="17"/>
      <c r="R1217" s="126"/>
      <c r="T1217" s="221" t="e">
        <f t="shared" si="369"/>
        <v>#REF!</v>
      </c>
      <c r="W1217" s="221" t="e">
        <f t="shared" si="370"/>
        <v>#REF!</v>
      </c>
    </row>
    <row r="1218" spans="1:23" s="18" customFormat="1" ht="21.95" customHeight="1" x14ac:dyDescent="0.2">
      <c r="A1218" s="217" t="e">
        <f>'Anexo VI Estimativa de custo'!#REF!</f>
        <v>#REF!</v>
      </c>
      <c r="B1218" s="172" t="e">
        <f>CONCATENATE($R$1178,SUM($M$1179:M1218))</f>
        <v>#REF!</v>
      </c>
      <c r="C1218" s="34" t="e">
        <f>'Anexo VI Estimativa de custo'!#REF!</f>
        <v>#REF!</v>
      </c>
      <c r="D1218" s="10" t="e">
        <f>'Anexo VI Estimativa de custo'!#REF!</f>
        <v>#REF!</v>
      </c>
      <c r="E1218" s="46" t="e">
        <f>'Anexo VI Estimativa de custo'!#REF!</f>
        <v>#REF!</v>
      </c>
      <c r="F1218" s="43" t="e">
        <f t="shared" si="371"/>
        <v>#REF!</v>
      </c>
      <c r="G1218" s="167" t="e">
        <f t="shared" si="372"/>
        <v>#REF!</v>
      </c>
      <c r="H1218" s="167" t="e">
        <f t="shared" si="373"/>
        <v>#REF!</v>
      </c>
      <c r="I1218" s="12" t="e">
        <f>'Anexo VI Estimativa de custo'!#REF!</f>
        <v>#REF!</v>
      </c>
      <c r="J1218" s="269" t="e">
        <f t="shared" si="374"/>
        <v>#REF!</v>
      </c>
      <c r="K1218" s="269" t="e">
        <f t="shared" si="375"/>
        <v>#REF!</v>
      </c>
      <c r="L1218" s="269" t="e">
        <f t="shared" si="376"/>
        <v>#REF!</v>
      </c>
      <c r="M1218" s="106" t="e">
        <f t="shared" si="377"/>
        <v>#REF!</v>
      </c>
      <c r="N1218" s="85"/>
      <c r="O1218" s="86"/>
      <c r="P1218" s="16"/>
      <c r="Q1218" s="17"/>
      <c r="R1218" s="126"/>
      <c r="T1218" s="221" t="e">
        <f t="shared" si="369"/>
        <v>#REF!</v>
      </c>
      <c r="W1218" s="221" t="e">
        <f t="shared" si="370"/>
        <v>#REF!</v>
      </c>
    </row>
    <row r="1219" spans="1:23" s="18" customFormat="1" ht="21.95" customHeight="1" x14ac:dyDescent="0.2">
      <c r="A1219" s="217" t="e">
        <f>'Anexo VI Estimativa de custo'!#REF!</f>
        <v>#REF!</v>
      </c>
      <c r="B1219" s="172" t="e">
        <f>CONCATENATE($R$1178,SUM($M$1179:M1219))</f>
        <v>#REF!</v>
      </c>
      <c r="C1219" s="34" t="e">
        <f>'Anexo VI Estimativa de custo'!#REF!</f>
        <v>#REF!</v>
      </c>
      <c r="D1219" s="10" t="e">
        <f>'Anexo VI Estimativa de custo'!#REF!</f>
        <v>#REF!</v>
      </c>
      <c r="E1219" s="46" t="e">
        <f>'Anexo VI Estimativa de custo'!#REF!</f>
        <v>#REF!</v>
      </c>
      <c r="F1219" s="43" t="e">
        <f t="shared" si="371"/>
        <v>#REF!</v>
      </c>
      <c r="G1219" s="167" t="e">
        <f t="shared" si="372"/>
        <v>#REF!</v>
      </c>
      <c r="H1219" s="167" t="e">
        <f t="shared" si="373"/>
        <v>#REF!</v>
      </c>
      <c r="I1219" s="12" t="e">
        <f>'Anexo VI Estimativa de custo'!#REF!</f>
        <v>#REF!</v>
      </c>
      <c r="J1219" s="269" t="e">
        <f t="shared" si="374"/>
        <v>#REF!</v>
      </c>
      <c r="K1219" s="269" t="e">
        <f t="shared" si="375"/>
        <v>#REF!</v>
      </c>
      <c r="L1219" s="269" t="e">
        <f t="shared" si="376"/>
        <v>#REF!</v>
      </c>
      <c r="M1219" s="106" t="e">
        <f t="shared" si="377"/>
        <v>#REF!</v>
      </c>
      <c r="N1219" s="85"/>
      <c r="O1219" s="86"/>
      <c r="P1219" s="16"/>
      <c r="Q1219" s="17"/>
      <c r="R1219" s="126"/>
      <c r="T1219" s="221" t="e">
        <f t="shared" si="369"/>
        <v>#REF!</v>
      </c>
      <c r="W1219" s="221" t="e">
        <f t="shared" si="370"/>
        <v>#REF!</v>
      </c>
    </row>
    <row r="1220" spans="1:23" s="18" customFormat="1" ht="21.95" customHeight="1" x14ac:dyDescent="0.2">
      <c r="A1220" s="217" t="e">
        <f>'Anexo VI Estimativa de custo'!#REF!</f>
        <v>#REF!</v>
      </c>
      <c r="B1220" s="172" t="e">
        <f>CONCATENATE($R$1178,SUM($M$1179:M1220))</f>
        <v>#REF!</v>
      </c>
      <c r="C1220" s="34" t="e">
        <f>'Anexo VI Estimativa de custo'!#REF!</f>
        <v>#REF!</v>
      </c>
      <c r="D1220" s="10" t="e">
        <f>'Anexo VI Estimativa de custo'!#REF!</f>
        <v>#REF!</v>
      </c>
      <c r="E1220" s="46" t="e">
        <f>'Anexo VI Estimativa de custo'!#REF!</f>
        <v>#REF!</v>
      </c>
      <c r="F1220" s="43" t="e">
        <f t="shared" si="371"/>
        <v>#REF!</v>
      </c>
      <c r="G1220" s="167" t="e">
        <f t="shared" si="372"/>
        <v>#REF!</v>
      </c>
      <c r="H1220" s="167" t="e">
        <f t="shared" si="373"/>
        <v>#REF!</v>
      </c>
      <c r="I1220" s="12" t="e">
        <f>'Anexo VI Estimativa de custo'!#REF!</f>
        <v>#REF!</v>
      </c>
      <c r="J1220" s="269" t="e">
        <f t="shared" si="374"/>
        <v>#REF!</v>
      </c>
      <c r="K1220" s="269" t="e">
        <f t="shared" si="375"/>
        <v>#REF!</v>
      </c>
      <c r="L1220" s="269" t="e">
        <f t="shared" si="376"/>
        <v>#REF!</v>
      </c>
      <c r="M1220" s="106" t="e">
        <f t="shared" si="377"/>
        <v>#REF!</v>
      </c>
      <c r="N1220" s="85"/>
      <c r="O1220" s="86"/>
      <c r="P1220" s="16"/>
      <c r="Q1220" s="17"/>
      <c r="R1220" s="126"/>
      <c r="T1220" s="221" t="e">
        <f t="shared" si="369"/>
        <v>#REF!</v>
      </c>
      <c r="W1220" s="221" t="e">
        <f t="shared" si="370"/>
        <v>#REF!</v>
      </c>
    </row>
    <row r="1221" spans="1:23" s="18" customFormat="1" ht="21.95" customHeight="1" x14ac:dyDescent="0.2">
      <c r="A1221" s="217" t="e">
        <f>'Anexo VI Estimativa de custo'!#REF!</f>
        <v>#REF!</v>
      </c>
      <c r="B1221" s="172" t="e">
        <f>CONCATENATE($R$1178,SUM($M$1179:M1221))</f>
        <v>#REF!</v>
      </c>
      <c r="C1221" s="34" t="e">
        <f>'Anexo VI Estimativa de custo'!#REF!</f>
        <v>#REF!</v>
      </c>
      <c r="D1221" s="10" t="e">
        <f>'Anexo VI Estimativa de custo'!#REF!</f>
        <v>#REF!</v>
      </c>
      <c r="E1221" s="46" t="e">
        <f>'Anexo VI Estimativa de custo'!#REF!</f>
        <v>#REF!</v>
      </c>
      <c r="F1221" s="43" t="e">
        <f t="shared" si="371"/>
        <v>#REF!</v>
      </c>
      <c r="G1221" s="167" t="e">
        <f t="shared" si="372"/>
        <v>#REF!</v>
      </c>
      <c r="H1221" s="167" t="e">
        <f t="shared" si="373"/>
        <v>#REF!</v>
      </c>
      <c r="I1221" s="12" t="e">
        <f>'Anexo VI Estimativa de custo'!#REF!</f>
        <v>#REF!</v>
      </c>
      <c r="J1221" s="269" t="e">
        <f t="shared" si="374"/>
        <v>#REF!</v>
      </c>
      <c r="K1221" s="269" t="e">
        <f t="shared" si="375"/>
        <v>#REF!</v>
      </c>
      <c r="L1221" s="269" t="e">
        <f t="shared" si="376"/>
        <v>#REF!</v>
      </c>
      <c r="M1221" s="106" t="e">
        <f t="shared" si="377"/>
        <v>#REF!</v>
      </c>
      <c r="N1221" s="85"/>
      <c r="O1221" s="86"/>
      <c r="P1221" s="16"/>
      <c r="Q1221" s="17"/>
      <c r="R1221" s="126"/>
      <c r="T1221" s="221" t="e">
        <f t="shared" si="369"/>
        <v>#REF!</v>
      </c>
      <c r="W1221" s="221" t="e">
        <f t="shared" si="370"/>
        <v>#REF!</v>
      </c>
    </row>
    <row r="1222" spans="1:23" s="18" customFormat="1" ht="21.95" customHeight="1" x14ac:dyDescent="0.2">
      <c r="A1222" s="217" t="e">
        <f>'Anexo VI Estimativa de custo'!#REF!</f>
        <v>#REF!</v>
      </c>
      <c r="B1222" s="172" t="e">
        <f>CONCATENATE($R$1178,SUM($M$1179:M1222))</f>
        <v>#REF!</v>
      </c>
      <c r="C1222" s="34" t="e">
        <f>'Anexo VI Estimativa de custo'!#REF!</f>
        <v>#REF!</v>
      </c>
      <c r="D1222" s="10" t="e">
        <f>'Anexo VI Estimativa de custo'!#REF!</f>
        <v>#REF!</v>
      </c>
      <c r="E1222" s="46" t="e">
        <f>'Anexo VI Estimativa de custo'!#REF!</f>
        <v>#REF!</v>
      </c>
      <c r="F1222" s="43" t="e">
        <f t="shared" si="371"/>
        <v>#REF!</v>
      </c>
      <c r="G1222" s="167" t="e">
        <f t="shared" si="372"/>
        <v>#REF!</v>
      </c>
      <c r="H1222" s="167" t="e">
        <f t="shared" si="373"/>
        <v>#REF!</v>
      </c>
      <c r="I1222" s="12" t="e">
        <f>'Anexo VI Estimativa de custo'!#REF!</f>
        <v>#REF!</v>
      </c>
      <c r="J1222" s="269" t="e">
        <f t="shared" si="374"/>
        <v>#REF!</v>
      </c>
      <c r="K1222" s="269" t="e">
        <f t="shared" si="375"/>
        <v>#REF!</v>
      </c>
      <c r="L1222" s="269" t="e">
        <f t="shared" si="376"/>
        <v>#REF!</v>
      </c>
      <c r="M1222" s="106" t="e">
        <f t="shared" si="377"/>
        <v>#REF!</v>
      </c>
      <c r="N1222" s="85"/>
      <c r="O1222" s="86"/>
      <c r="P1222" s="16"/>
      <c r="Q1222" s="17"/>
      <c r="R1222" s="126"/>
      <c r="T1222" s="221" t="e">
        <f t="shared" si="369"/>
        <v>#REF!</v>
      </c>
      <c r="W1222" s="221" t="e">
        <f t="shared" si="370"/>
        <v>#REF!</v>
      </c>
    </row>
    <row r="1223" spans="1:23" s="18" customFormat="1" ht="21.95" customHeight="1" x14ac:dyDescent="0.2">
      <c r="A1223" s="217" t="e">
        <f>'Anexo VI Estimativa de custo'!#REF!</f>
        <v>#REF!</v>
      </c>
      <c r="B1223" s="172" t="e">
        <f>CONCATENATE($R$1178,SUM($M$1179:M1223))</f>
        <v>#REF!</v>
      </c>
      <c r="C1223" s="34" t="e">
        <f>'Anexo VI Estimativa de custo'!#REF!</f>
        <v>#REF!</v>
      </c>
      <c r="D1223" s="10" t="e">
        <f>'Anexo VI Estimativa de custo'!#REF!</f>
        <v>#REF!</v>
      </c>
      <c r="E1223" s="46" t="e">
        <f>'Anexo VI Estimativa de custo'!#REF!</f>
        <v>#REF!</v>
      </c>
      <c r="F1223" s="43" t="e">
        <f t="shared" si="371"/>
        <v>#REF!</v>
      </c>
      <c r="G1223" s="167" t="e">
        <f t="shared" si="372"/>
        <v>#REF!</v>
      </c>
      <c r="H1223" s="167" t="e">
        <f t="shared" si="373"/>
        <v>#REF!</v>
      </c>
      <c r="I1223" s="12" t="e">
        <f>'Anexo VI Estimativa de custo'!#REF!</f>
        <v>#REF!</v>
      </c>
      <c r="J1223" s="269" t="e">
        <f t="shared" si="374"/>
        <v>#REF!</v>
      </c>
      <c r="K1223" s="269" t="e">
        <f t="shared" si="375"/>
        <v>#REF!</v>
      </c>
      <c r="L1223" s="269" t="e">
        <f t="shared" si="376"/>
        <v>#REF!</v>
      </c>
      <c r="M1223" s="106" t="e">
        <f t="shared" si="377"/>
        <v>#REF!</v>
      </c>
      <c r="N1223" s="85"/>
      <c r="O1223" s="86"/>
      <c r="P1223" s="16"/>
      <c r="Q1223" s="17"/>
      <c r="R1223" s="126"/>
      <c r="T1223" s="221" t="e">
        <f t="shared" si="369"/>
        <v>#REF!</v>
      </c>
      <c r="W1223" s="221" t="e">
        <f t="shared" si="370"/>
        <v>#REF!</v>
      </c>
    </row>
    <row r="1224" spans="1:23" s="18" customFormat="1" ht="21.95" customHeight="1" x14ac:dyDescent="0.2">
      <c r="A1224" s="217" t="e">
        <f>'Anexo VI Estimativa de custo'!#REF!</f>
        <v>#REF!</v>
      </c>
      <c r="B1224" s="172" t="e">
        <f>CONCATENATE($R$1178,SUM($M$1179:M1224))</f>
        <v>#REF!</v>
      </c>
      <c r="C1224" s="34" t="e">
        <f>'Anexo VI Estimativa de custo'!#REF!</f>
        <v>#REF!</v>
      </c>
      <c r="D1224" s="10" t="e">
        <f>'Anexo VI Estimativa de custo'!#REF!</f>
        <v>#REF!</v>
      </c>
      <c r="E1224" s="46" t="e">
        <f>'Anexo VI Estimativa de custo'!#REF!</f>
        <v>#REF!</v>
      </c>
      <c r="F1224" s="43" t="e">
        <f t="shared" si="371"/>
        <v>#REF!</v>
      </c>
      <c r="G1224" s="167" t="e">
        <f t="shared" si="372"/>
        <v>#REF!</v>
      </c>
      <c r="H1224" s="167" t="e">
        <f t="shared" si="373"/>
        <v>#REF!</v>
      </c>
      <c r="I1224" s="12" t="e">
        <f>'Anexo VI Estimativa de custo'!#REF!</f>
        <v>#REF!</v>
      </c>
      <c r="J1224" s="269" t="e">
        <f t="shared" si="374"/>
        <v>#REF!</v>
      </c>
      <c r="K1224" s="269" t="e">
        <f t="shared" si="375"/>
        <v>#REF!</v>
      </c>
      <c r="L1224" s="269" t="e">
        <f t="shared" si="376"/>
        <v>#REF!</v>
      </c>
      <c r="M1224" s="106" t="e">
        <f t="shared" si="377"/>
        <v>#REF!</v>
      </c>
      <c r="N1224" s="85"/>
      <c r="O1224" s="86"/>
      <c r="P1224" s="16"/>
      <c r="Q1224" s="17"/>
      <c r="R1224" s="126"/>
      <c r="T1224" s="221" t="e">
        <f t="shared" si="369"/>
        <v>#REF!</v>
      </c>
      <c r="W1224" s="221" t="e">
        <f t="shared" si="370"/>
        <v>#REF!</v>
      </c>
    </row>
    <row r="1225" spans="1:23" s="18" customFormat="1" ht="21.95" customHeight="1" x14ac:dyDescent="0.2">
      <c r="A1225" s="217" t="e">
        <f>'Anexo VI Estimativa de custo'!#REF!</f>
        <v>#REF!</v>
      </c>
      <c r="B1225" s="172" t="e">
        <f>CONCATENATE($R$1178,SUM($M$1179:M1225))</f>
        <v>#REF!</v>
      </c>
      <c r="C1225" s="34" t="e">
        <f>'Anexo VI Estimativa de custo'!#REF!</f>
        <v>#REF!</v>
      </c>
      <c r="D1225" s="10" t="e">
        <f>'Anexo VI Estimativa de custo'!#REF!</f>
        <v>#REF!</v>
      </c>
      <c r="E1225" s="46" t="e">
        <f>'Anexo VI Estimativa de custo'!#REF!</f>
        <v>#REF!</v>
      </c>
      <c r="F1225" s="43" t="e">
        <f t="shared" si="371"/>
        <v>#REF!</v>
      </c>
      <c r="G1225" s="167" t="e">
        <f t="shared" si="372"/>
        <v>#REF!</v>
      </c>
      <c r="H1225" s="167" t="e">
        <f t="shared" si="373"/>
        <v>#REF!</v>
      </c>
      <c r="I1225" s="12" t="e">
        <f>'Anexo VI Estimativa de custo'!#REF!</f>
        <v>#REF!</v>
      </c>
      <c r="J1225" s="269" t="e">
        <f t="shared" si="374"/>
        <v>#REF!</v>
      </c>
      <c r="K1225" s="269" t="e">
        <f t="shared" si="375"/>
        <v>#REF!</v>
      </c>
      <c r="L1225" s="269" t="e">
        <f t="shared" si="376"/>
        <v>#REF!</v>
      </c>
      <c r="M1225" s="106" t="e">
        <f t="shared" si="377"/>
        <v>#REF!</v>
      </c>
      <c r="N1225" s="85"/>
      <c r="O1225" s="86"/>
      <c r="P1225" s="16"/>
      <c r="Q1225" s="17"/>
      <c r="R1225" s="126"/>
      <c r="T1225" s="221" t="e">
        <f t="shared" si="369"/>
        <v>#REF!</v>
      </c>
      <c r="W1225" s="221" t="e">
        <f t="shared" si="370"/>
        <v>#REF!</v>
      </c>
    </row>
    <row r="1226" spans="1:23" s="18" customFormat="1" ht="21.95" customHeight="1" x14ac:dyDescent="0.2">
      <c r="A1226" s="217" t="e">
        <f>'Anexo VI Estimativa de custo'!#REF!</f>
        <v>#REF!</v>
      </c>
      <c r="B1226" s="172" t="e">
        <f>CONCATENATE($R$1178,SUM($M$1179:M1226))</f>
        <v>#REF!</v>
      </c>
      <c r="C1226" s="34" t="e">
        <f>'Anexo VI Estimativa de custo'!#REF!</f>
        <v>#REF!</v>
      </c>
      <c r="D1226" s="10" t="e">
        <f>'Anexo VI Estimativa de custo'!#REF!</f>
        <v>#REF!</v>
      </c>
      <c r="E1226" s="46" t="e">
        <f>'Anexo VI Estimativa de custo'!#REF!</f>
        <v>#REF!</v>
      </c>
      <c r="F1226" s="43" t="e">
        <f t="shared" si="371"/>
        <v>#REF!</v>
      </c>
      <c r="G1226" s="167" t="e">
        <f t="shared" si="372"/>
        <v>#REF!</v>
      </c>
      <c r="H1226" s="167" t="e">
        <f t="shared" si="373"/>
        <v>#REF!</v>
      </c>
      <c r="I1226" s="12" t="e">
        <f>'Anexo VI Estimativa de custo'!#REF!</f>
        <v>#REF!</v>
      </c>
      <c r="J1226" s="269" t="e">
        <f t="shared" si="374"/>
        <v>#REF!</v>
      </c>
      <c r="K1226" s="269" t="e">
        <f t="shared" si="375"/>
        <v>#REF!</v>
      </c>
      <c r="L1226" s="269" t="e">
        <f t="shared" si="376"/>
        <v>#REF!</v>
      </c>
      <c r="M1226" s="106" t="e">
        <f t="shared" si="377"/>
        <v>#REF!</v>
      </c>
      <c r="N1226" s="85"/>
      <c r="O1226" s="86"/>
      <c r="P1226" s="16"/>
      <c r="Q1226" s="17"/>
      <c r="R1226" s="126"/>
      <c r="T1226" s="221" t="e">
        <f t="shared" si="369"/>
        <v>#REF!</v>
      </c>
      <c r="W1226" s="221" t="e">
        <f t="shared" si="370"/>
        <v>#REF!</v>
      </c>
    </row>
    <row r="1227" spans="1:23" s="18" customFormat="1" ht="21.95" customHeight="1" x14ac:dyDescent="0.2">
      <c r="A1227" s="217" t="e">
        <f>'Anexo VI Estimativa de custo'!#REF!</f>
        <v>#REF!</v>
      </c>
      <c r="B1227" s="172" t="e">
        <f>CONCATENATE($R$1178,SUM($M$1179:M1227))</f>
        <v>#REF!</v>
      </c>
      <c r="C1227" s="34" t="e">
        <f>'Anexo VI Estimativa de custo'!#REF!</f>
        <v>#REF!</v>
      </c>
      <c r="D1227" s="10" t="e">
        <f>'Anexo VI Estimativa de custo'!#REF!</f>
        <v>#REF!</v>
      </c>
      <c r="E1227" s="46" t="e">
        <f>'Anexo VI Estimativa de custo'!#REF!</f>
        <v>#REF!</v>
      </c>
      <c r="F1227" s="43" t="e">
        <f t="shared" si="371"/>
        <v>#REF!</v>
      </c>
      <c r="G1227" s="167" t="e">
        <f t="shared" si="372"/>
        <v>#REF!</v>
      </c>
      <c r="H1227" s="167" t="e">
        <f t="shared" si="373"/>
        <v>#REF!</v>
      </c>
      <c r="I1227" s="12" t="e">
        <f>'Anexo VI Estimativa de custo'!#REF!</f>
        <v>#REF!</v>
      </c>
      <c r="J1227" s="269" t="e">
        <f t="shared" si="374"/>
        <v>#REF!</v>
      </c>
      <c r="K1227" s="269" t="e">
        <f t="shared" si="375"/>
        <v>#REF!</v>
      </c>
      <c r="L1227" s="269" t="e">
        <f t="shared" si="376"/>
        <v>#REF!</v>
      </c>
      <c r="M1227" s="106" t="e">
        <f t="shared" si="377"/>
        <v>#REF!</v>
      </c>
      <c r="N1227" s="85"/>
      <c r="O1227" s="86"/>
      <c r="P1227" s="16"/>
      <c r="Q1227" s="17"/>
      <c r="R1227" s="126"/>
      <c r="T1227" s="221" t="e">
        <f t="shared" si="369"/>
        <v>#REF!</v>
      </c>
      <c r="W1227" s="221" t="e">
        <f t="shared" si="370"/>
        <v>#REF!</v>
      </c>
    </row>
    <row r="1228" spans="1:23" s="18" customFormat="1" ht="21.95" customHeight="1" x14ac:dyDescent="0.2">
      <c r="A1228" s="217" t="e">
        <f>'Anexo VI Estimativa de custo'!#REF!</f>
        <v>#REF!</v>
      </c>
      <c r="B1228" s="172" t="e">
        <f>CONCATENATE($R$1178,SUM($M$1179:M1228))</f>
        <v>#REF!</v>
      </c>
      <c r="C1228" s="34" t="e">
        <f>'Anexo VI Estimativa de custo'!#REF!</f>
        <v>#REF!</v>
      </c>
      <c r="D1228" s="10" t="e">
        <f>'Anexo VI Estimativa de custo'!#REF!</f>
        <v>#REF!</v>
      </c>
      <c r="E1228" s="46" t="e">
        <f>'Anexo VI Estimativa de custo'!#REF!</f>
        <v>#REF!</v>
      </c>
      <c r="F1228" s="43" t="e">
        <f t="shared" si="371"/>
        <v>#REF!</v>
      </c>
      <c r="G1228" s="167" t="e">
        <f t="shared" si="372"/>
        <v>#REF!</v>
      </c>
      <c r="H1228" s="167" t="e">
        <f t="shared" si="373"/>
        <v>#REF!</v>
      </c>
      <c r="I1228" s="12" t="e">
        <f>'Anexo VI Estimativa de custo'!#REF!</f>
        <v>#REF!</v>
      </c>
      <c r="J1228" s="269" t="e">
        <f t="shared" si="374"/>
        <v>#REF!</v>
      </c>
      <c r="K1228" s="269" t="e">
        <f t="shared" si="375"/>
        <v>#REF!</v>
      </c>
      <c r="L1228" s="269" t="e">
        <f t="shared" si="376"/>
        <v>#REF!</v>
      </c>
      <c r="M1228" s="106" t="e">
        <f t="shared" si="377"/>
        <v>#REF!</v>
      </c>
      <c r="N1228" s="85"/>
      <c r="O1228" s="86"/>
      <c r="P1228" s="16"/>
      <c r="Q1228" s="17"/>
      <c r="R1228" s="126"/>
      <c r="T1228" s="221" t="e">
        <f t="shared" si="369"/>
        <v>#REF!</v>
      </c>
      <c r="W1228" s="221" t="e">
        <f t="shared" si="370"/>
        <v>#REF!</v>
      </c>
    </row>
    <row r="1229" spans="1:23" s="18" customFormat="1" ht="21.95" customHeight="1" x14ac:dyDescent="0.2">
      <c r="A1229" s="217" t="e">
        <f>'Anexo VI Estimativa de custo'!#REF!</f>
        <v>#REF!</v>
      </c>
      <c r="B1229" s="172" t="e">
        <f>CONCATENATE($R$1178,SUM($M$1179:M1229))</f>
        <v>#REF!</v>
      </c>
      <c r="C1229" s="34" t="e">
        <f>'Anexo VI Estimativa de custo'!#REF!</f>
        <v>#REF!</v>
      </c>
      <c r="D1229" s="10" t="e">
        <f>'Anexo VI Estimativa de custo'!#REF!</f>
        <v>#REF!</v>
      </c>
      <c r="E1229" s="46" t="e">
        <f>'Anexo VI Estimativa de custo'!#REF!</f>
        <v>#REF!</v>
      </c>
      <c r="F1229" s="43" t="e">
        <f t="shared" si="371"/>
        <v>#REF!</v>
      </c>
      <c r="G1229" s="167" t="e">
        <f t="shared" si="372"/>
        <v>#REF!</v>
      </c>
      <c r="H1229" s="167" t="e">
        <f t="shared" si="373"/>
        <v>#REF!</v>
      </c>
      <c r="I1229" s="12" t="e">
        <f>'Anexo VI Estimativa de custo'!#REF!</f>
        <v>#REF!</v>
      </c>
      <c r="J1229" s="269" t="e">
        <f t="shared" si="374"/>
        <v>#REF!</v>
      </c>
      <c r="K1229" s="269" t="e">
        <f t="shared" si="375"/>
        <v>#REF!</v>
      </c>
      <c r="L1229" s="269" t="e">
        <f t="shared" si="376"/>
        <v>#REF!</v>
      </c>
      <c r="M1229" s="106" t="e">
        <f t="shared" si="377"/>
        <v>#REF!</v>
      </c>
      <c r="N1229" s="85"/>
      <c r="O1229" s="86"/>
      <c r="P1229" s="16"/>
      <c r="Q1229" s="17"/>
      <c r="R1229" s="126"/>
      <c r="T1229" s="221" t="e">
        <f t="shared" si="369"/>
        <v>#REF!</v>
      </c>
      <c r="W1229" s="221" t="e">
        <f t="shared" si="370"/>
        <v>#REF!</v>
      </c>
    </row>
    <row r="1230" spans="1:23" s="18" customFormat="1" ht="21.95" customHeight="1" x14ac:dyDescent="0.2">
      <c r="A1230" s="217" t="e">
        <f>'Anexo VI Estimativa de custo'!#REF!</f>
        <v>#REF!</v>
      </c>
      <c r="B1230" s="172" t="e">
        <f>CONCATENATE($R$1178,SUM($M$1179:M1230))</f>
        <v>#REF!</v>
      </c>
      <c r="C1230" s="34" t="e">
        <f>'Anexo VI Estimativa de custo'!#REF!</f>
        <v>#REF!</v>
      </c>
      <c r="D1230" s="10" t="e">
        <f>'Anexo VI Estimativa de custo'!#REF!</f>
        <v>#REF!</v>
      </c>
      <c r="E1230" s="46" t="e">
        <f>'Anexo VI Estimativa de custo'!#REF!</f>
        <v>#REF!</v>
      </c>
      <c r="F1230" s="43" t="e">
        <f t="shared" si="371"/>
        <v>#REF!</v>
      </c>
      <c r="G1230" s="167" t="e">
        <f t="shared" si="372"/>
        <v>#REF!</v>
      </c>
      <c r="H1230" s="167" t="e">
        <f t="shared" si="373"/>
        <v>#REF!</v>
      </c>
      <c r="I1230" s="12" t="e">
        <f>'Anexo VI Estimativa de custo'!#REF!</f>
        <v>#REF!</v>
      </c>
      <c r="J1230" s="269" t="e">
        <f t="shared" si="374"/>
        <v>#REF!</v>
      </c>
      <c r="K1230" s="269" t="e">
        <f t="shared" si="375"/>
        <v>#REF!</v>
      </c>
      <c r="L1230" s="269" t="e">
        <f t="shared" si="376"/>
        <v>#REF!</v>
      </c>
      <c r="M1230" s="106" t="e">
        <f t="shared" si="377"/>
        <v>#REF!</v>
      </c>
      <c r="N1230" s="85"/>
      <c r="O1230" s="86"/>
      <c r="P1230" s="16"/>
      <c r="Q1230" s="17"/>
      <c r="R1230" s="126"/>
      <c r="T1230" s="221" t="e">
        <f t="shared" si="369"/>
        <v>#REF!</v>
      </c>
      <c r="W1230" s="221" t="e">
        <f t="shared" si="370"/>
        <v>#REF!</v>
      </c>
    </row>
    <row r="1231" spans="1:23" s="18" customFormat="1" ht="21.95" customHeight="1" x14ac:dyDescent="0.2">
      <c r="A1231" s="217" t="e">
        <f>'Anexo VI Estimativa de custo'!#REF!</f>
        <v>#REF!</v>
      </c>
      <c r="B1231" s="172" t="e">
        <f>CONCATENATE($R$1178,SUM($M$1179:M1231))</f>
        <v>#REF!</v>
      </c>
      <c r="C1231" s="34" t="e">
        <f>'Anexo VI Estimativa de custo'!#REF!</f>
        <v>#REF!</v>
      </c>
      <c r="D1231" s="10" t="e">
        <f>'Anexo VI Estimativa de custo'!#REF!</f>
        <v>#REF!</v>
      </c>
      <c r="E1231" s="46" t="e">
        <f>'Anexo VI Estimativa de custo'!#REF!</f>
        <v>#REF!</v>
      </c>
      <c r="F1231" s="43" t="e">
        <f t="shared" si="371"/>
        <v>#REF!</v>
      </c>
      <c r="G1231" s="167" t="e">
        <f t="shared" si="372"/>
        <v>#REF!</v>
      </c>
      <c r="H1231" s="167" t="e">
        <f t="shared" si="373"/>
        <v>#REF!</v>
      </c>
      <c r="I1231" s="12" t="e">
        <f>'Anexo VI Estimativa de custo'!#REF!</f>
        <v>#REF!</v>
      </c>
      <c r="J1231" s="269" t="e">
        <f t="shared" si="374"/>
        <v>#REF!</v>
      </c>
      <c r="K1231" s="269" t="e">
        <f t="shared" si="375"/>
        <v>#REF!</v>
      </c>
      <c r="L1231" s="269" t="e">
        <f t="shared" si="376"/>
        <v>#REF!</v>
      </c>
      <c r="M1231" s="106" t="e">
        <f t="shared" si="377"/>
        <v>#REF!</v>
      </c>
      <c r="N1231" s="85"/>
      <c r="O1231" s="86"/>
      <c r="P1231" s="16" t="e">
        <f>SUM(E1179:E1231)</f>
        <v>#REF!</v>
      </c>
      <c r="Q1231" s="17"/>
      <c r="R1231" s="126"/>
      <c r="T1231" s="221" t="e">
        <f t="shared" si="369"/>
        <v>#REF!</v>
      </c>
      <c r="W1231" s="221" t="e">
        <f t="shared" si="370"/>
        <v>#REF!</v>
      </c>
    </row>
    <row r="1232" spans="1:23" s="18" customFormat="1" ht="21.95" customHeight="1" x14ac:dyDescent="0.25">
      <c r="A1232" s="187"/>
      <c r="B1232" s="187" t="e">
        <f>CONCATENATE(B1114,O1232)</f>
        <v>#REF!</v>
      </c>
      <c r="C1232" s="84" t="s">
        <v>167</v>
      </c>
      <c r="D1232" s="90"/>
      <c r="E1232" s="91"/>
      <c r="F1232" s="91"/>
      <c r="G1232" s="91"/>
      <c r="H1232" s="91"/>
      <c r="I1232" s="92"/>
      <c r="J1232" s="91"/>
      <c r="K1232" s="91"/>
      <c r="L1232" s="91"/>
      <c r="M1232" s="104" t="e">
        <f>IF(P1269&gt;0.01,1,0)</f>
        <v>#REF!</v>
      </c>
      <c r="N1232" s="76"/>
      <c r="O1232" s="118" t="e">
        <f>CONCATENATE(".",SUM(M1178,M1232,M1115))</f>
        <v>#REF!</v>
      </c>
      <c r="P1232" s="16"/>
      <c r="Q1232" s="17"/>
      <c r="R1232" s="133" t="e">
        <f>CONCATENATE(B1232,".")</f>
        <v>#REF!</v>
      </c>
      <c r="T1232" s="221">
        <f t="shared" si="369"/>
        <v>0</v>
      </c>
      <c r="W1232" s="221">
        <f t="shared" si="370"/>
        <v>0</v>
      </c>
    </row>
    <row r="1233" spans="1:23" s="18" customFormat="1" ht="21.95" customHeight="1" x14ac:dyDescent="0.2">
      <c r="A1233" s="192" t="e">
        <f>'Anexo VI Estimativa de custo'!#REF!</f>
        <v>#REF!</v>
      </c>
      <c r="B1233" s="172" t="e">
        <f>CONCATENATE($R$1232,SUM($M$1233:M1233))</f>
        <v>#REF!</v>
      </c>
      <c r="C1233" s="36" t="e">
        <f>'Anexo VI Estimativa de custo'!#REF!</f>
        <v>#REF!</v>
      </c>
      <c r="D1233" s="6" t="e">
        <f>'Anexo VI Estimativa de custo'!#REF!</f>
        <v>#REF!</v>
      </c>
      <c r="E1233" s="46" t="e">
        <f>'Anexo VI Estimativa de custo'!#REF!</f>
        <v>#REF!</v>
      </c>
      <c r="F1233" s="46" t="e">
        <f>E1233</f>
        <v>#REF!</v>
      </c>
      <c r="G1233" s="167" t="e">
        <f>IF(F1233-E1233&gt;0,F1233-E1233,0)</f>
        <v>#REF!</v>
      </c>
      <c r="H1233" s="167" t="e">
        <f>IF(E1233-F1233&gt;0,E1233-F1233,0)</f>
        <v>#REF!</v>
      </c>
      <c r="I1233" s="11" t="e">
        <f>'Anexo VI Estimativa de custo'!#REF!</f>
        <v>#REF!</v>
      </c>
      <c r="J1233" s="269" t="e">
        <f>G1233*I1233</f>
        <v>#REF!</v>
      </c>
      <c r="K1233" s="269" t="e">
        <f>H1233*I1233</f>
        <v>#REF!</v>
      </c>
      <c r="L1233" s="269" t="e">
        <f>J1233-K1233</f>
        <v>#REF!</v>
      </c>
      <c r="M1233" s="106" t="e">
        <f>IF(E1233&gt;0.001,1,0)</f>
        <v>#REF!</v>
      </c>
      <c r="N1233" s="85"/>
      <c r="O1233" s="86"/>
      <c r="P1233" s="16"/>
      <c r="Q1233" s="17"/>
      <c r="R1233" s="126"/>
      <c r="T1233" s="221" t="e">
        <f t="shared" si="369"/>
        <v>#REF!</v>
      </c>
      <c r="W1233" s="221" t="e">
        <f t="shared" si="370"/>
        <v>#REF!</v>
      </c>
    </row>
    <row r="1234" spans="1:23" s="18" customFormat="1" ht="21.95" customHeight="1" x14ac:dyDescent="0.2">
      <c r="A1234" s="192" t="e">
        <f>'Anexo VI Estimativa de custo'!#REF!</f>
        <v>#REF!</v>
      </c>
      <c r="B1234" s="172" t="e">
        <f>CONCATENATE($R$1232,SUM($M$1233:M1234))</f>
        <v>#REF!</v>
      </c>
      <c r="C1234" s="36" t="e">
        <f>'Anexo VI Estimativa de custo'!#REF!</f>
        <v>#REF!</v>
      </c>
      <c r="D1234" s="6" t="e">
        <f>'Anexo VI Estimativa de custo'!#REF!</f>
        <v>#REF!</v>
      </c>
      <c r="E1234" s="46" t="e">
        <f>'Anexo VI Estimativa de custo'!#REF!</f>
        <v>#REF!</v>
      </c>
      <c r="F1234" s="46" t="e">
        <f t="shared" ref="F1234:F1269" si="378">E1234</f>
        <v>#REF!</v>
      </c>
      <c r="G1234" s="167" t="e">
        <f t="shared" ref="G1234:G1269" si="379">IF(F1234-E1234&gt;0,F1234-E1234,0)</f>
        <v>#REF!</v>
      </c>
      <c r="H1234" s="167" t="e">
        <f t="shared" ref="H1234:H1269" si="380">IF(E1234-F1234&gt;0,E1234-F1234,0)</f>
        <v>#REF!</v>
      </c>
      <c r="I1234" s="11" t="e">
        <f>'Anexo VI Estimativa de custo'!#REF!</f>
        <v>#REF!</v>
      </c>
      <c r="J1234" s="269" t="e">
        <f t="shared" ref="J1234:J1269" si="381">G1234*I1234</f>
        <v>#REF!</v>
      </c>
      <c r="K1234" s="269" t="e">
        <f t="shared" ref="K1234:K1269" si="382">H1234*I1234</f>
        <v>#REF!</v>
      </c>
      <c r="L1234" s="269" t="e">
        <f t="shared" ref="L1234:L1269" si="383">J1234-K1234</f>
        <v>#REF!</v>
      </c>
      <c r="M1234" s="106" t="e">
        <f t="shared" ref="M1234:M1269" si="384">IF(E1234&gt;0.001,1,0)</f>
        <v>#REF!</v>
      </c>
      <c r="N1234" s="85"/>
      <c r="O1234" s="86"/>
      <c r="P1234" s="16"/>
      <c r="Q1234" s="17"/>
      <c r="R1234" s="126"/>
      <c r="T1234" s="221" t="e">
        <f t="shared" ref="T1234:T1297" si="385">E1234*I1234</f>
        <v>#REF!</v>
      </c>
      <c r="W1234" s="221" t="e">
        <f t="shared" ref="W1234:W1297" si="386">I1234*E1234</f>
        <v>#REF!</v>
      </c>
    </row>
    <row r="1235" spans="1:23" s="18" customFormat="1" ht="21.95" customHeight="1" x14ac:dyDescent="0.2">
      <c r="A1235" s="192" t="e">
        <f>'Anexo VI Estimativa de custo'!#REF!</f>
        <v>#REF!</v>
      </c>
      <c r="B1235" s="172" t="e">
        <f>CONCATENATE($R$1232,SUM($M$1233:M1235))</f>
        <v>#REF!</v>
      </c>
      <c r="C1235" s="36" t="e">
        <f>'Anexo VI Estimativa de custo'!#REF!</f>
        <v>#REF!</v>
      </c>
      <c r="D1235" s="6" t="e">
        <f>'Anexo VI Estimativa de custo'!#REF!</f>
        <v>#REF!</v>
      </c>
      <c r="E1235" s="46" t="e">
        <f>'Anexo VI Estimativa de custo'!#REF!</f>
        <v>#REF!</v>
      </c>
      <c r="F1235" s="46" t="e">
        <f t="shared" si="378"/>
        <v>#REF!</v>
      </c>
      <c r="G1235" s="167" t="e">
        <f t="shared" si="379"/>
        <v>#REF!</v>
      </c>
      <c r="H1235" s="167" t="e">
        <f t="shared" si="380"/>
        <v>#REF!</v>
      </c>
      <c r="I1235" s="11" t="e">
        <f>'Anexo VI Estimativa de custo'!#REF!</f>
        <v>#REF!</v>
      </c>
      <c r="J1235" s="269" t="e">
        <f t="shared" si="381"/>
        <v>#REF!</v>
      </c>
      <c r="K1235" s="269" t="e">
        <f t="shared" si="382"/>
        <v>#REF!</v>
      </c>
      <c r="L1235" s="269" t="e">
        <f t="shared" si="383"/>
        <v>#REF!</v>
      </c>
      <c r="M1235" s="106" t="e">
        <f t="shared" si="384"/>
        <v>#REF!</v>
      </c>
      <c r="N1235" s="85"/>
      <c r="O1235" s="86"/>
      <c r="P1235" s="16"/>
      <c r="Q1235" s="17"/>
      <c r="R1235" s="126"/>
      <c r="T1235" s="221" t="e">
        <f t="shared" si="385"/>
        <v>#REF!</v>
      </c>
      <c r="W1235" s="221" t="e">
        <f t="shared" si="386"/>
        <v>#REF!</v>
      </c>
    </row>
    <row r="1236" spans="1:23" s="18" customFormat="1" ht="21.95" customHeight="1" x14ac:dyDescent="0.2">
      <c r="A1236" s="192" t="e">
        <f>'Anexo VI Estimativa de custo'!#REF!</f>
        <v>#REF!</v>
      </c>
      <c r="B1236" s="172" t="e">
        <f>CONCATENATE($R$1232,SUM($M$1233:M1236))</f>
        <v>#REF!</v>
      </c>
      <c r="C1236" s="36" t="e">
        <f>'Anexo VI Estimativa de custo'!#REF!</f>
        <v>#REF!</v>
      </c>
      <c r="D1236" s="6" t="e">
        <f>'Anexo VI Estimativa de custo'!#REF!</f>
        <v>#REF!</v>
      </c>
      <c r="E1236" s="46" t="e">
        <f>'Anexo VI Estimativa de custo'!#REF!</f>
        <v>#REF!</v>
      </c>
      <c r="F1236" s="46" t="e">
        <f t="shared" si="378"/>
        <v>#REF!</v>
      </c>
      <c r="G1236" s="167" t="e">
        <f t="shared" si="379"/>
        <v>#REF!</v>
      </c>
      <c r="H1236" s="167" t="e">
        <f t="shared" si="380"/>
        <v>#REF!</v>
      </c>
      <c r="I1236" s="11" t="e">
        <f>'Anexo VI Estimativa de custo'!#REF!</f>
        <v>#REF!</v>
      </c>
      <c r="J1236" s="269" t="e">
        <f t="shared" si="381"/>
        <v>#REF!</v>
      </c>
      <c r="K1236" s="269" t="e">
        <f t="shared" si="382"/>
        <v>#REF!</v>
      </c>
      <c r="L1236" s="269" t="e">
        <f t="shared" si="383"/>
        <v>#REF!</v>
      </c>
      <c r="M1236" s="106" t="e">
        <f t="shared" si="384"/>
        <v>#REF!</v>
      </c>
      <c r="N1236" s="85"/>
      <c r="O1236" s="86"/>
      <c r="P1236" s="16"/>
      <c r="Q1236" s="17"/>
      <c r="R1236" s="126"/>
      <c r="T1236" s="221" t="e">
        <f t="shared" si="385"/>
        <v>#REF!</v>
      </c>
      <c r="W1236" s="221" t="e">
        <f t="shared" si="386"/>
        <v>#REF!</v>
      </c>
    </row>
    <row r="1237" spans="1:23" s="18" customFormat="1" ht="21.95" customHeight="1" x14ac:dyDescent="0.2">
      <c r="A1237" s="192" t="e">
        <f>'Anexo VI Estimativa de custo'!#REF!</f>
        <v>#REF!</v>
      </c>
      <c r="B1237" s="172" t="e">
        <f>CONCATENATE($R$1232,SUM($M$1233:M1237))</f>
        <v>#REF!</v>
      </c>
      <c r="C1237" s="36" t="e">
        <f>'Anexo VI Estimativa de custo'!#REF!</f>
        <v>#REF!</v>
      </c>
      <c r="D1237" s="6" t="e">
        <f>'Anexo VI Estimativa de custo'!#REF!</f>
        <v>#REF!</v>
      </c>
      <c r="E1237" s="46" t="e">
        <f>'Anexo VI Estimativa de custo'!#REF!</f>
        <v>#REF!</v>
      </c>
      <c r="F1237" s="46" t="e">
        <f t="shared" si="378"/>
        <v>#REF!</v>
      </c>
      <c r="G1237" s="167" t="e">
        <f t="shared" si="379"/>
        <v>#REF!</v>
      </c>
      <c r="H1237" s="167" t="e">
        <f t="shared" si="380"/>
        <v>#REF!</v>
      </c>
      <c r="I1237" s="11" t="e">
        <f>'Anexo VI Estimativa de custo'!#REF!</f>
        <v>#REF!</v>
      </c>
      <c r="J1237" s="269" t="e">
        <f t="shared" si="381"/>
        <v>#REF!</v>
      </c>
      <c r="K1237" s="269" t="e">
        <f t="shared" si="382"/>
        <v>#REF!</v>
      </c>
      <c r="L1237" s="269" t="e">
        <f t="shared" si="383"/>
        <v>#REF!</v>
      </c>
      <c r="M1237" s="106" t="e">
        <f t="shared" si="384"/>
        <v>#REF!</v>
      </c>
      <c r="N1237" s="85"/>
      <c r="O1237" s="86"/>
      <c r="P1237" s="16"/>
      <c r="Q1237" s="17"/>
      <c r="R1237" s="126"/>
      <c r="T1237" s="221" t="e">
        <f t="shared" si="385"/>
        <v>#REF!</v>
      </c>
      <c r="W1237" s="221" t="e">
        <f t="shared" si="386"/>
        <v>#REF!</v>
      </c>
    </row>
    <row r="1238" spans="1:23" s="18" customFormat="1" ht="21.95" customHeight="1" x14ac:dyDescent="0.2">
      <c r="A1238" s="192" t="e">
        <f>'Anexo VI Estimativa de custo'!#REF!</f>
        <v>#REF!</v>
      </c>
      <c r="B1238" s="172" t="e">
        <f>CONCATENATE($R$1232,SUM($M$1233:M1238))</f>
        <v>#REF!</v>
      </c>
      <c r="C1238" s="36" t="e">
        <f>'Anexo VI Estimativa de custo'!#REF!</f>
        <v>#REF!</v>
      </c>
      <c r="D1238" s="6" t="e">
        <f>'Anexo VI Estimativa de custo'!#REF!</f>
        <v>#REF!</v>
      </c>
      <c r="E1238" s="46" t="e">
        <f>'Anexo VI Estimativa de custo'!#REF!</f>
        <v>#REF!</v>
      </c>
      <c r="F1238" s="46" t="e">
        <f t="shared" si="378"/>
        <v>#REF!</v>
      </c>
      <c r="G1238" s="167" t="e">
        <f t="shared" si="379"/>
        <v>#REF!</v>
      </c>
      <c r="H1238" s="167" t="e">
        <f t="shared" si="380"/>
        <v>#REF!</v>
      </c>
      <c r="I1238" s="11" t="e">
        <f>'Anexo VI Estimativa de custo'!#REF!</f>
        <v>#REF!</v>
      </c>
      <c r="J1238" s="269" t="e">
        <f t="shared" si="381"/>
        <v>#REF!</v>
      </c>
      <c r="K1238" s="269" t="e">
        <f t="shared" si="382"/>
        <v>#REF!</v>
      </c>
      <c r="L1238" s="269" t="e">
        <f t="shared" si="383"/>
        <v>#REF!</v>
      </c>
      <c r="M1238" s="106" t="e">
        <f t="shared" si="384"/>
        <v>#REF!</v>
      </c>
      <c r="N1238" s="85"/>
      <c r="O1238" s="86"/>
      <c r="P1238" s="16"/>
      <c r="Q1238" s="17"/>
      <c r="R1238" s="126"/>
      <c r="T1238" s="221" t="e">
        <f t="shared" si="385"/>
        <v>#REF!</v>
      </c>
      <c r="W1238" s="221" t="e">
        <f t="shared" si="386"/>
        <v>#REF!</v>
      </c>
    </row>
    <row r="1239" spans="1:23" s="18" customFormat="1" ht="21.95" customHeight="1" x14ac:dyDescent="0.2">
      <c r="A1239" s="192" t="e">
        <f>'Anexo VI Estimativa de custo'!#REF!</f>
        <v>#REF!</v>
      </c>
      <c r="B1239" s="172" t="e">
        <f>CONCATENATE($R$1232,SUM($M$1233:M1239))</f>
        <v>#REF!</v>
      </c>
      <c r="C1239" s="36" t="e">
        <f>'Anexo VI Estimativa de custo'!#REF!</f>
        <v>#REF!</v>
      </c>
      <c r="D1239" s="6" t="e">
        <f>'Anexo VI Estimativa de custo'!#REF!</f>
        <v>#REF!</v>
      </c>
      <c r="E1239" s="46" t="e">
        <f>'Anexo VI Estimativa de custo'!#REF!</f>
        <v>#REF!</v>
      </c>
      <c r="F1239" s="46" t="e">
        <f t="shared" si="378"/>
        <v>#REF!</v>
      </c>
      <c r="G1239" s="167" t="e">
        <f t="shared" si="379"/>
        <v>#REF!</v>
      </c>
      <c r="H1239" s="167" t="e">
        <f t="shared" si="380"/>
        <v>#REF!</v>
      </c>
      <c r="I1239" s="11" t="e">
        <f>'Anexo VI Estimativa de custo'!#REF!</f>
        <v>#REF!</v>
      </c>
      <c r="J1239" s="269" t="e">
        <f t="shared" si="381"/>
        <v>#REF!</v>
      </c>
      <c r="K1239" s="269" t="e">
        <f t="shared" si="382"/>
        <v>#REF!</v>
      </c>
      <c r="L1239" s="269" t="e">
        <f t="shared" si="383"/>
        <v>#REF!</v>
      </c>
      <c r="M1239" s="106" t="e">
        <f t="shared" si="384"/>
        <v>#REF!</v>
      </c>
      <c r="N1239" s="85"/>
      <c r="O1239" s="86"/>
      <c r="P1239" s="16"/>
      <c r="Q1239" s="17"/>
      <c r="R1239" s="126"/>
      <c r="T1239" s="221" t="e">
        <f t="shared" si="385"/>
        <v>#REF!</v>
      </c>
      <c r="W1239" s="221" t="e">
        <f t="shared" si="386"/>
        <v>#REF!</v>
      </c>
    </row>
    <row r="1240" spans="1:23" s="18" customFormat="1" ht="21.95" customHeight="1" x14ac:dyDescent="0.2">
      <c r="A1240" s="192" t="e">
        <f>'Anexo VI Estimativa de custo'!#REF!</f>
        <v>#REF!</v>
      </c>
      <c r="B1240" s="172" t="e">
        <f>CONCATENATE($R$1232,SUM($M$1233:M1240))</f>
        <v>#REF!</v>
      </c>
      <c r="C1240" s="36" t="e">
        <f>'Anexo VI Estimativa de custo'!#REF!</f>
        <v>#REF!</v>
      </c>
      <c r="D1240" s="6" t="e">
        <f>'Anexo VI Estimativa de custo'!#REF!</f>
        <v>#REF!</v>
      </c>
      <c r="E1240" s="46" t="e">
        <f>'Anexo VI Estimativa de custo'!#REF!</f>
        <v>#REF!</v>
      </c>
      <c r="F1240" s="46" t="e">
        <f t="shared" si="378"/>
        <v>#REF!</v>
      </c>
      <c r="G1240" s="167" t="e">
        <f t="shared" si="379"/>
        <v>#REF!</v>
      </c>
      <c r="H1240" s="167" t="e">
        <f t="shared" si="380"/>
        <v>#REF!</v>
      </c>
      <c r="I1240" s="11" t="e">
        <f>'Anexo VI Estimativa de custo'!#REF!</f>
        <v>#REF!</v>
      </c>
      <c r="J1240" s="269" t="e">
        <f t="shared" si="381"/>
        <v>#REF!</v>
      </c>
      <c r="K1240" s="269" t="e">
        <f t="shared" si="382"/>
        <v>#REF!</v>
      </c>
      <c r="L1240" s="269" t="e">
        <f t="shared" si="383"/>
        <v>#REF!</v>
      </c>
      <c r="M1240" s="106" t="e">
        <f t="shared" si="384"/>
        <v>#REF!</v>
      </c>
      <c r="N1240" s="85"/>
      <c r="O1240" s="86"/>
      <c r="P1240" s="16"/>
      <c r="Q1240" s="17"/>
      <c r="R1240" s="126"/>
      <c r="T1240" s="221" t="e">
        <f t="shared" si="385"/>
        <v>#REF!</v>
      </c>
      <c r="W1240" s="221" t="e">
        <f t="shared" si="386"/>
        <v>#REF!</v>
      </c>
    </row>
    <row r="1241" spans="1:23" s="18" customFormat="1" ht="21.95" customHeight="1" x14ac:dyDescent="0.2">
      <c r="A1241" s="192" t="e">
        <f>'Anexo VI Estimativa de custo'!#REF!</f>
        <v>#REF!</v>
      </c>
      <c r="B1241" s="172" t="e">
        <f>CONCATENATE($R$1232,SUM($M$1233:M1241))</f>
        <v>#REF!</v>
      </c>
      <c r="C1241" s="36" t="e">
        <f>'Anexo VI Estimativa de custo'!#REF!</f>
        <v>#REF!</v>
      </c>
      <c r="D1241" s="6" t="e">
        <f>'Anexo VI Estimativa de custo'!#REF!</f>
        <v>#REF!</v>
      </c>
      <c r="E1241" s="46" t="e">
        <f>'Anexo VI Estimativa de custo'!#REF!</f>
        <v>#REF!</v>
      </c>
      <c r="F1241" s="46" t="e">
        <f t="shared" si="378"/>
        <v>#REF!</v>
      </c>
      <c r="G1241" s="167" t="e">
        <f t="shared" si="379"/>
        <v>#REF!</v>
      </c>
      <c r="H1241" s="167" t="e">
        <f t="shared" si="380"/>
        <v>#REF!</v>
      </c>
      <c r="I1241" s="11" t="e">
        <f>'Anexo VI Estimativa de custo'!#REF!</f>
        <v>#REF!</v>
      </c>
      <c r="J1241" s="269" t="e">
        <f t="shared" si="381"/>
        <v>#REF!</v>
      </c>
      <c r="K1241" s="269" t="e">
        <f t="shared" si="382"/>
        <v>#REF!</v>
      </c>
      <c r="L1241" s="269" t="e">
        <f t="shared" si="383"/>
        <v>#REF!</v>
      </c>
      <c r="M1241" s="106" t="e">
        <f t="shared" si="384"/>
        <v>#REF!</v>
      </c>
      <c r="N1241" s="85"/>
      <c r="O1241" s="86"/>
      <c r="P1241" s="16"/>
      <c r="Q1241" s="17"/>
      <c r="R1241" s="126"/>
      <c r="T1241" s="221" t="e">
        <f t="shared" si="385"/>
        <v>#REF!</v>
      </c>
      <c r="W1241" s="221" t="e">
        <f t="shared" si="386"/>
        <v>#REF!</v>
      </c>
    </row>
    <row r="1242" spans="1:23" s="18" customFormat="1" ht="21.95" customHeight="1" x14ac:dyDescent="0.2">
      <c r="A1242" s="192" t="e">
        <f>'Anexo VI Estimativa de custo'!#REF!</f>
        <v>#REF!</v>
      </c>
      <c r="B1242" s="172" t="e">
        <f>CONCATENATE($R$1232,SUM($M$1233:M1242))</f>
        <v>#REF!</v>
      </c>
      <c r="C1242" s="36" t="e">
        <f>'Anexo VI Estimativa de custo'!#REF!</f>
        <v>#REF!</v>
      </c>
      <c r="D1242" s="6" t="e">
        <f>'Anexo VI Estimativa de custo'!#REF!</f>
        <v>#REF!</v>
      </c>
      <c r="E1242" s="46" t="e">
        <f>'Anexo VI Estimativa de custo'!#REF!</f>
        <v>#REF!</v>
      </c>
      <c r="F1242" s="46" t="e">
        <f t="shared" si="378"/>
        <v>#REF!</v>
      </c>
      <c r="G1242" s="167" t="e">
        <f t="shared" si="379"/>
        <v>#REF!</v>
      </c>
      <c r="H1242" s="167" t="e">
        <f t="shared" si="380"/>
        <v>#REF!</v>
      </c>
      <c r="I1242" s="11" t="e">
        <f>'Anexo VI Estimativa de custo'!#REF!</f>
        <v>#REF!</v>
      </c>
      <c r="J1242" s="269" t="e">
        <f t="shared" si="381"/>
        <v>#REF!</v>
      </c>
      <c r="K1242" s="269" t="e">
        <f t="shared" si="382"/>
        <v>#REF!</v>
      </c>
      <c r="L1242" s="269" t="e">
        <f t="shared" si="383"/>
        <v>#REF!</v>
      </c>
      <c r="M1242" s="106" t="e">
        <f t="shared" si="384"/>
        <v>#REF!</v>
      </c>
      <c r="N1242" s="85"/>
      <c r="O1242" s="86"/>
      <c r="P1242" s="16"/>
      <c r="Q1242" s="17"/>
      <c r="R1242" s="126"/>
      <c r="T1242" s="221" t="e">
        <f t="shared" si="385"/>
        <v>#REF!</v>
      </c>
      <c r="W1242" s="221" t="e">
        <f t="shared" si="386"/>
        <v>#REF!</v>
      </c>
    </row>
    <row r="1243" spans="1:23" s="18" customFormat="1" ht="21.95" customHeight="1" x14ac:dyDescent="0.2">
      <c r="A1243" s="192" t="e">
        <f>'Anexo VI Estimativa de custo'!#REF!</f>
        <v>#REF!</v>
      </c>
      <c r="B1243" s="172" t="e">
        <f>CONCATENATE($R$1232,SUM($M$1233:M1243))</f>
        <v>#REF!</v>
      </c>
      <c r="C1243" s="36" t="e">
        <f>'Anexo VI Estimativa de custo'!#REF!</f>
        <v>#REF!</v>
      </c>
      <c r="D1243" s="6" t="e">
        <f>'Anexo VI Estimativa de custo'!#REF!</f>
        <v>#REF!</v>
      </c>
      <c r="E1243" s="46" t="e">
        <f>'Anexo VI Estimativa de custo'!#REF!</f>
        <v>#REF!</v>
      </c>
      <c r="F1243" s="46" t="e">
        <f t="shared" si="378"/>
        <v>#REF!</v>
      </c>
      <c r="G1243" s="167" t="e">
        <f t="shared" si="379"/>
        <v>#REF!</v>
      </c>
      <c r="H1243" s="167" t="e">
        <f t="shared" si="380"/>
        <v>#REF!</v>
      </c>
      <c r="I1243" s="11" t="e">
        <f>'Anexo VI Estimativa de custo'!#REF!</f>
        <v>#REF!</v>
      </c>
      <c r="J1243" s="269" t="e">
        <f t="shared" si="381"/>
        <v>#REF!</v>
      </c>
      <c r="K1243" s="269" t="e">
        <f t="shared" si="382"/>
        <v>#REF!</v>
      </c>
      <c r="L1243" s="269" t="e">
        <f t="shared" si="383"/>
        <v>#REF!</v>
      </c>
      <c r="M1243" s="106" t="e">
        <f t="shared" si="384"/>
        <v>#REF!</v>
      </c>
      <c r="N1243" s="85"/>
      <c r="O1243" s="86"/>
      <c r="P1243" s="16"/>
      <c r="Q1243" s="17"/>
      <c r="R1243" s="126"/>
      <c r="T1243" s="221" t="e">
        <f t="shared" si="385"/>
        <v>#REF!</v>
      </c>
      <c r="W1243" s="221" t="e">
        <f t="shared" si="386"/>
        <v>#REF!</v>
      </c>
    </row>
    <row r="1244" spans="1:23" s="18" customFormat="1" ht="21.95" customHeight="1" x14ac:dyDescent="0.2">
      <c r="A1244" s="192" t="e">
        <f>'Anexo VI Estimativa de custo'!#REF!</f>
        <v>#REF!</v>
      </c>
      <c r="B1244" s="172" t="e">
        <f>CONCATENATE($R$1232,SUM($M$1233:M1244))</f>
        <v>#REF!</v>
      </c>
      <c r="C1244" s="36" t="e">
        <f>'Anexo VI Estimativa de custo'!#REF!</f>
        <v>#REF!</v>
      </c>
      <c r="D1244" s="6" t="e">
        <f>'Anexo VI Estimativa de custo'!#REF!</f>
        <v>#REF!</v>
      </c>
      <c r="E1244" s="46" t="e">
        <f>'Anexo VI Estimativa de custo'!#REF!</f>
        <v>#REF!</v>
      </c>
      <c r="F1244" s="46" t="e">
        <f t="shared" si="378"/>
        <v>#REF!</v>
      </c>
      <c r="G1244" s="167" t="e">
        <f t="shared" si="379"/>
        <v>#REF!</v>
      </c>
      <c r="H1244" s="167" t="e">
        <f t="shared" si="380"/>
        <v>#REF!</v>
      </c>
      <c r="I1244" s="11" t="e">
        <f>'Anexo VI Estimativa de custo'!#REF!</f>
        <v>#REF!</v>
      </c>
      <c r="J1244" s="269" t="e">
        <f t="shared" si="381"/>
        <v>#REF!</v>
      </c>
      <c r="K1244" s="269" t="e">
        <f t="shared" si="382"/>
        <v>#REF!</v>
      </c>
      <c r="L1244" s="269" t="e">
        <f t="shared" si="383"/>
        <v>#REF!</v>
      </c>
      <c r="M1244" s="106" t="e">
        <f t="shared" si="384"/>
        <v>#REF!</v>
      </c>
      <c r="N1244" s="85"/>
      <c r="O1244" s="86"/>
      <c r="P1244" s="16"/>
      <c r="Q1244" s="17"/>
      <c r="R1244" s="126"/>
      <c r="T1244" s="221" t="e">
        <f t="shared" si="385"/>
        <v>#REF!</v>
      </c>
      <c r="W1244" s="221" t="e">
        <f t="shared" si="386"/>
        <v>#REF!</v>
      </c>
    </row>
    <row r="1245" spans="1:23" s="18" customFormat="1" ht="21.95" customHeight="1" x14ac:dyDescent="0.2">
      <c r="A1245" s="192" t="e">
        <f>'Anexo VI Estimativa de custo'!#REF!</f>
        <v>#REF!</v>
      </c>
      <c r="B1245" s="172" t="e">
        <f>CONCATENATE($R$1232,SUM($M$1233:M1245))</f>
        <v>#REF!</v>
      </c>
      <c r="C1245" s="36" t="e">
        <f>'Anexo VI Estimativa de custo'!#REF!</f>
        <v>#REF!</v>
      </c>
      <c r="D1245" s="6" t="e">
        <f>'Anexo VI Estimativa de custo'!#REF!</f>
        <v>#REF!</v>
      </c>
      <c r="E1245" s="46" t="e">
        <f>'Anexo VI Estimativa de custo'!#REF!</f>
        <v>#REF!</v>
      </c>
      <c r="F1245" s="46" t="e">
        <f t="shared" si="378"/>
        <v>#REF!</v>
      </c>
      <c r="G1245" s="167" t="e">
        <f t="shared" si="379"/>
        <v>#REF!</v>
      </c>
      <c r="H1245" s="167" t="e">
        <f t="shared" si="380"/>
        <v>#REF!</v>
      </c>
      <c r="I1245" s="11" t="e">
        <f>'Anexo VI Estimativa de custo'!#REF!</f>
        <v>#REF!</v>
      </c>
      <c r="J1245" s="269" t="e">
        <f t="shared" si="381"/>
        <v>#REF!</v>
      </c>
      <c r="K1245" s="269" t="e">
        <f t="shared" si="382"/>
        <v>#REF!</v>
      </c>
      <c r="L1245" s="269" t="e">
        <f t="shared" si="383"/>
        <v>#REF!</v>
      </c>
      <c r="M1245" s="106" t="e">
        <f t="shared" si="384"/>
        <v>#REF!</v>
      </c>
      <c r="N1245" s="85"/>
      <c r="O1245" s="86"/>
      <c r="P1245" s="16"/>
      <c r="Q1245" s="17"/>
      <c r="R1245" s="126"/>
      <c r="T1245" s="221" t="e">
        <f t="shared" si="385"/>
        <v>#REF!</v>
      </c>
      <c r="W1245" s="221" t="e">
        <f t="shared" si="386"/>
        <v>#REF!</v>
      </c>
    </row>
    <row r="1246" spans="1:23" s="18" customFormat="1" ht="21.95" customHeight="1" x14ac:dyDescent="0.2">
      <c r="A1246" s="192" t="e">
        <f>'Anexo VI Estimativa de custo'!#REF!</f>
        <v>#REF!</v>
      </c>
      <c r="B1246" s="172" t="e">
        <f>CONCATENATE($R$1232,SUM($M$1233:M1246))</f>
        <v>#REF!</v>
      </c>
      <c r="C1246" s="36" t="e">
        <f>'Anexo VI Estimativa de custo'!#REF!</f>
        <v>#REF!</v>
      </c>
      <c r="D1246" s="6" t="e">
        <f>'Anexo VI Estimativa de custo'!#REF!</f>
        <v>#REF!</v>
      </c>
      <c r="E1246" s="46" t="e">
        <f>'Anexo VI Estimativa de custo'!#REF!</f>
        <v>#REF!</v>
      </c>
      <c r="F1246" s="46" t="e">
        <f t="shared" si="378"/>
        <v>#REF!</v>
      </c>
      <c r="G1246" s="167" t="e">
        <f t="shared" si="379"/>
        <v>#REF!</v>
      </c>
      <c r="H1246" s="167" t="e">
        <f t="shared" si="380"/>
        <v>#REF!</v>
      </c>
      <c r="I1246" s="11" t="e">
        <f>'Anexo VI Estimativa de custo'!#REF!</f>
        <v>#REF!</v>
      </c>
      <c r="J1246" s="269" t="e">
        <f t="shared" si="381"/>
        <v>#REF!</v>
      </c>
      <c r="K1246" s="269" t="e">
        <f t="shared" si="382"/>
        <v>#REF!</v>
      </c>
      <c r="L1246" s="269" t="e">
        <f t="shared" si="383"/>
        <v>#REF!</v>
      </c>
      <c r="M1246" s="106" t="e">
        <f t="shared" si="384"/>
        <v>#REF!</v>
      </c>
      <c r="N1246" s="85"/>
      <c r="O1246" s="86"/>
      <c r="P1246" s="16"/>
      <c r="Q1246" s="17"/>
      <c r="R1246" s="126"/>
      <c r="T1246" s="221" t="e">
        <f t="shared" si="385"/>
        <v>#REF!</v>
      </c>
      <c r="W1246" s="221" t="e">
        <f t="shared" si="386"/>
        <v>#REF!</v>
      </c>
    </row>
    <row r="1247" spans="1:23" s="18" customFormat="1" ht="21.95" customHeight="1" x14ac:dyDescent="0.2">
      <c r="A1247" s="192" t="e">
        <f>'Anexo VI Estimativa de custo'!#REF!</f>
        <v>#REF!</v>
      </c>
      <c r="B1247" s="172" t="e">
        <f>CONCATENATE($R$1232,SUM($M$1233:M1247))</f>
        <v>#REF!</v>
      </c>
      <c r="C1247" s="36" t="e">
        <f>'Anexo VI Estimativa de custo'!#REF!</f>
        <v>#REF!</v>
      </c>
      <c r="D1247" s="6" t="e">
        <f>'Anexo VI Estimativa de custo'!#REF!</f>
        <v>#REF!</v>
      </c>
      <c r="E1247" s="46" t="e">
        <f>'Anexo VI Estimativa de custo'!#REF!</f>
        <v>#REF!</v>
      </c>
      <c r="F1247" s="46" t="e">
        <f t="shared" si="378"/>
        <v>#REF!</v>
      </c>
      <c r="G1247" s="167" t="e">
        <f t="shared" si="379"/>
        <v>#REF!</v>
      </c>
      <c r="H1247" s="167" t="e">
        <f t="shared" si="380"/>
        <v>#REF!</v>
      </c>
      <c r="I1247" s="11" t="e">
        <f>'Anexo VI Estimativa de custo'!#REF!</f>
        <v>#REF!</v>
      </c>
      <c r="J1247" s="269" t="e">
        <f t="shared" si="381"/>
        <v>#REF!</v>
      </c>
      <c r="K1247" s="269" t="e">
        <f t="shared" si="382"/>
        <v>#REF!</v>
      </c>
      <c r="L1247" s="269" t="e">
        <f t="shared" si="383"/>
        <v>#REF!</v>
      </c>
      <c r="M1247" s="106" t="e">
        <f t="shared" si="384"/>
        <v>#REF!</v>
      </c>
      <c r="N1247" s="85"/>
      <c r="O1247" s="86"/>
      <c r="P1247" s="16"/>
      <c r="Q1247" s="17"/>
      <c r="R1247" s="126"/>
      <c r="T1247" s="221" t="e">
        <f t="shared" si="385"/>
        <v>#REF!</v>
      </c>
      <c r="W1247" s="221" t="e">
        <f t="shared" si="386"/>
        <v>#REF!</v>
      </c>
    </row>
    <row r="1248" spans="1:23" s="18" customFormat="1" ht="21.95" customHeight="1" x14ac:dyDescent="0.2">
      <c r="A1248" s="192" t="e">
        <f>'Anexo VI Estimativa de custo'!#REF!</f>
        <v>#REF!</v>
      </c>
      <c r="B1248" s="172" t="e">
        <f>CONCATENATE($R$1232,SUM($M$1233:M1248))</f>
        <v>#REF!</v>
      </c>
      <c r="C1248" s="36" t="e">
        <f>'Anexo VI Estimativa de custo'!#REF!</f>
        <v>#REF!</v>
      </c>
      <c r="D1248" s="6" t="e">
        <f>'Anexo VI Estimativa de custo'!#REF!</f>
        <v>#REF!</v>
      </c>
      <c r="E1248" s="46" t="e">
        <f>'Anexo VI Estimativa de custo'!#REF!</f>
        <v>#REF!</v>
      </c>
      <c r="F1248" s="46" t="e">
        <f t="shared" si="378"/>
        <v>#REF!</v>
      </c>
      <c r="G1248" s="167" t="e">
        <f t="shared" si="379"/>
        <v>#REF!</v>
      </c>
      <c r="H1248" s="167" t="e">
        <f t="shared" si="380"/>
        <v>#REF!</v>
      </c>
      <c r="I1248" s="11" t="e">
        <f>'Anexo VI Estimativa de custo'!#REF!</f>
        <v>#REF!</v>
      </c>
      <c r="J1248" s="269" t="e">
        <f t="shared" si="381"/>
        <v>#REF!</v>
      </c>
      <c r="K1248" s="269" t="e">
        <f t="shared" si="382"/>
        <v>#REF!</v>
      </c>
      <c r="L1248" s="269" t="e">
        <f t="shared" si="383"/>
        <v>#REF!</v>
      </c>
      <c r="M1248" s="106" t="e">
        <f t="shared" si="384"/>
        <v>#REF!</v>
      </c>
      <c r="N1248" s="85"/>
      <c r="O1248" s="86"/>
      <c r="P1248" s="16"/>
      <c r="Q1248" s="17"/>
      <c r="R1248" s="126"/>
      <c r="T1248" s="221" t="e">
        <f t="shared" si="385"/>
        <v>#REF!</v>
      </c>
      <c r="W1248" s="221" t="e">
        <f t="shared" si="386"/>
        <v>#REF!</v>
      </c>
    </row>
    <row r="1249" spans="1:23" s="18" customFormat="1" ht="21.95" customHeight="1" x14ac:dyDescent="0.2">
      <c r="A1249" s="192" t="e">
        <f>'Anexo VI Estimativa de custo'!#REF!</f>
        <v>#REF!</v>
      </c>
      <c r="B1249" s="172" t="e">
        <f>CONCATENATE($R$1232,SUM($M$1233:M1249))</f>
        <v>#REF!</v>
      </c>
      <c r="C1249" s="36" t="e">
        <f>'Anexo VI Estimativa de custo'!#REF!</f>
        <v>#REF!</v>
      </c>
      <c r="D1249" s="6" t="e">
        <f>'Anexo VI Estimativa de custo'!#REF!</f>
        <v>#REF!</v>
      </c>
      <c r="E1249" s="46" t="e">
        <f>'Anexo VI Estimativa de custo'!#REF!</f>
        <v>#REF!</v>
      </c>
      <c r="F1249" s="46" t="e">
        <f t="shared" si="378"/>
        <v>#REF!</v>
      </c>
      <c r="G1249" s="167" t="e">
        <f t="shared" si="379"/>
        <v>#REF!</v>
      </c>
      <c r="H1249" s="167" t="e">
        <f t="shared" si="380"/>
        <v>#REF!</v>
      </c>
      <c r="I1249" s="11" t="e">
        <f>'Anexo VI Estimativa de custo'!#REF!</f>
        <v>#REF!</v>
      </c>
      <c r="J1249" s="269" t="e">
        <f t="shared" si="381"/>
        <v>#REF!</v>
      </c>
      <c r="K1249" s="269" t="e">
        <f t="shared" si="382"/>
        <v>#REF!</v>
      </c>
      <c r="L1249" s="269" t="e">
        <f t="shared" si="383"/>
        <v>#REF!</v>
      </c>
      <c r="M1249" s="106" t="e">
        <f t="shared" si="384"/>
        <v>#REF!</v>
      </c>
      <c r="N1249" s="85"/>
      <c r="O1249" s="86"/>
      <c r="P1249" s="16"/>
      <c r="Q1249" s="17"/>
      <c r="R1249" s="126"/>
      <c r="T1249" s="221" t="e">
        <f t="shared" si="385"/>
        <v>#REF!</v>
      </c>
      <c r="W1249" s="221" t="e">
        <f t="shared" si="386"/>
        <v>#REF!</v>
      </c>
    </row>
    <row r="1250" spans="1:23" s="18" customFormat="1" ht="21.95" customHeight="1" x14ac:dyDescent="0.2">
      <c r="A1250" s="192" t="e">
        <f>'Anexo VI Estimativa de custo'!#REF!</f>
        <v>#REF!</v>
      </c>
      <c r="B1250" s="172" t="e">
        <f>CONCATENATE($R$1232,SUM($M$1233:M1250))</f>
        <v>#REF!</v>
      </c>
      <c r="C1250" s="36" t="e">
        <f>'Anexo VI Estimativa de custo'!#REF!</f>
        <v>#REF!</v>
      </c>
      <c r="D1250" s="6" t="e">
        <f>'Anexo VI Estimativa de custo'!#REF!</f>
        <v>#REF!</v>
      </c>
      <c r="E1250" s="46" t="e">
        <f>'Anexo VI Estimativa de custo'!#REF!</f>
        <v>#REF!</v>
      </c>
      <c r="F1250" s="46" t="e">
        <f t="shared" si="378"/>
        <v>#REF!</v>
      </c>
      <c r="G1250" s="167" t="e">
        <f t="shared" si="379"/>
        <v>#REF!</v>
      </c>
      <c r="H1250" s="167" t="e">
        <f t="shared" si="380"/>
        <v>#REF!</v>
      </c>
      <c r="I1250" s="11" t="e">
        <f>'Anexo VI Estimativa de custo'!#REF!</f>
        <v>#REF!</v>
      </c>
      <c r="J1250" s="269" t="e">
        <f t="shared" si="381"/>
        <v>#REF!</v>
      </c>
      <c r="K1250" s="269" t="e">
        <f t="shared" si="382"/>
        <v>#REF!</v>
      </c>
      <c r="L1250" s="269" t="e">
        <f t="shared" si="383"/>
        <v>#REF!</v>
      </c>
      <c r="M1250" s="106" t="e">
        <f t="shared" si="384"/>
        <v>#REF!</v>
      </c>
      <c r="N1250" s="85"/>
      <c r="O1250" s="86"/>
      <c r="P1250" s="16"/>
      <c r="Q1250" s="17"/>
      <c r="R1250" s="126"/>
      <c r="T1250" s="221" t="e">
        <f t="shared" si="385"/>
        <v>#REF!</v>
      </c>
      <c r="W1250" s="221" t="e">
        <f t="shared" si="386"/>
        <v>#REF!</v>
      </c>
    </row>
    <row r="1251" spans="1:23" s="18" customFormat="1" ht="21.95" customHeight="1" x14ac:dyDescent="0.2">
      <c r="A1251" s="192" t="e">
        <f>'Anexo VI Estimativa de custo'!#REF!</f>
        <v>#REF!</v>
      </c>
      <c r="B1251" s="172" t="e">
        <f>CONCATENATE($R$1232,SUM($M$1233:M1251))</f>
        <v>#REF!</v>
      </c>
      <c r="C1251" s="36" t="e">
        <f>'Anexo VI Estimativa de custo'!#REF!</f>
        <v>#REF!</v>
      </c>
      <c r="D1251" s="6" t="e">
        <f>'Anexo VI Estimativa de custo'!#REF!</f>
        <v>#REF!</v>
      </c>
      <c r="E1251" s="46" t="e">
        <f>'Anexo VI Estimativa de custo'!#REF!</f>
        <v>#REF!</v>
      </c>
      <c r="F1251" s="46" t="e">
        <f t="shared" si="378"/>
        <v>#REF!</v>
      </c>
      <c r="G1251" s="167" t="e">
        <f t="shared" si="379"/>
        <v>#REF!</v>
      </c>
      <c r="H1251" s="167" t="e">
        <f t="shared" si="380"/>
        <v>#REF!</v>
      </c>
      <c r="I1251" s="11" t="e">
        <f>'Anexo VI Estimativa de custo'!#REF!</f>
        <v>#REF!</v>
      </c>
      <c r="J1251" s="269" t="e">
        <f t="shared" si="381"/>
        <v>#REF!</v>
      </c>
      <c r="K1251" s="269" t="e">
        <f t="shared" si="382"/>
        <v>#REF!</v>
      </c>
      <c r="L1251" s="269" t="e">
        <f t="shared" si="383"/>
        <v>#REF!</v>
      </c>
      <c r="M1251" s="106" t="e">
        <f t="shared" si="384"/>
        <v>#REF!</v>
      </c>
      <c r="N1251" s="85"/>
      <c r="O1251" s="86"/>
      <c r="P1251" s="16"/>
      <c r="Q1251" s="17"/>
      <c r="R1251" s="126"/>
      <c r="T1251" s="221" t="e">
        <f t="shared" si="385"/>
        <v>#REF!</v>
      </c>
      <c r="W1251" s="221" t="e">
        <f t="shared" si="386"/>
        <v>#REF!</v>
      </c>
    </row>
    <row r="1252" spans="1:23" s="18" customFormat="1" ht="21.95" customHeight="1" x14ac:dyDescent="0.2">
      <c r="A1252" s="192" t="e">
        <f>'Anexo VI Estimativa de custo'!#REF!</f>
        <v>#REF!</v>
      </c>
      <c r="B1252" s="172" t="e">
        <f>CONCATENATE($R$1232,SUM($M$1233:M1252))</f>
        <v>#REF!</v>
      </c>
      <c r="C1252" s="36" t="e">
        <f>'Anexo VI Estimativa de custo'!#REF!</f>
        <v>#REF!</v>
      </c>
      <c r="D1252" s="6" t="e">
        <f>'Anexo VI Estimativa de custo'!#REF!</f>
        <v>#REF!</v>
      </c>
      <c r="E1252" s="46" t="e">
        <f>'Anexo VI Estimativa de custo'!#REF!</f>
        <v>#REF!</v>
      </c>
      <c r="F1252" s="46" t="e">
        <f t="shared" si="378"/>
        <v>#REF!</v>
      </c>
      <c r="G1252" s="167" t="e">
        <f t="shared" si="379"/>
        <v>#REF!</v>
      </c>
      <c r="H1252" s="167" t="e">
        <f t="shared" si="380"/>
        <v>#REF!</v>
      </c>
      <c r="I1252" s="11" t="e">
        <f>'Anexo VI Estimativa de custo'!#REF!</f>
        <v>#REF!</v>
      </c>
      <c r="J1252" s="269" t="e">
        <f t="shared" si="381"/>
        <v>#REF!</v>
      </c>
      <c r="K1252" s="269" t="e">
        <f t="shared" si="382"/>
        <v>#REF!</v>
      </c>
      <c r="L1252" s="269" t="e">
        <f t="shared" si="383"/>
        <v>#REF!</v>
      </c>
      <c r="M1252" s="106" t="e">
        <f t="shared" si="384"/>
        <v>#REF!</v>
      </c>
      <c r="N1252" s="85"/>
      <c r="O1252" s="86"/>
      <c r="P1252" s="16"/>
      <c r="Q1252" s="17"/>
      <c r="R1252" s="126"/>
      <c r="T1252" s="221" t="e">
        <f t="shared" si="385"/>
        <v>#REF!</v>
      </c>
      <c r="W1252" s="221" t="e">
        <f t="shared" si="386"/>
        <v>#REF!</v>
      </c>
    </row>
    <row r="1253" spans="1:23" s="18" customFormat="1" ht="21.95" customHeight="1" x14ac:dyDescent="0.2">
      <c r="A1253" s="192" t="e">
        <f>'Anexo VI Estimativa de custo'!#REF!</f>
        <v>#REF!</v>
      </c>
      <c r="B1253" s="172" t="e">
        <f>CONCATENATE($R$1232,SUM($M$1233:M1253))</f>
        <v>#REF!</v>
      </c>
      <c r="C1253" s="36" t="e">
        <f>'Anexo VI Estimativa de custo'!#REF!</f>
        <v>#REF!</v>
      </c>
      <c r="D1253" s="6" t="e">
        <f>'Anexo VI Estimativa de custo'!#REF!</f>
        <v>#REF!</v>
      </c>
      <c r="E1253" s="46" t="e">
        <f>'Anexo VI Estimativa de custo'!#REF!</f>
        <v>#REF!</v>
      </c>
      <c r="F1253" s="46" t="e">
        <f t="shared" si="378"/>
        <v>#REF!</v>
      </c>
      <c r="G1253" s="167" t="e">
        <f t="shared" si="379"/>
        <v>#REF!</v>
      </c>
      <c r="H1253" s="167" t="e">
        <f t="shared" si="380"/>
        <v>#REF!</v>
      </c>
      <c r="I1253" s="11" t="e">
        <f>'Anexo VI Estimativa de custo'!#REF!</f>
        <v>#REF!</v>
      </c>
      <c r="J1253" s="269" t="e">
        <f t="shared" si="381"/>
        <v>#REF!</v>
      </c>
      <c r="K1253" s="269" t="e">
        <f t="shared" si="382"/>
        <v>#REF!</v>
      </c>
      <c r="L1253" s="269" t="e">
        <f t="shared" si="383"/>
        <v>#REF!</v>
      </c>
      <c r="M1253" s="106" t="e">
        <f t="shared" si="384"/>
        <v>#REF!</v>
      </c>
      <c r="N1253" s="85"/>
      <c r="O1253" s="86"/>
      <c r="P1253" s="16"/>
      <c r="Q1253" s="17"/>
      <c r="R1253" s="126"/>
      <c r="T1253" s="221" t="e">
        <f t="shared" si="385"/>
        <v>#REF!</v>
      </c>
      <c r="W1253" s="221" t="e">
        <f t="shared" si="386"/>
        <v>#REF!</v>
      </c>
    </row>
    <row r="1254" spans="1:23" s="18" customFormat="1" ht="21.95" customHeight="1" x14ac:dyDescent="0.2">
      <c r="A1254" s="192" t="e">
        <f>'Anexo VI Estimativa de custo'!#REF!</f>
        <v>#REF!</v>
      </c>
      <c r="B1254" s="172" t="e">
        <f>CONCATENATE($R$1232,SUM($M$1233:M1254))</f>
        <v>#REF!</v>
      </c>
      <c r="C1254" s="36" t="e">
        <f>'Anexo VI Estimativa de custo'!#REF!</f>
        <v>#REF!</v>
      </c>
      <c r="D1254" s="6" t="e">
        <f>'Anexo VI Estimativa de custo'!#REF!</f>
        <v>#REF!</v>
      </c>
      <c r="E1254" s="46" t="e">
        <f>'Anexo VI Estimativa de custo'!#REF!</f>
        <v>#REF!</v>
      </c>
      <c r="F1254" s="46" t="e">
        <f t="shared" si="378"/>
        <v>#REF!</v>
      </c>
      <c r="G1254" s="167" t="e">
        <f t="shared" si="379"/>
        <v>#REF!</v>
      </c>
      <c r="H1254" s="167" t="e">
        <f t="shared" si="380"/>
        <v>#REF!</v>
      </c>
      <c r="I1254" s="11" t="e">
        <f>'Anexo VI Estimativa de custo'!#REF!</f>
        <v>#REF!</v>
      </c>
      <c r="J1254" s="269" t="e">
        <f t="shared" si="381"/>
        <v>#REF!</v>
      </c>
      <c r="K1254" s="269" t="e">
        <f t="shared" si="382"/>
        <v>#REF!</v>
      </c>
      <c r="L1254" s="269" t="e">
        <f t="shared" si="383"/>
        <v>#REF!</v>
      </c>
      <c r="M1254" s="106" t="e">
        <f t="shared" si="384"/>
        <v>#REF!</v>
      </c>
      <c r="N1254" s="85"/>
      <c r="O1254" s="86"/>
      <c r="P1254" s="16"/>
      <c r="Q1254" s="17"/>
      <c r="R1254" s="126"/>
      <c r="T1254" s="221" t="e">
        <f t="shared" si="385"/>
        <v>#REF!</v>
      </c>
      <c r="W1254" s="221" t="e">
        <f t="shared" si="386"/>
        <v>#REF!</v>
      </c>
    </row>
    <row r="1255" spans="1:23" s="18" customFormat="1" ht="21.95" customHeight="1" x14ac:dyDescent="0.2">
      <c r="A1255" s="192" t="e">
        <f>'Anexo VI Estimativa de custo'!#REF!</f>
        <v>#REF!</v>
      </c>
      <c r="B1255" s="172" t="e">
        <f>CONCATENATE($R$1232,SUM($M$1233:M1255))</f>
        <v>#REF!</v>
      </c>
      <c r="C1255" s="36" t="e">
        <f>'Anexo VI Estimativa de custo'!#REF!</f>
        <v>#REF!</v>
      </c>
      <c r="D1255" s="6" t="e">
        <f>'Anexo VI Estimativa de custo'!#REF!</f>
        <v>#REF!</v>
      </c>
      <c r="E1255" s="46" t="e">
        <f>'Anexo VI Estimativa de custo'!#REF!</f>
        <v>#REF!</v>
      </c>
      <c r="F1255" s="46" t="e">
        <f t="shared" si="378"/>
        <v>#REF!</v>
      </c>
      <c r="G1255" s="167" t="e">
        <f t="shared" si="379"/>
        <v>#REF!</v>
      </c>
      <c r="H1255" s="167" t="e">
        <f t="shared" si="380"/>
        <v>#REF!</v>
      </c>
      <c r="I1255" s="11" t="e">
        <f>'Anexo VI Estimativa de custo'!#REF!</f>
        <v>#REF!</v>
      </c>
      <c r="J1255" s="269" t="e">
        <f t="shared" si="381"/>
        <v>#REF!</v>
      </c>
      <c r="K1255" s="269" t="e">
        <f t="shared" si="382"/>
        <v>#REF!</v>
      </c>
      <c r="L1255" s="269" t="e">
        <f t="shared" si="383"/>
        <v>#REF!</v>
      </c>
      <c r="M1255" s="106" t="e">
        <f t="shared" si="384"/>
        <v>#REF!</v>
      </c>
      <c r="N1255" s="85"/>
      <c r="O1255" s="86"/>
      <c r="P1255" s="16"/>
      <c r="Q1255" s="17"/>
      <c r="R1255" s="126"/>
      <c r="T1255" s="221" t="e">
        <f t="shared" si="385"/>
        <v>#REF!</v>
      </c>
      <c r="W1255" s="221" t="e">
        <f t="shared" si="386"/>
        <v>#REF!</v>
      </c>
    </row>
    <row r="1256" spans="1:23" s="18" customFormat="1" ht="21.95" customHeight="1" x14ac:dyDescent="0.2">
      <c r="A1256" s="192" t="e">
        <f>'Anexo VI Estimativa de custo'!#REF!</f>
        <v>#REF!</v>
      </c>
      <c r="B1256" s="172" t="e">
        <f>CONCATENATE($R$1232,SUM($M$1233:M1256))</f>
        <v>#REF!</v>
      </c>
      <c r="C1256" s="36" t="e">
        <f>'Anexo VI Estimativa de custo'!#REF!</f>
        <v>#REF!</v>
      </c>
      <c r="D1256" s="6" t="e">
        <f>'Anexo VI Estimativa de custo'!#REF!</f>
        <v>#REF!</v>
      </c>
      <c r="E1256" s="46" t="e">
        <f>'Anexo VI Estimativa de custo'!#REF!</f>
        <v>#REF!</v>
      </c>
      <c r="F1256" s="46" t="e">
        <f t="shared" si="378"/>
        <v>#REF!</v>
      </c>
      <c r="G1256" s="167" t="e">
        <f t="shared" si="379"/>
        <v>#REF!</v>
      </c>
      <c r="H1256" s="167" t="e">
        <f t="shared" si="380"/>
        <v>#REF!</v>
      </c>
      <c r="I1256" s="11" t="e">
        <f>'Anexo VI Estimativa de custo'!#REF!</f>
        <v>#REF!</v>
      </c>
      <c r="J1256" s="269" t="e">
        <f t="shared" si="381"/>
        <v>#REF!</v>
      </c>
      <c r="K1256" s="269" t="e">
        <f t="shared" si="382"/>
        <v>#REF!</v>
      </c>
      <c r="L1256" s="269" t="e">
        <f t="shared" si="383"/>
        <v>#REF!</v>
      </c>
      <c r="M1256" s="106" t="e">
        <f t="shared" si="384"/>
        <v>#REF!</v>
      </c>
      <c r="N1256" s="85"/>
      <c r="O1256" s="86"/>
      <c r="P1256" s="16"/>
      <c r="Q1256" s="17"/>
      <c r="R1256" s="126"/>
      <c r="T1256" s="221" t="e">
        <f t="shared" si="385"/>
        <v>#REF!</v>
      </c>
      <c r="W1256" s="221" t="e">
        <f t="shared" si="386"/>
        <v>#REF!</v>
      </c>
    </row>
    <row r="1257" spans="1:23" s="18" customFormat="1" ht="21.95" customHeight="1" x14ac:dyDescent="0.2">
      <c r="A1257" s="192" t="e">
        <f>'Anexo VI Estimativa de custo'!#REF!</f>
        <v>#REF!</v>
      </c>
      <c r="B1257" s="172" t="e">
        <f>CONCATENATE($R$1232,SUM($M$1233:M1257))</f>
        <v>#REF!</v>
      </c>
      <c r="C1257" s="36" t="e">
        <f>'Anexo VI Estimativa de custo'!#REF!</f>
        <v>#REF!</v>
      </c>
      <c r="D1257" s="6" t="e">
        <f>'Anexo VI Estimativa de custo'!#REF!</f>
        <v>#REF!</v>
      </c>
      <c r="E1257" s="46" t="e">
        <f>'Anexo VI Estimativa de custo'!#REF!</f>
        <v>#REF!</v>
      </c>
      <c r="F1257" s="46" t="e">
        <f t="shared" si="378"/>
        <v>#REF!</v>
      </c>
      <c r="G1257" s="167" t="e">
        <f t="shared" si="379"/>
        <v>#REF!</v>
      </c>
      <c r="H1257" s="167" t="e">
        <f t="shared" si="380"/>
        <v>#REF!</v>
      </c>
      <c r="I1257" s="11" t="e">
        <f>'Anexo VI Estimativa de custo'!#REF!</f>
        <v>#REF!</v>
      </c>
      <c r="J1257" s="269" t="e">
        <f t="shared" si="381"/>
        <v>#REF!</v>
      </c>
      <c r="K1257" s="269" t="e">
        <f t="shared" si="382"/>
        <v>#REF!</v>
      </c>
      <c r="L1257" s="269" t="e">
        <f t="shared" si="383"/>
        <v>#REF!</v>
      </c>
      <c r="M1257" s="106" t="e">
        <f t="shared" si="384"/>
        <v>#REF!</v>
      </c>
      <c r="N1257" s="85"/>
      <c r="O1257" s="86"/>
      <c r="P1257" s="16"/>
      <c r="Q1257" s="17"/>
      <c r="R1257" s="126"/>
      <c r="T1257" s="221" t="e">
        <f t="shared" si="385"/>
        <v>#REF!</v>
      </c>
      <c r="W1257" s="221" t="e">
        <f t="shared" si="386"/>
        <v>#REF!</v>
      </c>
    </row>
    <row r="1258" spans="1:23" s="18" customFormat="1" ht="21.95" customHeight="1" x14ac:dyDescent="0.2">
      <c r="A1258" s="192" t="e">
        <f>'Anexo VI Estimativa de custo'!#REF!</f>
        <v>#REF!</v>
      </c>
      <c r="B1258" s="172" t="e">
        <f>CONCATENATE($R$1232,SUM($M$1233:M1258))</f>
        <v>#REF!</v>
      </c>
      <c r="C1258" s="36" t="e">
        <f>'Anexo VI Estimativa de custo'!#REF!</f>
        <v>#REF!</v>
      </c>
      <c r="D1258" s="6" t="e">
        <f>'Anexo VI Estimativa de custo'!#REF!</f>
        <v>#REF!</v>
      </c>
      <c r="E1258" s="46" t="e">
        <f>'Anexo VI Estimativa de custo'!#REF!</f>
        <v>#REF!</v>
      </c>
      <c r="F1258" s="46" t="e">
        <f t="shared" si="378"/>
        <v>#REF!</v>
      </c>
      <c r="G1258" s="167" t="e">
        <f t="shared" si="379"/>
        <v>#REF!</v>
      </c>
      <c r="H1258" s="167" t="e">
        <f t="shared" si="380"/>
        <v>#REF!</v>
      </c>
      <c r="I1258" s="11" t="e">
        <f>'Anexo VI Estimativa de custo'!#REF!</f>
        <v>#REF!</v>
      </c>
      <c r="J1258" s="269" t="e">
        <f t="shared" si="381"/>
        <v>#REF!</v>
      </c>
      <c r="K1258" s="269" t="e">
        <f t="shared" si="382"/>
        <v>#REF!</v>
      </c>
      <c r="L1258" s="269" t="e">
        <f t="shared" si="383"/>
        <v>#REF!</v>
      </c>
      <c r="M1258" s="106" t="e">
        <f t="shared" si="384"/>
        <v>#REF!</v>
      </c>
      <c r="N1258" s="85"/>
      <c r="O1258" s="86"/>
      <c r="P1258" s="16"/>
      <c r="Q1258" s="17"/>
      <c r="R1258" s="126"/>
      <c r="T1258" s="221" t="e">
        <f t="shared" si="385"/>
        <v>#REF!</v>
      </c>
      <c r="W1258" s="221" t="e">
        <f t="shared" si="386"/>
        <v>#REF!</v>
      </c>
    </row>
    <row r="1259" spans="1:23" s="18" customFormat="1" ht="21.95" customHeight="1" x14ac:dyDescent="0.2">
      <c r="A1259" s="192" t="e">
        <f>'Anexo VI Estimativa de custo'!#REF!</f>
        <v>#REF!</v>
      </c>
      <c r="B1259" s="172" t="e">
        <f>CONCATENATE($R$1232,SUM($M$1233:M1259))</f>
        <v>#REF!</v>
      </c>
      <c r="C1259" s="36" t="e">
        <f>'Anexo VI Estimativa de custo'!#REF!</f>
        <v>#REF!</v>
      </c>
      <c r="D1259" s="6" t="e">
        <f>'Anexo VI Estimativa de custo'!#REF!</f>
        <v>#REF!</v>
      </c>
      <c r="E1259" s="46" t="e">
        <f>'Anexo VI Estimativa de custo'!#REF!</f>
        <v>#REF!</v>
      </c>
      <c r="F1259" s="46" t="e">
        <f t="shared" si="378"/>
        <v>#REF!</v>
      </c>
      <c r="G1259" s="167" t="e">
        <f t="shared" si="379"/>
        <v>#REF!</v>
      </c>
      <c r="H1259" s="167" t="e">
        <f t="shared" si="380"/>
        <v>#REF!</v>
      </c>
      <c r="I1259" s="11" t="e">
        <f>'Anexo VI Estimativa de custo'!#REF!</f>
        <v>#REF!</v>
      </c>
      <c r="J1259" s="269" t="e">
        <f t="shared" si="381"/>
        <v>#REF!</v>
      </c>
      <c r="K1259" s="269" t="e">
        <f t="shared" si="382"/>
        <v>#REF!</v>
      </c>
      <c r="L1259" s="269" t="e">
        <f t="shared" si="383"/>
        <v>#REF!</v>
      </c>
      <c r="M1259" s="106" t="e">
        <f t="shared" si="384"/>
        <v>#REF!</v>
      </c>
      <c r="N1259" s="85"/>
      <c r="O1259" s="86"/>
      <c r="P1259" s="16"/>
      <c r="Q1259" s="17"/>
      <c r="R1259" s="126"/>
      <c r="T1259" s="221" t="e">
        <f t="shared" si="385"/>
        <v>#REF!</v>
      </c>
      <c r="W1259" s="221" t="e">
        <f t="shared" si="386"/>
        <v>#REF!</v>
      </c>
    </row>
    <row r="1260" spans="1:23" s="18" customFormat="1" ht="21.95" customHeight="1" x14ac:dyDescent="0.2">
      <c r="A1260" s="192" t="e">
        <f>'Anexo VI Estimativa de custo'!#REF!</f>
        <v>#REF!</v>
      </c>
      <c r="B1260" s="172" t="e">
        <f>CONCATENATE($R$1232,SUM($M$1233:M1260))</f>
        <v>#REF!</v>
      </c>
      <c r="C1260" s="36" t="e">
        <f>'Anexo VI Estimativa de custo'!#REF!</f>
        <v>#REF!</v>
      </c>
      <c r="D1260" s="6" t="e">
        <f>'Anexo VI Estimativa de custo'!#REF!</f>
        <v>#REF!</v>
      </c>
      <c r="E1260" s="46" t="e">
        <f>'Anexo VI Estimativa de custo'!#REF!</f>
        <v>#REF!</v>
      </c>
      <c r="F1260" s="46" t="e">
        <f t="shared" si="378"/>
        <v>#REF!</v>
      </c>
      <c r="G1260" s="167" t="e">
        <f t="shared" si="379"/>
        <v>#REF!</v>
      </c>
      <c r="H1260" s="167" t="e">
        <f t="shared" si="380"/>
        <v>#REF!</v>
      </c>
      <c r="I1260" s="11" t="e">
        <f>'Anexo VI Estimativa de custo'!#REF!</f>
        <v>#REF!</v>
      </c>
      <c r="J1260" s="269" t="e">
        <f t="shared" si="381"/>
        <v>#REF!</v>
      </c>
      <c r="K1260" s="269" t="e">
        <f t="shared" si="382"/>
        <v>#REF!</v>
      </c>
      <c r="L1260" s="269" t="e">
        <f t="shared" si="383"/>
        <v>#REF!</v>
      </c>
      <c r="M1260" s="106" t="e">
        <f t="shared" si="384"/>
        <v>#REF!</v>
      </c>
      <c r="N1260" s="85"/>
      <c r="O1260" s="86"/>
      <c r="P1260" s="16"/>
      <c r="Q1260" s="17"/>
      <c r="R1260" s="126"/>
      <c r="T1260" s="221" t="e">
        <f t="shared" si="385"/>
        <v>#REF!</v>
      </c>
      <c r="W1260" s="221" t="e">
        <f t="shared" si="386"/>
        <v>#REF!</v>
      </c>
    </row>
    <row r="1261" spans="1:23" s="18" customFormat="1" ht="21.95" customHeight="1" x14ac:dyDescent="0.2">
      <c r="A1261" s="192" t="e">
        <f>'Anexo VI Estimativa de custo'!#REF!</f>
        <v>#REF!</v>
      </c>
      <c r="B1261" s="172" t="e">
        <f>CONCATENATE($R$1232,SUM($M$1233:M1261))</f>
        <v>#REF!</v>
      </c>
      <c r="C1261" s="36" t="e">
        <f>'Anexo VI Estimativa de custo'!#REF!</f>
        <v>#REF!</v>
      </c>
      <c r="D1261" s="6" t="e">
        <f>'Anexo VI Estimativa de custo'!#REF!</f>
        <v>#REF!</v>
      </c>
      <c r="E1261" s="46" t="e">
        <f>'Anexo VI Estimativa de custo'!#REF!</f>
        <v>#REF!</v>
      </c>
      <c r="F1261" s="46" t="e">
        <f t="shared" si="378"/>
        <v>#REF!</v>
      </c>
      <c r="G1261" s="167" t="e">
        <f t="shared" si="379"/>
        <v>#REF!</v>
      </c>
      <c r="H1261" s="167" t="e">
        <f t="shared" si="380"/>
        <v>#REF!</v>
      </c>
      <c r="I1261" s="11" t="e">
        <f>'Anexo VI Estimativa de custo'!#REF!</f>
        <v>#REF!</v>
      </c>
      <c r="J1261" s="269" t="e">
        <f t="shared" si="381"/>
        <v>#REF!</v>
      </c>
      <c r="K1261" s="269" t="e">
        <f t="shared" si="382"/>
        <v>#REF!</v>
      </c>
      <c r="L1261" s="269" t="e">
        <f t="shared" si="383"/>
        <v>#REF!</v>
      </c>
      <c r="M1261" s="106" t="e">
        <f t="shared" si="384"/>
        <v>#REF!</v>
      </c>
      <c r="N1261" s="85"/>
      <c r="O1261" s="86"/>
      <c r="P1261" s="16"/>
      <c r="Q1261" s="17"/>
      <c r="R1261" s="126"/>
      <c r="T1261" s="221" t="e">
        <f t="shared" si="385"/>
        <v>#REF!</v>
      </c>
      <c r="W1261" s="221" t="e">
        <f t="shared" si="386"/>
        <v>#REF!</v>
      </c>
    </row>
    <row r="1262" spans="1:23" s="18" customFormat="1" ht="21.95" customHeight="1" x14ac:dyDescent="0.2">
      <c r="A1262" s="192" t="e">
        <f>'Anexo VI Estimativa de custo'!#REF!</f>
        <v>#REF!</v>
      </c>
      <c r="B1262" s="172" t="e">
        <f>CONCATENATE($R$1232,SUM($M$1233:M1262))</f>
        <v>#REF!</v>
      </c>
      <c r="C1262" s="36" t="e">
        <f>'Anexo VI Estimativa de custo'!#REF!</f>
        <v>#REF!</v>
      </c>
      <c r="D1262" s="6" t="e">
        <f>'Anexo VI Estimativa de custo'!#REF!</f>
        <v>#REF!</v>
      </c>
      <c r="E1262" s="46" t="e">
        <f>'Anexo VI Estimativa de custo'!#REF!</f>
        <v>#REF!</v>
      </c>
      <c r="F1262" s="46" t="e">
        <f t="shared" si="378"/>
        <v>#REF!</v>
      </c>
      <c r="G1262" s="167" t="e">
        <f t="shared" si="379"/>
        <v>#REF!</v>
      </c>
      <c r="H1262" s="167" t="e">
        <f t="shared" si="380"/>
        <v>#REF!</v>
      </c>
      <c r="I1262" s="11" t="e">
        <f>'Anexo VI Estimativa de custo'!#REF!</f>
        <v>#REF!</v>
      </c>
      <c r="J1262" s="269" t="e">
        <f t="shared" si="381"/>
        <v>#REF!</v>
      </c>
      <c r="K1262" s="269" t="e">
        <f t="shared" si="382"/>
        <v>#REF!</v>
      </c>
      <c r="L1262" s="269" t="e">
        <f t="shared" si="383"/>
        <v>#REF!</v>
      </c>
      <c r="M1262" s="106" t="e">
        <f t="shared" si="384"/>
        <v>#REF!</v>
      </c>
      <c r="N1262" s="85"/>
      <c r="O1262" s="86"/>
      <c r="P1262" s="16"/>
      <c r="Q1262" s="17"/>
      <c r="R1262" s="126"/>
      <c r="T1262" s="221" t="e">
        <f t="shared" si="385"/>
        <v>#REF!</v>
      </c>
      <c r="W1262" s="221" t="e">
        <f t="shared" si="386"/>
        <v>#REF!</v>
      </c>
    </row>
    <row r="1263" spans="1:23" s="18" customFormat="1" ht="21.95" customHeight="1" x14ac:dyDescent="0.2">
      <c r="A1263" s="192" t="e">
        <f>'Anexo VI Estimativa de custo'!#REF!</f>
        <v>#REF!</v>
      </c>
      <c r="B1263" s="172" t="e">
        <f>CONCATENATE($R$1232,SUM($M$1233:M1263))</f>
        <v>#REF!</v>
      </c>
      <c r="C1263" s="36" t="e">
        <f>'Anexo VI Estimativa de custo'!#REF!</f>
        <v>#REF!</v>
      </c>
      <c r="D1263" s="6" t="e">
        <f>'Anexo VI Estimativa de custo'!#REF!</f>
        <v>#REF!</v>
      </c>
      <c r="E1263" s="46" t="e">
        <f>'Anexo VI Estimativa de custo'!#REF!</f>
        <v>#REF!</v>
      </c>
      <c r="F1263" s="46" t="e">
        <f t="shared" si="378"/>
        <v>#REF!</v>
      </c>
      <c r="G1263" s="167" t="e">
        <f t="shared" si="379"/>
        <v>#REF!</v>
      </c>
      <c r="H1263" s="167" t="e">
        <f t="shared" si="380"/>
        <v>#REF!</v>
      </c>
      <c r="I1263" s="11" t="e">
        <f>'Anexo VI Estimativa de custo'!#REF!</f>
        <v>#REF!</v>
      </c>
      <c r="J1263" s="269" t="e">
        <f t="shared" si="381"/>
        <v>#REF!</v>
      </c>
      <c r="K1263" s="269" t="e">
        <f t="shared" si="382"/>
        <v>#REF!</v>
      </c>
      <c r="L1263" s="269" t="e">
        <f t="shared" si="383"/>
        <v>#REF!</v>
      </c>
      <c r="M1263" s="106" t="e">
        <f t="shared" si="384"/>
        <v>#REF!</v>
      </c>
      <c r="N1263" s="85"/>
      <c r="O1263" s="86"/>
      <c r="P1263" s="16"/>
      <c r="Q1263" s="17"/>
      <c r="R1263" s="126"/>
      <c r="T1263" s="221" t="e">
        <f t="shared" si="385"/>
        <v>#REF!</v>
      </c>
      <c r="W1263" s="221" t="e">
        <f t="shared" si="386"/>
        <v>#REF!</v>
      </c>
    </row>
    <row r="1264" spans="1:23" s="18" customFormat="1" ht="21.95" customHeight="1" x14ac:dyDescent="0.2">
      <c r="A1264" s="192" t="e">
        <f>'Anexo VI Estimativa de custo'!#REF!</f>
        <v>#REF!</v>
      </c>
      <c r="B1264" s="172" t="e">
        <f>CONCATENATE($R$1232,SUM($M$1233:M1264))</f>
        <v>#REF!</v>
      </c>
      <c r="C1264" s="36" t="e">
        <f>'Anexo VI Estimativa de custo'!#REF!</f>
        <v>#REF!</v>
      </c>
      <c r="D1264" s="6" t="e">
        <f>'Anexo VI Estimativa de custo'!#REF!</f>
        <v>#REF!</v>
      </c>
      <c r="E1264" s="46" t="e">
        <f>'Anexo VI Estimativa de custo'!#REF!</f>
        <v>#REF!</v>
      </c>
      <c r="F1264" s="46" t="e">
        <f t="shared" si="378"/>
        <v>#REF!</v>
      </c>
      <c r="G1264" s="167" t="e">
        <f t="shared" si="379"/>
        <v>#REF!</v>
      </c>
      <c r="H1264" s="167" t="e">
        <f t="shared" si="380"/>
        <v>#REF!</v>
      </c>
      <c r="I1264" s="11" t="e">
        <f>'Anexo VI Estimativa de custo'!#REF!</f>
        <v>#REF!</v>
      </c>
      <c r="J1264" s="269" t="e">
        <f t="shared" si="381"/>
        <v>#REF!</v>
      </c>
      <c r="K1264" s="269" t="e">
        <f t="shared" si="382"/>
        <v>#REF!</v>
      </c>
      <c r="L1264" s="269" t="e">
        <f t="shared" si="383"/>
        <v>#REF!</v>
      </c>
      <c r="M1264" s="106" t="e">
        <f t="shared" si="384"/>
        <v>#REF!</v>
      </c>
      <c r="N1264" s="85"/>
      <c r="O1264" s="86"/>
      <c r="P1264" s="16"/>
      <c r="Q1264" s="17"/>
      <c r="R1264" s="126"/>
      <c r="T1264" s="221" t="e">
        <f t="shared" si="385"/>
        <v>#REF!</v>
      </c>
      <c r="W1264" s="221" t="e">
        <f t="shared" si="386"/>
        <v>#REF!</v>
      </c>
    </row>
    <row r="1265" spans="1:23" s="18" customFormat="1" ht="21.95" customHeight="1" x14ac:dyDescent="0.2">
      <c r="A1265" s="192" t="e">
        <f>'Anexo VI Estimativa de custo'!#REF!</f>
        <v>#REF!</v>
      </c>
      <c r="B1265" s="172" t="e">
        <f>CONCATENATE($R$1232,SUM($M$1233:M1265))</f>
        <v>#REF!</v>
      </c>
      <c r="C1265" s="36" t="e">
        <f>'Anexo VI Estimativa de custo'!#REF!</f>
        <v>#REF!</v>
      </c>
      <c r="D1265" s="6" t="e">
        <f>'Anexo VI Estimativa de custo'!#REF!</f>
        <v>#REF!</v>
      </c>
      <c r="E1265" s="46" t="e">
        <f>'Anexo VI Estimativa de custo'!#REF!</f>
        <v>#REF!</v>
      </c>
      <c r="F1265" s="46" t="e">
        <f t="shared" si="378"/>
        <v>#REF!</v>
      </c>
      <c r="G1265" s="167" t="e">
        <f t="shared" si="379"/>
        <v>#REF!</v>
      </c>
      <c r="H1265" s="167" t="e">
        <f t="shared" si="380"/>
        <v>#REF!</v>
      </c>
      <c r="I1265" s="11" t="e">
        <f>'Anexo VI Estimativa de custo'!#REF!</f>
        <v>#REF!</v>
      </c>
      <c r="J1265" s="269" t="e">
        <f t="shared" si="381"/>
        <v>#REF!</v>
      </c>
      <c r="K1265" s="269" t="e">
        <f t="shared" si="382"/>
        <v>#REF!</v>
      </c>
      <c r="L1265" s="269" t="e">
        <f t="shared" si="383"/>
        <v>#REF!</v>
      </c>
      <c r="M1265" s="106" t="e">
        <f t="shared" si="384"/>
        <v>#REF!</v>
      </c>
      <c r="N1265" s="85"/>
      <c r="O1265" s="86"/>
      <c r="P1265" s="16"/>
      <c r="Q1265" s="17"/>
      <c r="R1265" s="126"/>
      <c r="T1265" s="221" t="e">
        <f t="shared" si="385"/>
        <v>#REF!</v>
      </c>
      <c r="W1265" s="221" t="e">
        <f t="shared" si="386"/>
        <v>#REF!</v>
      </c>
    </row>
    <row r="1266" spans="1:23" s="18" customFormat="1" ht="21.95" customHeight="1" x14ac:dyDescent="0.2">
      <c r="A1266" s="192" t="e">
        <f>'Anexo VI Estimativa de custo'!#REF!</f>
        <v>#REF!</v>
      </c>
      <c r="B1266" s="172" t="e">
        <f>CONCATENATE($R$1232,SUM($M$1233:M1266))</f>
        <v>#REF!</v>
      </c>
      <c r="C1266" s="36" t="e">
        <f>'Anexo VI Estimativa de custo'!#REF!</f>
        <v>#REF!</v>
      </c>
      <c r="D1266" s="6" t="e">
        <f>'Anexo VI Estimativa de custo'!#REF!</f>
        <v>#REF!</v>
      </c>
      <c r="E1266" s="46" t="e">
        <f>'Anexo VI Estimativa de custo'!#REF!</f>
        <v>#REF!</v>
      </c>
      <c r="F1266" s="46" t="e">
        <f t="shared" si="378"/>
        <v>#REF!</v>
      </c>
      <c r="G1266" s="167" t="e">
        <f t="shared" si="379"/>
        <v>#REF!</v>
      </c>
      <c r="H1266" s="167" t="e">
        <f t="shared" si="380"/>
        <v>#REF!</v>
      </c>
      <c r="I1266" s="11" t="e">
        <f>'Anexo VI Estimativa de custo'!#REF!</f>
        <v>#REF!</v>
      </c>
      <c r="J1266" s="269" t="e">
        <f t="shared" si="381"/>
        <v>#REF!</v>
      </c>
      <c r="K1266" s="269" t="e">
        <f t="shared" si="382"/>
        <v>#REF!</v>
      </c>
      <c r="L1266" s="269" t="e">
        <f t="shared" si="383"/>
        <v>#REF!</v>
      </c>
      <c r="M1266" s="106" t="e">
        <f t="shared" si="384"/>
        <v>#REF!</v>
      </c>
      <c r="N1266" s="85"/>
      <c r="O1266" s="86"/>
      <c r="P1266" s="16"/>
      <c r="Q1266" s="17"/>
      <c r="R1266" s="126"/>
      <c r="T1266" s="221" t="e">
        <f t="shared" si="385"/>
        <v>#REF!</v>
      </c>
      <c r="W1266" s="221" t="e">
        <f t="shared" si="386"/>
        <v>#REF!</v>
      </c>
    </row>
    <row r="1267" spans="1:23" s="18" customFormat="1" ht="21.95" customHeight="1" x14ac:dyDescent="0.2">
      <c r="A1267" s="192" t="e">
        <f>'Anexo VI Estimativa de custo'!#REF!</f>
        <v>#REF!</v>
      </c>
      <c r="B1267" s="172" t="e">
        <f>CONCATENATE($R$1232,SUM($M$1233:M1267))</f>
        <v>#REF!</v>
      </c>
      <c r="C1267" s="36" t="e">
        <f>'Anexo VI Estimativa de custo'!#REF!</f>
        <v>#REF!</v>
      </c>
      <c r="D1267" s="6" t="e">
        <f>'Anexo VI Estimativa de custo'!#REF!</f>
        <v>#REF!</v>
      </c>
      <c r="E1267" s="46" t="e">
        <f>'Anexo VI Estimativa de custo'!#REF!</f>
        <v>#REF!</v>
      </c>
      <c r="F1267" s="46" t="e">
        <f t="shared" si="378"/>
        <v>#REF!</v>
      </c>
      <c r="G1267" s="167" t="e">
        <f t="shared" si="379"/>
        <v>#REF!</v>
      </c>
      <c r="H1267" s="167" t="e">
        <f t="shared" si="380"/>
        <v>#REF!</v>
      </c>
      <c r="I1267" s="11" t="e">
        <f>'Anexo VI Estimativa de custo'!#REF!</f>
        <v>#REF!</v>
      </c>
      <c r="J1267" s="269" t="e">
        <f t="shared" si="381"/>
        <v>#REF!</v>
      </c>
      <c r="K1267" s="269" t="e">
        <f t="shared" si="382"/>
        <v>#REF!</v>
      </c>
      <c r="L1267" s="269" t="e">
        <f t="shared" si="383"/>
        <v>#REF!</v>
      </c>
      <c r="M1267" s="106" t="e">
        <f t="shared" si="384"/>
        <v>#REF!</v>
      </c>
      <c r="N1267" s="85"/>
      <c r="O1267" s="86"/>
      <c r="P1267" s="16"/>
      <c r="Q1267" s="17"/>
      <c r="R1267" s="126"/>
      <c r="T1267" s="221" t="e">
        <f t="shared" si="385"/>
        <v>#REF!</v>
      </c>
      <c r="W1267" s="221" t="e">
        <f t="shared" si="386"/>
        <v>#REF!</v>
      </c>
    </row>
    <row r="1268" spans="1:23" s="18" customFormat="1" ht="21.95" customHeight="1" x14ac:dyDescent="0.2">
      <c r="A1268" s="192" t="e">
        <f>'Anexo VI Estimativa de custo'!#REF!</f>
        <v>#REF!</v>
      </c>
      <c r="B1268" s="172" t="e">
        <f>CONCATENATE($R$1232,SUM($M$1233:M1268))</f>
        <v>#REF!</v>
      </c>
      <c r="C1268" s="36" t="e">
        <f>'Anexo VI Estimativa de custo'!#REF!</f>
        <v>#REF!</v>
      </c>
      <c r="D1268" s="6" t="e">
        <f>'Anexo VI Estimativa de custo'!#REF!</f>
        <v>#REF!</v>
      </c>
      <c r="E1268" s="46" t="e">
        <f>'Anexo VI Estimativa de custo'!#REF!</f>
        <v>#REF!</v>
      </c>
      <c r="F1268" s="46" t="e">
        <f t="shared" si="378"/>
        <v>#REF!</v>
      </c>
      <c r="G1268" s="167" t="e">
        <f t="shared" si="379"/>
        <v>#REF!</v>
      </c>
      <c r="H1268" s="167" t="e">
        <f t="shared" si="380"/>
        <v>#REF!</v>
      </c>
      <c r="I1268" s="11" t="e">
        <f>'Anexo VI Estimativa de custo'!#REF!</f>
        <v>#REF!</v>
      </c>
      <c r="J1268" s="269" t="e">
        <f t="shared" si="381"/>
        <v>#REF!</v>
      </c>
      <c r="K1268" s="269" t="e">
        <f t="shared" si="382"/>
        <v>#REF!</v>
      </c>
      <c r="L1268" s="269" t="e">
        <f t="shared" si="383"/>
        <v>#REF!</v>
      </c>
      <c r="M1268" s="106" t="e">
        <f t="shared" si="384"/>
        <v>#REF!</v>
      </c>
      <c r="N1268" s="85"/>
      <c r="O1268" s="86"/>
      <c r="P1268" s="16"/>
      <c r="Q1268" s="17"/>
      <c r="R1268" s="126"/>
      <c r="T1268" s="221" t="e">
        <f t="shared" si="385"/>
        <v>#REF!</v>
      </c>
      <c r="W1268" s="221" t="e">
        <f t="shared" si="386"/>
        <v>#REF!</v>
      </c>
    </row>
    <row r="1269" spans="1:23" s="18" customFormat="1" ht="21.95" customHeight="1" x14ac:dyDescent="0.2">
      <c r="A1269" s="192" t="e">
        <f>'Anexo VI Estimativa de custo'!#REF!</f>
        <v>#REF!</v>
      </c>
      <c r="B1269" s="172" t="e">
        <f>CONCATENATE($R$1232,SUM($M$1233:M1269))</f>
        <v>#REF!</v>
      </c>
      <c r="C1269" s="36" t="e">
        <f>'Anexo VI Estimativa de custo'!#REF!</f>
        <v>#REF!</v>
      </c>
      <c r="D1269" s="6" t="e">
        <f>'Anexo VI Estimativa de custo'!#REF!</f>
        <v>#REF!</v>
      </c>
      <c r="E1269" s="46" t="e">
        <f>'Anexo VI Estimativa de custo'!#REF!</f>
        <v>#REF!</v>
      </c>
      <c r="F1269" s="46" t="e">
        <f t="shared" si="378"/>
        <v>#REF!</v>
      </c>
      <c r="G1269" s="167" t="e">
        <f t="shared" si="379"/>
        <v>#REF!</v>
      </c>
      <c r="H1269" s="167" t="e">
        <f t="shared" si="380"/>
        <v>#REF!</v>
      </c>
      <c r="I1269" s="11" t="e">
        <f>'Anexo VI Estimativa de custo'!#REF!</f>
        <v>#REF!</v>
      </c>
      <c r="J1269" s="269" t="e">
        <f t="shared" si="381"/>
        <v>#REF!</v>
      </c>
      <c r="K1269" s="269" t="e">
        <f t="shared" si="382"/>
        <v>#REF!</v>
      </c>
      <c r="L1269" s="269" t="e">
        <f t="shared" si="383"/>
        <v>#REF!</v>
      </c>
      <c r="M1269" s="106" t="e">
        <f t="shared" si="384"/>
        <v>#REF!</v>
      </c>
      <c r="N1269" s="85"/>
      <c r="O1269" s="86"/>
      <c r="P1269" s="16" t="e">
        <f>SUM(E1233:E1269)</f>
        <v>#REF!</v>
      </c>
      <c r="Q1269" s="17"/>
      <c r="R1269" s="126"/>
      <c r="T1269" s="221" t="e">
        <f t="shared" si="385"/>
        <v>#REF!</v>
      </c>
      <c r="W1269" s="221" t="e">
        <f t="shared" si="386"/>
        <v>#REF!</v>
      </c>
    </row>
    <row r="1270" spans="1:23" s="18" customFormat="1" ht="21.95" customHeight="1" x14ac:dyDescent="0.25">
      <c r="A1270" s="187"/>
      <c r="B1270" s="187" t="e">
        <f>CONCATENATE(B1114,O1270)</f>
        <v>#REF!</v>
      </c>
      <c r="C1270" s="84" t="s">
        <v>166</v>
      </c>
      <c r="D1270" s="90"/>
      <c r="E1270" s="91"/>
      <c r="F1270" s="91"/>
      <c r="G1270" s="91"/>
      <c r="H1270" s="91"/>
      <c r="I1270" s="92"/>
      <c r="J1270" s="91"/>
      <c r="K1270" s="91"/>
      <c r="L1270" s="91"/>
      <c r="M1270" s="104" t="e">
        <f>IF(P1300&gt;0.01,1,0)</f>
        <v>#REF!</v>
      </c>
      <c r="N1270" s="76"/>
      <c r="O1270" s="118" t="e">
        <f>CONCATENATE(".",SUM(M1232,M1270,M1178,M1115))</f>
        <v>#REF!</v>
      </c>
      <c r="P1270" s="16"/>
      <c r="Q1270" s="17"/>
      <c r="R1270" s="133" t="e">
        <f>CONCATENATE(B1270,".")</f>
        <v>#REF!</v>
      </c>
      <c r="T1270" s="221">
        <f t="shared" si="385"/>
        <v>0</v>
      </c>
      <c r="W1270" s="221">
        <f t="shared" si="386"/>
        <v>0</v>
      </c>
    </row>
    <row r="1271" spans="1:23" s="18" customFormat="1" ht="21.95" customHeight="1" x14ac:dyDescent="0.2">
      <c r="A1271" s="217" t="e">
        <f>'Anexo VI Estimativa de custo'!#REF!</f>
        <v>#REF!</v>
      </c>
      <c r="B1271" s="172" t="e">
        <f>CONCATENATE($R$1270,SUM($M1271:M$1271))</f>
        <v>#REF!</v>
      </c>
      <c r="C1271" s="31" t="e">
        <f>'Anexo VI Estimativa de custo'!#REF!</f>
        <v>#REF!</v>
      </c>
      <c r="D1271" s="8" t="e">
        <f>'Anexo VI Estimativa de custo'!#REF!</f>
        <v>#REF!</v>
      </c>
      <c r="E1271" s="46" t="e">
        <f>'Anexo VI Estimativa de custo'!#REF!</f>
        <v>#REF!</v>
      </c>
      <c r="F1271" s="254" t="e">
        <f>E1271</f>
        <v>#REF!</v>
      </c>
      <c r="G1271" s="167" t="e">
        <f>IF(F1271-E1271&gt;0,F1271-E1271,0)</f>
        <v>#REF!</v>
      </c>
      <c r="H1271" s="167" t="e">
        <f>IF(E1271-F1271&gt;0,E1271-F1271,0)</f>
        <v>#REF!</v>
      </c>
      <c r="I1271" s="14" t="e">
        <f>'Anexo VI Estimativa de custo'!#REF!</f>
        <v>#REF!</v>
      </c>
      <c r="J1271" s="269" t="e">
        <f>G1271*I1271</f>
        <v>#REF!</v>
      </c>
      <c r="K1271" s="269" t="e">
        <f>H1271*I1271</f>
        <v>#REF!</v>
      </c>
      <c r="L1271" s="269" t="e">
        <f>J1271-K1271</f>
        <v>#REF!</v>
      </c>
      <c r="M1271" s="106" t="e">
        <f t="shared" ref="M1271:M1300" si="387">IF(E1271&gt;0.001,1,0)</f>
        <v>#REF!</v>
      </c>
      <c r="N1271" s="85"/>
      <c r="O1271" s="86"/>
      <c r="P1271" s="16"/>
      <c r="Q1271" s="17"/>
      <c r="R1271" s="126"/>
      <c r="T1271" s="221" t="e">
        <f t="shared" si="385"/>
        <v>#REF!</v>
      </c>
      <c r="W1271" s="221" t="e">
        <f t="shared" si="386"/>
        <v>#REF!</v>
      </c>
    </row>
    <row r="1272" spans="1:23" s="18" customFormat="1" ht="21.95" customHeight="1" x14ac:dyDescent="0.2">
      <c r="A1272" s="217" t="e">
        <f>'Anexo VI Estimativa de custo'!#REF!</f>
        <v>#REF!</v>
      </c>
      <c r="B1272" s="172" t="e">
        <f>CONCATENATE($R$1270,SUM($M$1271:M1272))</f>
        <v>#REF!</v>
      </c>
      <c r="C1272" s="31" t="e">
        <f>'Anexo VI Estimativa de custo'!#REF!</f>
        <v>#REF!</v>
      </c>
      <c r="D1272" s="8" t="e">
        <f>'Anexo VI Estimativa de custo'!#REF!</f>
        <v>#REF!</v>
      </c>
      <c r="E1272" s="46" t="e">
        <f>'Anexo VI Estimativa de custo'!#REF!</f>
        <v>#REF!</v>
      </c>
      <c r="F1272" s="254" t="e">
        <f t="shared" ref="F1272:F1300" si="388">E1272</f>
        <v>#REF!</v>
      </c>
      <c r="G1272" s="167" t="e">
        <f t="shared" ref="G1272:G1300" si="389">IF(F1272-E1272&gt;0,F1272-E1272,0)</f>
        <v>#REF!</v>
      </c>
      <c r="H1272" s="167" t="e">
        <f t="shared" ref="H1272:H1300" si="390">IF(E1272-F1272&gt;0,E1272-F1272,0)</f>
        <v>#REF!</v>
      </c>
      <c r="I1272" s="14" t="e">
        <f>'Anexo VI Estimativa de custo'!#REF!</f>
        <v>#REF!</v>
      </c>
      <c r="J1272" s="269" t="e">
        <f t="shared" ref="J1272:J1300" si="391">G1272*I1272</f>
        <v>#REF!</v>
      </c>
      <c r="K1272" s="269" t="e">
        <f t="shared" ref="K1272:K1300" si="392">H1272*I1272</f>
        <v>#REF!</v>
      </c>
      <c r="L1272" s="269" t="e">
        <f t="shared" ref="L1272:L1300" si="393">J1272-K1272</f>
        <v>#REF!</v>
      </c>
      <c r="M1272" s="106" t="e">
        <f t="shared" si="387"/>
        <v>#REF!</v>
      </c>
      <c r="N1272" s="85"/>
      <c r="O1272" s="86"/>
      <c r="P1272" s="16"/>
      <c r="Q1272" s="17"/>
      <c r="R1272" s="126"/>
      <c r="T1272" s="221" t="e">
        <f t="shared" si="385"/>
        <v>#REF!</v>
      </c>
      <c r="W1272" s="221" t="e">
        <f t="shared" si="386"/>
        <v>#REF!</v>
      </c>
    </row>
    <row r="1273" spans="1:23" s="18" customFormat="1" ht="21.95" customHeight="1" x14ac:dyDescent="0.2">
      <c r="A1273" s="217" t="e">
        <f>'Anexo VI Estimativa de custo'!#REF!</f>
        <v>#REF!</v>
      </c>
      <c r="B1273" s="172" t="e">
        <f>CONCATENATE($R$1270,SUM($M$1271:M1273))</f>
        <v>#REF!</v>
      </c>
      <c r="C1273" s="31" t="e">
        <f>'Anexo VI Estimativa de custo'!#REF!</f>
        <v>#REF!</v>
      </c>
      <c r="D1273" s="8" t="e">
        <f>'Anexo VI Estimativa de custo'!#REF!</f>
        <v>#REF!</v>
      </c>
      <c r="E1273" s="46" t="e">
        <f>'Anexo VI Estimativa de custo'!#REF!</f>
        <v>#REF!</v>
      </c>
      <c r="F1273" s="254" t="e">
        <f t="shared" si="388"/>
        <v>#REF!</v>
      </c>
      <c r="G1273" s="167" t="e">
        <f t="shared" si="389"/>
        <v>#REF!</v>
      </c>
      <c r="H1273" s="167" t="e">
        <f t="shared" si="390"/>
        <v>#REF!</v>
      </c>
      <c r="I1273" s="14" t="e">
        <f>'Anexo VI Estimativa de custo'!#REF!</f>
        <v>#REF!</v>
      </c>
      <c r="J1273" s="269" t="e">
        <f t="shared" si="391"/>
        <v>#REF!</v>
      </c>
      <c r="K1273" s="269" t="e">
        <f t="shared" si="392"/>
        <v>#REF!</v>
      </c>
      <c r="L1273" s="269" t="e">
        <f t="shared" si="393"/>
        <v>#REF!</v>
      </c>
      <c r="M1273" s="106" t="e">
        <f t="shared" si="387"/>
        <v>#REF!</v>
      </c>
      <c r="N1273" s="85"/>
      <c r="O1273" s="86"/>
      <c r="P1273" s="16"/>
      <c r="Q1273" s="17"/>
      <c r="R1273" s="126"/>
      <c r="T1273" s="221" t="e">
        <f t="shared" si="385"/>
        <v>#REF!</v>
      </c>
      <c r="W1273" s="221" t="e">
        <f t="shared" si="386"/>
        <v>#REF!</v>
      </c>
    </row>
    <row r="1274" spans="1:23" s="18" customFormat="1" ht="21.95" customHeight="1" x14ac:dyDescent="0.2">
      <c r="A1274" s="217" t="e">
        <f>'Anexo VI Estimativa de custo'!#REF!</f>
        <v>#REF!</v>
      </c>
      <c r="B1274" s="172" t="e">
        <f>CONCATENATE($R$1270,SUM($M$1271:M1274))</f>
        <v>#REF!</v>
      </c>
      <c r="C1274" s="31" t="e">
        <f>'Anexo VI Estimativa de custo'!#REF!</f>
        <v>#REF!</v>
      </c>
      <c r="D1274" s="8" t="e">
        <f>'Anexo VI Estimativa de custo'!#REF!</f>
        <v>#REF!</v>
      </c>
      <c r="E1274" s="46" t="e">
        <f>'Anexo VI Estimativa de custo'!#REF!</f>
        <v>#REF!</v>
      </c>
      <c r="F1274" s="254" t="e">
        <f t="shared" si="388"/>
        <v>#REF!</v>
      </c>
      <c r="G1274" s="167" t="e">
        <f t="shared" si="389"/>
        <v>#REF!</v>
      </c>
      <c r="H1274" s="167" t="e">
        <f t="shared" si="390"/>
        <v>#REF!</v>
      </c>
      <c r="I1274" s="14" t="e">
        <f>'Anexo VI Estimativa de custo'!#REF!</f>
        <v>#REF!</v>
      </c>
      <c r="J1274" s="269" t="e">
        <f t="shared" si="391"/>
        <v>#REF!</v>
      </c>
      <c r="K1274" s="269" t="e">
        <f t="shared" si="392"/>
        <v>#REF!</v>
      </c>
      <c r="L1274" s="269" t="e">
        <f t="shared" si="393"/>
        <v>#REF!</v>
      </c>
      <c r="M1274" s="106" t="e">
        <f t="shared" si="387"/>
        <v>#REF!</v>
      </c>
      <c r="N1274" s="85"/>
      <c r="O1274" s="86"/>
      <c r="P1274" s="16"/>
      <c r="Q1274" s="17"/>
      <c r="R1274" s="126"/>
      <c r="T1274" s="221" t="e">
        <f t="shared" si="385"/>
        <v>#REF!</v>
      </c>
      <c r="W1274" s="221" t="e">
        <f t="shared" si="386"/>
        <v>#REF!</v>
      </c>
    </row>
    <row r="1275" spans="1:23" s="18" customFormat="1" ht="21.95" customHeight="1" x14ac:dyDescent="0.2">
      <c r="A1275" s="217" t="e">
        <f>'Anexo VI Estimativa de custo'!#REF!</f>
        <v>#REF!</v>
      </c>
      <c r="B1275" s="172" t="e">
        <f>CONCATENATE($R$1270,SUM($M$1271:M1275))</f>
        <v>#REF!</v>
      </c>
      <c r="C1275" s="31" t="e">
        <f>'Anexo VI Estimativa de custo'!#REF!</f>
        <v>#REF!</v>
      </c>
      <c r="D1275" s="8" t="e">
        <f>'Anexo VI Estimativa de custo'!#REF!</f>
        <v>#REF!</v>
      </c>
      <c r="E1275" s="46" t="e">
        <f>'Anexo VI Estimativa de custo'!#REF!</f>
        <v>#REF!</v>
      </c>
      <c r="F1275" s="254" t="e">
        <f t="shared" si="388"/>
        <v>#REF!</v>
      </c>
      <c r="G1275" s="167" t="e">
        <f t="shared" si="389"/>
        <v>#REF!</v>
      </c>
      <c r="H1275" s="167" t="e">
        <f t="shared" si="390"/>
        <v>#REF!</v>
      </c>
      <c r="I1275" s="14" t="e">
        <f>'Anexo VI Estimativa de custo'!#REF!</f>
        <v>#REF!</v>
      </c>
      <c r="J1275" s="269" t="e">
        <f t="shared" si="391"/>
        <v>#REF!</v>
      </c>
      <c r="K1275" s="269" t="e">
        <f t="shared" si="392"/>
        <v>#REF!</v>
      </c>
      <c r="L1275" s="269" t="e">
        <f t="shared" si="393"/>
        <v>#REF!</v>
      </c>
      <c r="M1275" s="106" t="e">
        <f t="shared" si="387"/>
        <v>#REF!</v>
      </c>
      <c r="N1275" s="85"/>
      <c r="O1275" s="86"/>
      <c r="P1275" s="16"/>
      <c r="Q1275" s="17"/>
      <c r="R1275" s="126"/>
      <c r="T1275" s="221" t="e">
        <f t="shared" si="385"/>
        <v>#REF!</v>
      </c>
      <c r="W1275" s="221" t="e">
        <f t="shared" si="386"/>
        <v>#REF!</v>
      </c>
    </row>
    <row r="1276" spans="1:23" s="18" customFormat="1" ht="21.95" customHeight="1" x14ac:dyDescent="0.2">
      <c r="A1276" s="217" t="e">
        <f>'Anexo VI Estimativa de custo'!#REF!</f>
        <v>#REF!</v>
      </c>
      <c r="B1276" s="172" t="e">
        <f>CONCATENATE($R$1270,SUM($M$1271:M1276))</f>
        <v>#REF!</v>
      </c>
      <c r="C1276" s="31" t="e">
        <f>'Anexo VI Estimativa de custo'!#REF!</f>
        <v>#REF!</v>
      </c>
      <c r="D1276" s="8" t="e">
        <f>'Anexo VI Estimativa de custo'!#REF!</f>
        <v>#REF!</v>
      </c>
      <c r="E1276" s="46" t="e">
        <f>'Anexo VI Estimativa de custo'!#REF!</f>
        <v>#REF!</v>
      </c>
      <c r="F1276" s="254" t="e">
        <f t="shared" si="388"/>
        <v>#REF!</v>
      </c>
      <c r="G1276" s="167" t="e">
        <f t="shared" si="389"/>
        <v>#REF!</v>
      </c>
      <c r="H1276" s="167" t="e">
        <f t="shared" si="390"/>
        <v>#REF!</v>
      </c>
      <c r="I1276" s="14" t="e">
        <f>'Anexo VI Estimativa de custo'!#REF!</f>
        <v>#REF!</v>
      </c>
      <c r="J1276" s="269" t="e">
        <f t="shared" si="391"/>
        <v>#REF!</v>
      </c>
      <c r="K1276" s="269" t="e">
        <f t="shared" si="392"/>
        <v>#REF!</v>
      </c>
      <c r="L1276" s="269" t="e">
        <f t="shared" si="393"/>
        <v>#REF!</v>
      </c>
      <c r="M1276" s="106" t="e">
        <f t="shared" si="387"/>
        <v>#REF!</v>
      </c>
      <c r="N1276" s="85"/>
      <c r="O1276" s="86"/>
      <c r="P1276" s="16"/>
      <c r="Q1276" s="17"/>
      <c r="R1276" s="126"/>
      <c r="T1276" s="221" t="e">
        <f t="shared" si="385"/>
        <v>#REF!</v>
      </c>
      <c r="W1276" s="221" t="e">
        <f t="shared" si="386"/>
        <v>#REF!</v>
      </c>
    </row>
    <row r="1277" spans="1:23" s="18" customFormat="1" ht="21.95" customHeight="1" x14ac:dyDescent="0.2">
      <c r="A1277" s="217" t="e">
        <f>'Anexo VI Estimativa de custo'!#REF!</f>
        <v>#REF!</v>
      </c>
      <c r="B1277" s="172" t="e">
        <f>CONCATENATE($R$1270,SUM($M$1271:M1277))</f>
        <v>#REF!</v>
      </c>
      <c r="C1277" s="31" t="e">
        <f>'Anexo VI Estimativa de custo'!#REF!</f>
        <v>#REF!</v>
      </c>
      <c r="D1277" s="8" t="e">
        <f>'Anexo VI Estimativa de custo'!#REF!</f>
        <v>#REF!</v>
      </c>
      <c r="E1277" s="46" t="e">
        <f>'Anexo VI Estimativa de custo'!#REF!</f>
        <v>#REF!</v>
      </c>
      <c r="F1277" s="254" t="e">
        <f t="shared" si="388"/>
        <v>#REF!</v>
      </c>
      <c r="G1277" s="167" t="e">
        <f t="shared" si="389"/>
        <v>#REF!</v>
      </c>
      <c r="H1277" s="167" t="e">
        <f t="shared" si="390"/>
        <v>#REF!</v>
      </c>
      <c r="I1277" s="14" t="e">
        <f>'Anexo VI Estimativa de custo'!#REF!</f>
        <v>#REF!</v>
      </c>
      <c r="J1277" s="269" t="e">
        <f t="shared" si="391"/>
        <v>#REF!</v>
      </c>
      <c r="K1277" s="269" t="e">
        <f t="shared" si="392"/>
        <v>#REF!</v>
      </c>
      <c r="L1277" s="269" t="e">
        <f t="shared" si="393"/>
        <v>#REF!</v>
      </c>
      <c r="M1277" s="106" t="e">
        <f t="shared" si="387"/>
        <v>#REF!</v>
      </c>
      <c r="N1277" s="85"/>
      <c r="O1277" s="86"/>
      <c r="P1277" s="16"/>
      <c r="Q1277" s="17"/>
      <c r="R1277" s="126"/>
      <c r="T1277" s="221" t="e">
        <f t="shared" si="385"/>
        <v>#REF!</v>
      </c>
      <c r="W1277" s="221" t="e">
        <f t="shared" si="386"/>
        <v>#REF!</v>
      </c>
    </row>
    <row r="1278" spans="1:23" s="18" customFormat="1" ht="21.95" customHeight="1" x14ac:dyDescent="0.2">
      <c r="A1278" s="217" t="e">
        <f>'Anexo VI Estimativa de custo'!#REF!</f>
        <v>#REF!</v>
      </c>
      <c r="B1278" s="172" t="e">
        <f>CONCATENATE($R$1270,SUM($M$1271:M1278))</f>
        <v>#REF!</v>
      </c>
      <c r="C1278" s="31" t="e">
        <f>'Anexo VI Estimativa de custo'!#REF!</f>
        <v>#REF!</v>
      </c>
      <c r="D1278" s="8" t="e">
        <f>'Anexo VI Estimativa de custo'!#REF!</f>
        <v>#REF!</v>
      </c>
      <c r="E1278" s="46" t="e">
        <f>'Anexo VI Estimativa de custo'!#REF!</f>
        <v>#REF!</v>
      </c>
      <c r="F1278" s="254" t="e">
        <f t="shared" si="388"/>
        <v>#REF!</v>
      </c>
      <c r="G1278" s="167" t="e">
        <f t="shared" si="389"/>
        <v>#REF!</v>
      </c>
      <c r="H1278" s="167" t="e">
        <f t="shared" si="390"/>
        <v>#REF!</v>
      </c>
      <c r="I1278" s="14" t="e">
        <f>'Anexo VI Estimativa de custo'!#REF!</f>
        <v>#REF!</v>
      </c>
      <c r="J1278" s="269" t="e">
        <f t="shared" si="391"/>
        <v>#REF!</v>
      </c>
      <c r="K1278" s="269" t="e">
        <f t="shared" si="392"/>
        <v>#REF!</v>
      </c>
      <c r="L1278" s="269" t="e">
        <f t="shared" si="393"/>
        <v>#REF!</v>
      </c>
      <c r="M1278" s="106" t="e">
        <f t="shared" si="387"/>
        <v>#REF!</v>
      </c>
      <c r="N1278" s="85"/>
      <c r="O1278" s="86"/>
      <c r="P1278" s="16"/>
      <c r="Q1278" s="17"/>
      <c r="R1278" s="126"/>
      <c r="T1278" s="221" t="e">
        <f t="shared" si="385"/>
        <v>#REF!</v>
      </c>
      <c r="W1278" s="221" t="e">
        <f t="shared" si="386"/>
        <v>#REF!</v>
      </c>
    </row>
    <row r="1279" spans="1:23" s="18" customFormat="1" ht="21.95" customHeight="1" x14ac:dyDescent="0.2">
      <c r="A1279" s="217" t="e">
        <f>'Anexo VI Estimativa de custo'!#REF!</f>
        <v>#REF!</v>
      </c>
      <c r="B1279" s="172" t="e">
        <f>CONCATENATE($R$1270,SUM($M$1271:M1279))</f>
        <v>#REF!</v>
      </c>
      <c r="C1279" s="31" t="e">
        <f>'Anexo VI Estimativa de custo'!#REF!</f>
        <v>#REF!</v>
      </c>
      <c r="D1279" s="8" t="e">
        <f>'Anexo VI Estimativa de custo'!#REF!</f>
        <v>#REF!</v>
      </c>
      <c r="E1279" s="46" t="e">
        <f>'Anexo VI Estimativa de custo'!#REF!</f>
        <v>#REF!</v>
      </c>
      <c r="F1279" s="254" t="e">
        <f t="shared" si="388"/>
        <v>#REF!</v>
      </c>
      <c r="G1279" s="167" t="e">
        <f t="shared" si="389"/>
        <v>#REF!</v>
      </c>
      <c r="H1279" s="167" t="e">
        <f t="shared" si="390"/>
        <v>#REF!</v>
      </c>
      <c r="I1279" s="14" t="e">
        <f>'Anexo VI Estimativa de custo'!#REF!</f>
        <v>#REF!</v>
      </c>
      <c r="J1279" s="269" t="e">
        <f t="shared" si="391"/>
        <v>#REF!</v>
      </c>
      <c r="K1279" s="269" t="e">
        <f t="shared" si="392"/>
        <v>#REF!</v>
      </c>
      <c r="L1279" s="269" t="e">
        <f t="shared" si="393"/>
        <v>#REF!</v>
      </c>
      <c r="M1279" s="106" t="e">
        <f t="shared" si="387"/>
        <v>#REF!</v>
      </c>
      <c r="N1279" s="85"/>
      <c r="O1279" s="86"/>
      <c r="P1279" s="16"/>
      <c r="Q1279" s="17"/>
      <c r="R1279" s="126"/>
      <c r="T1279" s="221" t="e">
        <f t="shared" si="385"/>
        <v>#REF!</v>
      </c>
      <c r="W1279" s="221" t="e">
        <f t="shared" si="386"/>
        <v>#REF!</v>
      </c>
    </row>
    <row r="1280" spans="1:23" s="18" customFormat="1" ht="21.95" customHeight="1" x14ac:dyDescent="0.2">
      <c r="A1280" s="217" t="e">
        <f>'Anexo VI Estimativa de custo'!#REF!</f>
        <v>#REF!</v>
      </c>
      <c r="B1280" s="172" t="e">
        <f>CONCATENATE($R$1270,SUM($M$1271:M1280))</f>
        <v>#REF!</v>
      </c>
      <c r="C1280" s="31" t="e">
        <f>'Anexo VI Estimativa de custo'!#REF!</f>
        <v>#REF!</v>
      </c>
      <c r="D1280" s="8" t="e">
        <f>'Anexo VI Estimativa de custo'!#REF!</f>
        <v>#REF!</v>
      </c>
      <c r="E1280" s="46" t="e">
        <f>'Anexo VI Estimativa de custo'!#REF!</f>
        <v>#REF!</v>
      </c>
      <c r="F1280" s="254" t="e">
        <f t="shared" si="388"/>
        <v>#REF!</v>
      </c>
      <c r="G1280" s="167" t="e">
        <f t="shared" si="389"/>
        <v>#REF!</v>
      </c>
      <c r="H1280" s="167" t="e">
        <f t="shared" si="390"/>
        <v>#REF!</v>
      </c>
      <c r="I1280" s="14" t="e">
        <f>'Anexo VI Estimativa de custo'!#REF!</f>
        <v>#REF!</v>
      </c>
      <c r="J1280" s="269" t="e">
        <f t="shared" si="391"/>
        <v>#REF!</v>
      </c>
      <c r="K1280" s="269" t="e">
        <f t="shared" si="392"/>
        <v>#REF!</v>
      </c>
      <c r="L1280" s="269" t="e">
        <f t="shared" si="393"/>
        <v>#REF!</v>
      </c>
      <c r="M1280" s="106" t="e">
        <f t="shared" si="387"/>
        <v>#REF!</v>
      </c>
      <c r="N1280" s="85"/>
      <c r="O1280" s="86"/>
      <c r="P1280" s="16"/>
      <c r="Q1280" s="17"/>
      <c r="R1280" s="126"/>
      <c r="T1280" s="221" t="e">
        <f t="shared" si="385"/>
        <v>#REF!</v>
      </c>
      <c r="W1280" s="221" t="e">
        <f t="shared" si="386"/>
        <v>#REF!</v>
      </c>
    </row>
    <row r="1281" spans="1:23" s="18" customFormat="1" ht="21.95" customHeight="1" x14ac:dyDescent="0.2">
      <c r="A1281" s="217" t="e">
        <f>'Anexo VI Estimativa de custo'!#REF!</f>
        <v>#REF!</v>
      </c>
      <c r="B1281" s="172" t="e">
        <f>CONCATENATE($R$1270,SUM($M$1271:M1281))</f>
        <v>#REF!</v>
      </c>
      <c r="C1281" s="31" t="e">
        <f>'Anexo VI Estimativa de custo'!#REF!</f>
        <v>#REF!</v>
      </c>
      <c r="D1281" s="8" t="e">
        <f>'Anexo VI Estimativa de custo'!#REF!</f>
        <v>#REF!</v>
      </c>
      <c r="E1281" s="46" t="e">
        <f>'Anexo VI Estimativa de custo'!#REF!</f>
        <v>#REF!</v>
      </c>
      <c r="F1281" s="254" t="e">
        <f t="shared" si="388"/>
        <v>#REF!</v>
      </c>
      <c r="G1281" s="167" t="e">
        <f t="shared" si="389"/>
        <v>#REF!</v>
      </c>
      <c r="H1281" s="167" t="e">
        <f t="shared" si="390"/>
        <v>#REF!</v>
      </c>
      <c r="I1281" s="14" t="e">
        <f>'Anexo VI Estimativa de custo'!#REF!</f>
        <v>#REF!</v>
      </c>
      <c r="J1281" s="269" t="e">
        <f t="shared" si="391"/>
        <v>#REF!</v>
      </c>
      <c r="K1281" s="269" t="e">
        <f t="shared" si="392"/>
        <v>#REF!</v>
      </c>
      <c r="L1281" s="269" t="e">
        <f t="shared" si="393"/>
        <v>#REF!</v>
      </c>
      <c r="M1281" s="106" t="e">
        <f t="shared" si="387"/>
        <v>#REF!</v>
      </c>
      <c r="N1281" s="85"/>
      <c r="O1281" s="86"/>
      <c r="P1281" s="16"/>
      <c r="Q1281" s="17"/>
      <c r="R1281" s="126"/>
      <c r="T1281" s="221" t="e">
        <f t="shared" si="385"/>
        <v>#REF!</v>
      </c>
      <c r="W1281" s="221" t="e">
        <f t="shared" si="386"/>
        <v>#REF!</v>
      </c>
    </row>
    <row r="1282" spans="1:23" s="18" customFormat="1" ht="21.95" customHeight="1" x14ac:dyDescent="0.2">
      <c r="A1282" s="217" t="e">
        <f>'Anexo VI Estimativa de custo'!#REF!</f>
        <v>#REF!</v>
      </c>
      <c r="B1282" s="172" t="e">
        <f>CONCATENATE($R$1270,SUM($M$1271:M1282))</f>
        <v>#REF!</v>
      </c>
      <c r="C1282" s="31" t="e">
        <f>'Anexo VI Estimativa de custo'!#REF!</f>
        <v>#REF!</v>
      </c>
      <c r="D1282" s="8" t="e">
        <f>'Anexo VI Estimativa de custo'!#REF!</f>
        <v>#REF!</v>
      </c>
      <c r="E1282" s="46" t="e">
        <f>'Anexo VI Estimativa de custo'!#REF!</f>
        <v>#REF!</v>
      </c>
      <c r="F1282" s="254" t="e">
        <f t="shared" si="388"/>
        <v>#REF!</v>
      </c>
      <c r="G1282" s="167" t="e">
        <f t="shared" si="389"/>
        <v>#REF!</v>
      </c>
      <c r="H1282" s="167" t="e">
        <f t="shared" si="390"/>
        <v>#REF!</v>
      </c>
      <c r="I1282" s="14" t="e">
        <f>'Anexo VI Estimativa de custo'!#REF!</f>
        <v>#REF!</v>
      </c>
      <c r="J1282" s="269" t="e">
        <f t="shared" si="391"/>
        <v>#REF!</v>
      </c>
      <c r="K1282" s="269" t="e">
        <f t="shared" si="392"/>
        <v>#REF!</v>
      </c>
      <c r="L1282" s="269" t="e">
        <f t="shared" si="393"/>
        <v>#REF!</v>
      </c>
      <c r="M1282" s="106" t="e">
        <f t="shared" si="387"/>
        <v>#REF!</v>
      </c>
      <c r="N1282" s="85"/>
      <c r="O1282" s="86"/>
      <c r="P1282" s="16"/>
      <c r="Q1282" s="17"/>
      <c r="R1282" s="126"/>
      <c r="T1282" s="221" t="e">
        <f t="shared" si="385"/>
        <v>#REF!</v>
      </c>
      <c r="W1282" s="221" t="e">
        <f t="shared" si="386"/>
        <v>#REF!</v>
      </c>
    </row>
    <row r="1283" spans="1:23" s="18" customFormat="1" ht="21.95" customHeight="1" x14ac:dyDescent="0.2">
      <c r="A1283" s="217" t="e">
        <f>'Anexo VI Estimativa de custo'!#REF!</f>
        <v>#REF!</v>
      </c>
      <c r="B1283" s="172" t="e">
        <f>CONCATENATE($R$1270,SUM($M$1271:M1283))</f>
        <v>#REF!</v>
      </c>
      <c r="C1283" s="31" t="e">
        <f>'Anexo VI Estimativa de custo'!#REF!</f>
        <v>#REF!</v>
      </c>
      <c r="D1283" s="8" t="e">
        <f>'Anexo VI Estimativa de custo'!#REF!</f>
        <v>#REF!</v>
      </c>
      <c r="E1283" s="46" t="e">
        <f>'Anexo VI Estimativa de custo'!#REF!</f>
        <v>#REF!</v>
      </c>
      <c r="F1283" s="254" t="e">
        <f t="shared" si="388"/>
        <v>#REF!</v>
      </c>
      <c r="G1283" s="167" t="e">
        <f t="shared" si="389"/>
        <v>#REF!</v>
      </c>
      <c r="H1283" s="167" t="e">
        <f t="shared" si="390"/>
        <v>#REF!</v>
      </c>
      <c r="I1283" s="14" t="e">
        <f>'Anexo VI Estimativa de custo'!#REF!</f>
        <v>#REF!</v>
      </c>
      <c r="J1283" s="269" t="e">
        <f t="shared" si="391"/>
        <v>#REF!</v>
      </c>
      <c r="K1283" s="269" t="e">
        <f t="shared" si="392"/>
        <v>#REF!</v>
      </c>
      <c r="L1283" s="269" t="e">
        <f t="shared" si="393"/>
        <v>#REF!</v>
      </c>
      <c r="M1283" s="106" t="e">
        <f t="shared" si="387"/>
        <v>#REF!</v>
      </c>
      <c r="N1283" s="85"/>
      <c r="O1283" s="86"/>
      <c r="P1283" s="16"/>
      <c r="Q1283" s="17"/>
      <c r="R1283" s="126"/>
      <c r="T1283" s="221" t="e">
        <f t="shared" si="385"/>
        <v>#REF!</v>
      </c>
      <c r="W1283" s="221" t="e">
        <f t="shared" si="386"/>
        <v>#REF!</v>
      </c>
    </row>
    <row r="1284" spans="1:23" s="18" customFormat="1" ht="21.95" customHeight="1" x14ac:dyDescent="0.2">
      <c r="A1284" s="217" t="e">
        <f>'Anexo VI Estimativa de custo'!#REF!</f>
        <v>#REF!</v>
      </c>
      <c r="B1284" s="172" t="e">
        <f>CONCATENATE($R$1270,SUM($M$1271:M1284))</f>
        <v>#REF!</v>
      </c>
      <c r="C1284" s="31" t="e">
        <f>'Anexo VI Estimativa de custo'!#REF!</f>
        <v>#REF!</v>
      </c>
      <c r="D1284" s="8" t="e">
        <f>'Anexo VI Estimativa de custo'!#REF!</f>
        <v>#REF!</v>
      </c>
      <c r="E1284" s="46" t="e">
        <f>'Anexo VI Estimativa de custo'!#REF!</f>
        <v>#REF!</v>
      </c>
      <c r="F1284" s="254" t="e">
        <f t="shared" si="388"/>
        <v>#REF!</v>
      </c>
      <c r="G1284" s="167" t="e">
        <f t="shared" si="389"/>
        <v>#REF!</v>
      </c>
      <c r="H1284" s="167" t="e">
        <f t="shared" si="390"/>
        <v>#REF!</v>
      </c>
      <c r="I1284" s="14" t="e">
        <f>'Anexo VI Estimativa de custo'!#REF!</f>
        <v>#REF!</v>
      </c>
      <c r="J1284" s="269" t="e">
        <f t="shared" si="391"/>
        <v>#REF!</v>
      </c>
      <c r="K1284" s="269" t="e">
        <f t="shared" si="392"/>
        <v>#REF!</v>
      </c>
      <c r="L1284" s="269" t="e">
        <f t="shared" si="393"/>
        <v>#REF!</v>
      </c>
      <c r="M1284" s="106" t="e">
        <f t="shared" si="387"/>
        <v>#REF!</v>
      </c>
      <c r="N1284" s="85"/>
      <c r="O1284" s="86"/>
      <c r="P1284" s="16"/>
      <c r="Q1284" s="17"/>
      <c r="R1284" s="126"/>
      <c r="T1284" s="221" t="e">
        <f t="shared" si="385"/>
        <v>#REF!</v>
      </c>
      <c r="W1284" s="221" t="e">
        <f t="shared" si="386"/>
        <v>#REF!</v>
      </c>
    </row>
    <row r="1285" spans="1:23" s="18" customFormat="1" ht="21.95" customHeight="1" x14ac:dyDescent="0.2">
      <c r="A1285" s="217" t="e">
        <f>'Anexo VI Estimativa de custo'!#REF!</f>
        <v>#REF!</v>
      </c>
      <c r="B1285" s="172" t="e">
        <f>CONCATENATE($R$1270,SUM($M$1271:M1285))</f>
        <v>#REF!</v>
      </c>
      <c r="C1285" s="31" t="e">
        <f>'Anexo VI Estimativa de custo'!#REF!</f>
        <v>#REF!</v>
      </c>
      <c r="D1285" s="8" t="e">
        <f>'Anexo VI Estimativa de custo'!#REF!</f>
        <v>#REF!</v>
      </c>
      <c r="E1285" s="46" t="e">
        <f>'Anexo VI Estimativa de custo'!#REF!</f>
        <v>#REF!</v>
      </c>
      <c r="F1285" s="254" t="e">
        <f t="shared" si="388"/>
        <v>#REF!</v>
      </c>
      <c r="G1285" s="167" t="e">
        <f t="shared" si="389"/>
        <v>#REF!</v>
      </c>
      <c r="H1285" s="167" t="e">
        <f t="shared" si="390"/>
        <v>#REF!</v>
      </c>
      <c r="I1285" s="14" t="e">
        <f>'Anexo VI Estimativa de custo'!#REF!</f>
        <v>#REF!</v>
      </c>
      <c r="J1285" s="269" t="e">
        <f t="shared" si="391"/>
        <v>#REF!</v>
      </c>
      <c r="K1285" s="269" t="e">
        <f t="shared" si="392"/>
        <v>#REF!</v>
      </c>
      <c r="L1285" s="269" t="e">
        <f t="shared" si="393"/>
        <v>#REF!</v>
      </c>
      <c r="M1285" s="106" t="e">
        <f t="shared" si="387"/>
        <v>#REF!</v>
      </c>
      <c r="N1285" s="85"/>
      <c r="O1285" s="86"/>
      <c r="P1285" s="16"/>
      <c r="Q1285" s="17"/>
      <c r="R1285" s="126"/>
      <c r="T1285" s="221" t="e">
        <f t="shared" si="385"/>
        <v>#REF!</v>
      </c>
      <c r="W1285" s="221" t="e">
        <f t="shared" si="386"/>
        <v>#REF!</v>
      </c>
    </row>
    <row r="1286" spans="1:23" s="18" customFormat="1" ht="21.95" customHeight="1" x14ac:dyDescent="0.2">
      <c r="A1286" s="217" t="e">
        <f>'Anexo VI Estimativa de custo'!#REF!</f>
        <v>#REF!</v>
      </c>
      <c r="B1286" s="172" t="e">
        <f>CONCATENATE($R$1270,SUM($M$1271:M1286))</f>
        <v>#REF!</v>
      </c>
      <c r="C1286" s="31" t="e">
        <f>'Anexo VI Estimativa de custo'!#REF!</f>
        <v>#REF!</v>
      </c>
      <c r="D1286" s="8" t="e">
        <f>'Anexo VI Estimativa de custo'!#REF!</f>
        <v>#REF!</v>
      </c>
      <c r="E1286" s="46" t="e">
        <f>'Anexo VI Estimativa de custo'!#REF!</f>
        <v>#REF!</v>
      </c>
      <c r="F1286" s="254" t="e">
        <f t="shared" si="388"/>
        <v>#REF!</v>
      </c>
      <c r="G1286" s="167" t="e">
        <f t="shared" si="389"/>
        <v>#REF!</v>
      </c>
      <c r="H1286" s="167" t="e">
        <f t="shared" si="390"/>
        <v>#REF!</v>
      </c>
      <c r="I1286" s="14" t="e">
        <f>'Anexo VI Estimativa de custo'!#REF!</f>
        <v>#REF!</v>
      </c>
      <c r="J1286" s="269" t="e">
        <f t="shared" si="391"/>
        <v>#REF!</v>
      </c>
      <c r="K1286" s="269" t="e">
        <f t="shared" si="392"/>
        <v>#REF!</v>
      </c>
      <c r="L1286" s="269" t="e">
        <f t="shared" si="393"/>
        <v>#REF!</v>
      </c>
      <c r="M1286" s="106" t="e">
        <f t="shared" si="387"/>
        <v>#REF!</v>
      </c>
      <c r="N1286" s="85"/>
      <c r="O1286" s="86"/>
      <c r="P1286" s="16"/>
      <c r="Q1286" s="17"/>
      <c r="R1286" s="126"/>
      <c r="T1286" s="221" t="e">
        <f t="shared" si="385"/>
        <v>#REF!</v>
      </c>
      <c r="W1286" s="221" t="e">
        <f t="shared" si="386"/>
        <v>#REF!</v>
      </c>
    </row>
    <row r="1287" spans="1:23" s="18" customFormat="1" ht="21.95" customHeight="1" x14ac:dyDescent="0.2">
      <c r="A1287" s="217" t="e">
        <f>'Anexo VI Estimativa de custo'!#REF!</f>
        <v>#REF!</v>
      </c>
      <c r="B1287" s="172" t="e">
        <f>CONCATENATE($R$1270,SUM($M$1271:M1287))</f>
        <v>#REF!</v>
      </c>
      <c r="C1287" s="31" t="e">
        <f>'Anexo VI Estimativa de custo'!#REF!</f>
        <v>#REF!</v>
      </c>
      <c r="D1287" s="8" t="e">
        <f>'Anexo VI Estimativa de custo'!#REF!</f>
        <v>#REF!</v>
      </c>
      <c r="E1287" s="46" t="e">
        <f>'Anexo VI Estimativa de custo'!#REF!</f>
        <v>#REF!</v>
      </c>
      <c r="F1287" s="254" t="e">
        <f t="shared" si="388"/>
        <v>#REF!</v>
      </c>
      <c r="G1287" s="167" t="e">
        <f t="shared" si="389"/>
        <v>#REF!</v>
      </c>
      <c r="H1287" s="167" t="e">
        <f t="shared" si="390"/>
        <v>#REF!</v>
      </c>
      <c r="I1287" s="14" t="e">
        <f>'Anexo VI Estimativa de custo'!#REF!</f>
        <v>#REF!</v>
      </c>
      <c r="J1287" s="269" t="e">
        <f t="shared" si="391"/>
        <v>#REF!</v>
      </c>
      <c r="K1287" s="269" t="e">
        <f t="shared" si="392"/>
        <v>#REF!</v>
      </c>
      <c r="L1287" s="269" t="e">
        <f t="shared" si="393"/>
        <v>#REF!</v>
      </c>
      <c r="M1287" s="106" t="e">
        <f t="shared" si="387"/>
        <v>#REF!</v>
      </c>
      <c r="N1287" s="85"/>
      <c r="O1287" s="86"/>
      <c r="P1287" s="16"/>
      <c r="Q1287" s="17"/>
      <c r="R1287" s="126"/>
      <c r="T1287" s="221" t="e">
        <f t="shared" si="385"/>
        <v>#REF!</v>
      </c>
      <c r="W1287" s="221" t="e">
        <f t="shared" si="386"/>
        <v>#REF!</v>
      </c>
    </row>
    <row r="1288" spans="1:23" s="18" customFormat="1" ht="21.95" customHeight="1" x14ac:dyDescent="0.2">
      <c r="A1288" s="217" t="e">
        <f>'Anexo VI Estimativa de custo'!#REF!</f>
        <v>#REF!</v>
      </c>
      <c r="B1288" s="172" t="e">
        <f>CONCATENATE($R$1270,SUM($M$1271:M1288))</f>
        <v>#REF!</v>
      </c>
      <c r="C1288" s="31" t="e">
        <f>'Anexo VI Estimativa de custo'!#REF!</f>
        <v>#REF!</v>
      </c>
      <c r="D1288" s="8" t="e">
        <f>'Anexo VI Estimativa de custo'!#REF!</f>
        <v>#REF!</v>
      </c>
      <c r="E1288" s="46" t="e">
        <f>'Anexo VI Estimativa de custo'!#REF!</f>
        <v>#REF!</v>
      </c>
      <c r="F1288" s="254" t="e">
        <f t="shared" si="388"/>
        <v>#REF!</v>
      </c>
      <c r="G1288" s="167" t="e">
        <f t="shared" si="389"/>
        <v>#REF!</v>
      </c>
      <c r="H1288" s="167" t="e">
        <f t="shared" si="390"/>
        <v>#REF!</v>
      </c>
      <c r="I1288" s="14" t="e">
        <f>'Anexo VI Estimativa de custo'!#REF!</f>
        <v>#REF!</v>
      </c>
      <c r="J1288" s="269" t="e">
        <f t="shared" si="391"/>
        <v>#REF!</v>
      </c>
      <c r="K1288" s="269" t="e">
        <f t="shared" si="392"/>
        <v>#REF!</v>
      </c>
      <c r="L1288" s="269" t="e">
        <f t="shared" si="393"/>
        <v>#REF!</v>
      </c>
      <c r="M1288" s="106" t="e">
        <f t="shared" si="387"/>
        <v>#REF!</v>
      </c>
      <c r="N1288" s="85"/>
      <c r="O1288" s="86"/>
      <c r="P1288" s="16"/>
      <c r="Q1288" s="17"/>
      <c r="R1288" s="126"/>
      <c r="T1288" s="221" t="e">
        <f t="shared" si="385"/>
        <v>#REF!</v>
      </c>
      <c r="W1288" s="221" t="e">
        <f t="shared" si="386"/>
        <v>#REF!</v>
      </c>
    </row>
    <row r="1289" spans="1:23" s="18" customFormat="1" ht="21.95" customHeight="1" x14ac:dyDescent="0.2">
      <c r="A1289" s="217" t="e">
        <f>'Anexo VI Estimativa de custo'!#REF!</f>
        <v>#REF!</v>
      </c>
      <c r="B1289" s="172" t="e">
        <f>CONCATENATE($R$1270,SUM($M$1271:M1289))</f>
        <v>#REF!</v>
      </c>
      <c r="C1289" s="31" t="e">
        <f>'Anexo VI Estimativa de custo'!#REF!</f>
        <v>#REF!</v>
      </c>
      <c r="D1289" s="8" t="e">
        <f>'Anexo VI Estimativa de custo'!#REF!</f>
        <v>#REF!</v>
      </c>
      <c r="E1289" s="46" t="e">
        <f>'Anexo VI Estimativa de custo'!#REF!</f>
        <v>#REF!</v>
      </c>
      <c r="F1289" s="254" t="e">
        <f t="shared" si="388"/>
        <v>#REF!</v>
      </c>
      <c r="G1289" s="167" t="e">
        <f t="shared" si="389"/>
        <v>#REF!</v>
      </c>
      <c r="H1289" s="167" t="e">
        <f t="shared" si="390"/>
        <v>#REF!</v>
      </c>
      <c r="I1289" s="14" t="e">
        <f>'Anexo VI Estimativa de custo'!#REF!</f>
        <v>#REF!</v>
      </c>
      <c r="J1289" s="269" t="e">
        <f t="shared" si="391"/>
        <v>#REF!</v>
      </c>
      <c r="K1289" s="269" t="e">
        <f t="shared" si="392"/>
        <v>#REF!</v>
      </c>
      <c r="L1289" s="269" t="e">
        <f t="shared" si="393"/>
        <v>#REF!</v>
      </c>
      <c r="M1289" s="106" t="e">
        <f t="shared" si="387"/>
        <v>#REF!</v>
      </c>
      <c r="N1289" s="85"/>
      <c r="O1289" s="86"/>
      <c r="P1289" s="16"/>
      <c r="Q1289" s="17"/>
      <c r="R1289" s="126"/>
      <c r="T1289" s="221" t="e">
        <f t="shared" si="385"/>
        <v>#REF!</v>
      </c>
      <c r="W1289" s="221" t="e">
        <f t="shared" si="386"/>
        <v>#REF!</v>
      </c>
    </row>
    <row r="1290" spans="1:23" s="18" customFormat="1" ht="21.95" customHeight="1" x14ac:dyDescent="0.2">
      <c r="A1290" s="217" t="e">
        <f>'Anexo VI Estimativa de custo'!#REF!</f>
        <v>#REF!</v>
      </c>
      <c r="B1290" s="172" t="e">
        <f>CONCATENATE($R$1270,SUM($M$1271:M1290))</f>
        <v>#REF!</v>
      </c>
      <c r="C1290" s="31" t="e">
        <f>'Anexo VI Estimativa de custo'!#REF!</f>
        <v>#REF!</v>
      </c>
      <c r="D1290" s="8" t="e">
        <f>'Anexo VI Estimativa de custo'!#REF!</f>
        <v>#REF!</v>
      </c>
      <c r="E1290" s="46" t="e">
        <f>'Anexo VI Estimativa de custo'!#REF!</f>
        <v>#REF!</v>
      </c>
      <c r="F1290" s="254" t="e">
        <f t="shared" si="388"/>
        <v>#REF!</v>
      </c>
      <c r="G1290" s="167" t="e">
        <f t="shared" si="389"/>
        <v>#REF!</v>
      </c>
      <c r="H1290" s="167" t="e">
        <f t="shared" si="390"/>
        <v>#REF!</v>
      </c>
      <c r="I1290" s="14" t="e">
        <f>'Anexo VI Estimativa de custo'!#REF!</f>
        <v>#REF!</v>
      </c>
      <c r="J1290" s="269" t="e">
        <f t="shared" si="391"/>
        <v>#REF!</v>
      </c>
      <c r="K1290" s="269" t="e">
        <f t="shared" si="392"/>
        <v>#REF!</v>
      </c>
      <c r="L1290" s="269" t="e">
        <f t="shared" si="393"/>
        <v>#REF!</v>
      </c>
      <c r="M1290" s="106" t="e">
        <f t="shared" si="387"/>
        <v>#REF!</v>
      </c>
      <c r="N1290" s="85"/>
      <c r="O1290" s="86"/>
      <c r="P1290" s="16"/>
      <c r="Q1290" s="17"/>
      <c r="R1290" s="126"/>
      <c r="T1290" s="221" t="e">
        <f t="shared" si="385"/>
        <v>#REF!</v>
      </c>
      <c r="W1290" s="221" t="e">
        <f t="shared" si="386"/>
        <v>#REF!</v>
      </c>
    </row>
    <row r="1291" spans="1:23" s="18" customFormat="1" ht="21.95" customHeight="1" x14ac:dyDescent="0.2">
      <c r="A1291" s="217" t="e">
        <f>'Anexo VI Estimativa de custo'!#REF!</f>
        <v>#REF!</v>
      </c>
      <c r="B1291" s="172" t="e">
        <f>CONCATENATE($R$1270,SUM($M$1271:M1291))</f>
        <v>#REF!</v>
      </c>
      <c r="C1291" s="31" t="e">
        <f>'Anexo VI Estimativa de custo'!#REF!</f>
        <v>#REF!</v>
      </c>
      <c r="D1291" s="8" t="e">
        <f>'Anexo VI Estimativa de custo'!#REF!</f>
        <v>#REF!</v>
      </c>
      <c r="E1291" s="46" t="e">
        <f>'Anexo VI Estimativa de custo'!#REF!</f>
        <v>#REF!</v>
      </c>
      <c r="F1291" s="254" t="e">
        <f t="shared" si="388"/>
        <v>#REF!</v>
      </c>
      <c r="G1291" s="167" t="e">
        <f t="shared" si="389"/>
        <v>#REF!</v>
      </c>
      <c r="H1291" s="167" t="e">
        <f t="shared" si="390"/>
        <v>#REF!</v>
      </c>
      <c r="I1291" s="14" t="e">
        <f>'Anexo VI Estimativa de custo'!#REF!</f>
        <v>#REF!</v>
      </c>
      <c r="J1291" s="269" t="e">
        <f t="shared" si="391"/>
        <v>#REF!</v>
      </c>
      <c r="K1291" s="269" t="e">
        <f t="shared" si="392"/>
        <v>#REF!</v>
      </c>
      <c r="L1291" s="269" t="e">
        <f t="shared" si="393"/>
        <v>#REF!</v>
      </c>
      <c r="M1291" s="106" t="e">
        <f t="shared" si="387"/>
        <v>#REF!</v>
      </c>
      <c r="N1291" s="85"/>
      <c r="O1291" s="86"/>
      <c r="P1291" s="16"/>
      <c r="Q1291" s="17"/>
      <c r="R1291" s="126"/>
      <c r="T1291" s="221" t="e">
        <f t="shared" si="385"/>
        <v>#REF!</v>
      </c>
      <c r="W1291" s="221" t="e">
        <f t="shared" si="386"/>
        <v>#REF!</v>
      </c>
    </row>
    <row r="1292" spans="1:23" s="18" customFormat="1" ht="21.95" customHeight="1" x14ac:dyDescent="0.2">
      <c r="A1292" s="217" t="e">
        <f>'Anexo VI Estimativa de custo'!#REF!</f>
        <v>#REF!</v>
      </c>
      <c r="B1292" s="172" t="e">
        <f>CONCATENATE($R$1270,SUM($M$1271:M1292))</f>
        <v>#REF!</v>
      </c>
      <c r="C1292" s="31" t="e">
        <f>'Anexo VI Estimativa de custo'!#REF!</f>
        <v>#REF!</v>
      </c>
      <c r="D1292" s="8" t="e">
        <f>'Anexo VI Estimativa de custo'!#REF!</f>
        <v>#REF!</v>
      </c>
      <c r="E1292" s="46" t="e">
        <f>'Anexo VI Estimativa de custo'!#REF!</f>
        <v>#REF!</v>
      </c>
      <c r="F1292" s="254" t="e">
        <f t="shared" si="388"/>
        <v>#REF!</v>
      </c>
      <c r="G1292" s="167" t="e">
        <f t="shared" si="389"/>
        <v>#REF!</v>
      </c>
      <c r="H1292" s="167" t="e">
        <f t="shared" si="390"/>
        <v>#REF!</v>
      </c>
      <c r="I1292" s="14" t="e">
        <f>'Anexo VI Estimativa de custo'!#REF!</f>
        <v>#REF!</v>
      </c>
      <c r="J1292" s="269" t="e">
        <f t="shared" si="391"/>
        <v>#REF!</v>
      </c>
      <c r="K1292" s="269" t="e">
        <f t="shared" si="392"/>
        <v>#REF!</v>
      </c>
      <c r="L1292" s="269" t="e">
        <f t="shared" si="393"/>
        <v>#REF!</v>
      </c>
      <c r="M1292" s="106" t="e">
        <f t="shared" si="387"/>
        <v>#REF!</v>
      </c>
      <c r="N1292" s="85"/>
      <c r="O1292" s="86"/>
      <c r="P1292" s="16"/>
      <c r="Q1292" s="17"/>
      <c r="R1292" s="126"/>
      <c r="T1292" s="221" t="e">
        <f t="shared" si="385"/>
        <v>#REF!</v>
      </c>
      <c r="W1292" s="221" t="e">
        <f t="shared" si="386"/>
        <v>#REF!</v>
      </c>
    </row>
    <row r="1293" spans="1:23" s="18" customFormat="1" ht="21.95" customHeight="1" x14ac:dyDescent="0.2">
      <c r="A1293" s="217" t="e">
        <f>'Anexo VI Estimativa de custo'!#REF!</f>
        <v>#REF!</v>
      </c>
      <c r="B1293" s="172" t="e">
        <f>CONCATENATE($R$1270,SUM($M$1271:M1293))</f>
        <v>#REF!</v>
      </c>
      <c r="C1293" s="31" t="e">
        <f>'Anexo VI Estimativa de custo'!#REF!</f>
        <v>#REF!</v>
      </c>
      <c r="D1293" s="8" t="e">
        <f>'Anexo VI Estimativa de custo'!#REF!</f>
        <v>#REF!</v>
      </c>
      <c r="E1293" s="46" t="e">
        <f>'Anexo VI Estimativa de custo'!#REF!</f>
        <v>#REF!</v>
      </c>
      <c r="F1293" s="254" t="e">
        <f t="shared" si="388"/>
        <v>#REF!</v>
      </c>
      <c r="G1293" s="167" t="e">
        <f t="shared" si="389"/>
        <v>#REF!</v>
      </c>
      <c r="H1293" s="167" t="e">
        <f t="shared" si="390"/>
        <v>#REF!</v>
      </c>
      <c r="I1293" s="14" t="e">
        <f>'Anexo VI Estimativa de custo'!#REF!</f>
        <v>#REF!</v>
      </c>
      <c r="J1293" s="269" t="e">
        <f t="shared" si="391"/>
        <v>#REF!</v>
      </c>
      <c r="K1293" s="269" t="e">
        <f t="shared" si="392"/>
        <v>#REF!</v>
      </c>
      <c r="L1293" s="269" t="e">
        <f t="shared" si="393"/>
        <v>#REF!</v>
      </c>
      <c r="M1293" s="106" t="e">
        <f t="shared" si="387"/>
        <v>#REF!</v>
      </c>
      <c r="N1293" s="85"/>
      <c r="O1293" s="86"/>
      <c r="P1293" s="16"/>
      <c r="Q1293" s="17"/>
      <c r="R1293" s="126"/>
      <c r="T1293" s="221" t="e">
        <f t="shared" si="385"/>
        <v>#REF!</v>
      </c>
      <c r="W1293" s="221" t="e">
        <f t="shared" si="386"/>
        <v>#REF!</v>
      </c>
    </row>
    <row r="1294" spans="1:23" s="18" customFormat="1" ht="21.95" customHeight="1" x14ac:dyDescent="0.2">
      <c r="A1294" s="217" t="e">
        <f>'Anexo VI Estimativa de custo'!#REF!</f>
        <v>#REF!</v>
      </c>
      <c r="B1294" s="172" t="e">
        <f>CONCATENATE($R$1270,SUM($M$1271:M1294))</f>
        <v>#REF!</v>
      </c>
      <c r="C1294" s="31" t="e">
        <f>'Anexo VI Estimativa de custo'!#REF!</f>
        <v>#REF!</v>
      </c>
      <c r="D1294" s="8" t="e">
        <f>'Anexo VI Estimativa de custo'!#REF!</f>
        <v>#REF!</v>
      </c>
      <c r="E1294" s="46" t="e">
        <f>'Anexo VI Estimativa de custo'!#REF!</f>
        <v>#REF!</v>
      </c>
      <c r="F1294" s="254" t="e">
        <f t="shared" si="388"/>
        <v>#REF!</v>
      </c>
      <c r="G1294" s="167" t="e">
        <f t="shared" si="389"/>
        <v>#REF!</v>
      </c>
      <c r="H1294" s="167" t="e">
        <f t="shared" si="390"/>
        <v>#REF!</v>
      </c>
      <c r="I1294" s="14" t="e">
        <f>'Anexo VI Estimativa de custo'!#REF!</f>
        <v>#REF!</v>
      </c>
      <c r="J1294" s="269" t="e">
        <f t="shared" si="391"/>
        <v>#REF!</v>
      </c>
      <c r="K1294" s="269" t="e">
        <f t="shared" si="392"/>
        <v>#REF!</v>
      </c>
      <c r="L1294" s="269" t="e">
        <f t="shared" si="393"/>
        <v>#REF!</v>
      </c>
      <c r="M1294" s="106" t="e">
        <f t="shared" si="387"/>
        <v>#REF!</v>
      </c>
      <c r="N1294" s="85"/>
      <c r="O1294" s="86"/>
      <c r="P1294" s="16"/>
      <c r="Q1294" s="17"/>
      <c r="R1294" s="126"/>
      <c r="T1294" s="221" t="e">
        <f t="shared" si="385"/>
        <v>#REF!</v>
      </c>
      <c r="W1294" s="221" t="e">
        <f t="shared" si="386"/>
        <v>#REF!</v>
      </c>
    </row>
    <row r="1295" spans="1:23" s="18" customFormat="1" ht="21.95" customHeight="1" x14ac:dyDescent="0.2">
      <c r="A1295" s="217" t="e">
        <f>'Anexo VI Estimativa de custo'!#REF!</f>
        <v>#REF!</v>
      </c>
      <c r="B1295" s="172" t="e">
        <f>CONCATENATE($R$1270,SUM($M$1271:M1295))</f>
        <v>#REF!</v>
      </c>
      <c r="C1295" s="31" t="e">
        <f>'Anexo VI Estimativa de custo'!#REF!</f>
        <v>#REF!</v>
      </c>
      <c r="D1295" s="8" t="e">
        <f>'Anexo VI Estimativa de custo'!#REF!</f>
        <v>#REF!</v>
      </c>
      <c r="E1295" s="46" t="e">
        <f>'Anexo VI Estimativa de custo'!#REF!</f>
        <v>#REF!</v>
      </c>
      <c r="F1295" s="254" t="e">
        <f t="shared" si="388"/>
        <v>#REF!</v>
      </c>
      <c r="G1295" s="167" t="e">
        <f t="shared" si="389"/>
        <v>#REF!</v>
      </c>
      <c r="H1295" s="167" t="e">
        <f t="shared" si="390"/>
        <v>#REF!</v>
      </c>
      <c r="I1295" s="14" t="e">
        <f>'Anexo VI Estimativa de custo'!#REF!</f>
        <v>#REF!</v>
      </c>
      <c r="J1295" s="269" t="e">
        <f t="shared" si="391"/>
        <v>#REF!</v>
      </c>
      <c r="K1295" s="269" t="e">
        <f t="shared" si="392"/>
        <v>#REF!</v>
      </c>
      <c r="L1295" s="269" t="e">
        <f t="shared" si="393"/>
        <v>#REF!</v>
      </c>
      <c r="M1295" s="106" t="e">
        <f t="shared" si="387"/>
        <v>#REF!</v>
      </c>
      <c r="N1295" s="85"/>
      <c r="O1295" s="86"/>
      <c r="P1295" s="16"/>
      <c r="Q1295" s="17"/>
      <c r="R1295" s="126"/>
      <c r="T1295" s="221" t="e">
        <f t="shared" si="385"/>
        <v>#REF!</v>
      </c>
      <c r="W1295" s="221" t="e">
        <f t="shared" si="386"/>
        <v>#REF!</v>
      </c>
    </row>
    <row r="1296" spans="1:23" s="18" customFormat="1" ht="21.95" customHeight="1" x14ac:dyDescent="0.2">
      <c r="A1296" s="217" t="e">
        <f>'Anexo VI Estimativa de custo'!#REF!</f>
        <v>#REF!</v>
      </c>
      <c r="B1296" s="172" t="e">
        <f>CONCATENATE($R$1270,SUM($M$1271:M1296))</f>
        <v>#REF!</v>
      </c>
      <c r="C1296" s="31" t="e">
        <f>'Anexo VI Estimativa de custo'!#REF!</f>
        <v>#REF!</v>
      </c>
      <c r="D1296" s="8" t="e">
        <f>'Anexo VI Estimativa de custo'!#REF!</f>
        <v>#REF!</v>
      </c>
      <c r="E1296" s="46" t="e">
        <f>'Anexo VI Estimativa de custo'!#REF!</f>
        <v>#REF!</v>
      </c>
      <c r="F1296" s="254" t="e">
        <f t="shared" si="388"/>
        <v>#REF!</v>
      </c>
      <c r="G1296" s="167" t="e">
        <f t="shared" si="389"/>
        <v>#REF!</v>
      </c>
      <c r="H1296" s="167" t="e">
        <f t="shared" si="390"/>
        <v>#REF!</v>
      </c>
      <c r="I1296" s="14" t="e">
        <f>'Anexo VI Estimativa de custo'!#REF!</f>
        <v>#REF!</v>
      </c>
      <c r="J1296" s="269" t="e">
        <f t="shared" si="391"/>
        <v>#REF!</v>
      </c>
      <c r="K1296" s="269" t="e">
        <f t="shared" si="392"/>
        <v>#REF!</v>
      </c>
      <c r="L1296" s="269" t="e">
        <f t="shared" si="393"/>
        <v>#REF!</v>
      </c>
      <c r="M1296" s="106" t="e">
        <f t="shared" si="387"/>
        <v>#REF!</v>
      </c>
      <c r="N1296" s="85"/>
      <c r="O1296" s="86"/>
      <c r="P1296" s="16"/>
      <c r="Q1296" s="17"/>
      <c r="R1296" s="126"/>
      <c r="T1296" s="221" t="e">
        <f t="shared" si="385"/>
        <v>#REF!</v>
      </c>
      <c r="W1296" s="221" t="e">
        <f t="shared" si="386"/>
        <v>#REF!</v>
      </c>
    </row>
    <row r="1297" spans="1:23" s="18" customFormat="1" ht="21.95" customHeight="1" x14ac:dyDescent="0.2">
      <c r="A1297" s="217" t="e">
        <f>'Anexo VI Estimativa de custo'!#REF!</f>
        <v>#REF!</v>
      </c>
      <c r="B1297" s="172" t="e">
        <f>CONCATENATE($R$1270,SUM($M$1271:M1297))</f>
        <v>#REF!</v>
      </c>
      <c r="C1297" s="31" t="e">
        <f>'Anexo VI Estimativa de custo'!#REF!</f>
        <v>#REF!</v>
      </c>
      <c r="D1297" s="8" t="e">
        <f>'Anexo VI Estimativa de custo'!#REF!</f>
        <v>#REF!</v>
      </c>
      <c r="E1297" s="46" t="e">
        <f>'Anexo VI Estimativa de custo'!#REF!</f>
        <v>#REF!</v>
      </c>
      <c r="F1297" s="254" t="e">
        <f t="shared" si="388"/>
        <v>#REF!</v>
      </c>
      <c r="G1297" s="167" t="e">
        <f t="shared" si="389"/>
        <v>#REF!</v>
      </c>
      <c r="H1297" s="167" t="e">
        <f t="shared" si="390"/>
        <v>#REF!</v>
      </c>
      <c r="I1297" s="14" t="e">
        <f>'Anexo VI Estimativa de custo'!#REF!</f>
        <v>#REF!</v>
      </c>
      <c r="J1297" s="269" t="e">
        <f t="shared" si="391"/>
        <v>#REF!</v>
      </c>
      <c r="K1297" s="269" t="e">
        <f t="shared" si="392"/>
        <v>#REF!</v>
      </c>
      <c r="L1297" s="269" t="e">
        <f t="shared" si="393"/>
        <v>#REF!</v>
      </c>
      <c r="M1297" s="106" t="e">
        <f t="shared" si="387"/>
        <v>#REF!</v>
      </c>
      <c r="N1297" s="85"/>
      <c r="O1297" s="86"/>
      <c r="P1297" s="16"/>
      <c r="Q1297" s="17"/>
      <c r="R1297" s="126"/>
      <c r="T1297" s="221" t="e">
        <f t="shared" si="385"/>
        <v>#REF!</v>
      </c>
      <c r="W1297" s="221" t="e">
        <f t="shared" si="386"/>
        <v>#REF!</v>
      </c>
    </row>
    <row r="1298" spans="1:23" s="18" customFormat="1" ht="21.95" customHeight="1" x14ac:dyDescent="0.2">
      <c r="A1298" s="217" t="e">
        <f>'Anexo VI Estimativa de custo'!#REF!</f>
        <v>#REF!</v>
      </c>
      <c r="B1298" s="172" t="e">
        <f>CONCATENATE($R$1270,SUM($M$1271:M1298))</f>
        <v>#REF!</v>
      </c>
      <c r="C1298" s="31" t="e">
        <f>'Anexo VI Estimativa de custo'!#REF!</f>
        <v>#REF!</v>
      </c>
      <c r="D1298" s="8" t="e">
        <f>'Anexo VI Estimativa de custo'!#REF!</f>
        <v>#REF!</v>
      </c>
      <c r="E1298" s="46" t="e">
        <f>'Anexo VI Estimativa de custo'!#REF!</f>
        <v>#REF!</v>
      </c>
      <c r="F1298" s="254" t="e">
        <f t="shared" si="388"/>
        <v>#REF!</v>
      </c>
      <c r="G1298" s="167" t="e">
        <f t="shared" si="389"/>
        <v>#REF!</v>
      </c>
      <c r="H1298" s="167" t="e">
        <f t="shared" si="390"/>
        <v>#REF!</v>
      </c>
      <c r="I1298" s="14" t="e">
        <f>'Anexo VI Estimativa de custo'!#REF!</f>
        <v>#REF!</v>
      </c>
      <c r="J1298" s="269" t="e">
        <f t="shared" si="391"/>
        <v>#REF!</v>
      </c>
      <c r="K1298" s="269" t="e">
        <f t="shared" si="392"/>
        <v>#REF!</v>
      </c>
      <c r="L1298" s="269" t="e">
        <f t="shared" si="393"/>
        <v>#REF!</v>
      </c>
      <c r="M1298" s="106" t="e">
        <f t="shared" si="387"/>
        <v>#REF!</v>
      </c>
      <c r="N1298" s="85"/>
      <c r="O1298" s="86"/>
      <c r="P1298" s="16"/>
      <c r="Q1298" s="17"/>
      <c r="R1298" s="126"/>
      <c r="T1298" s="221" t="e">
        <f t="shared" ref="T1298:T1361" si="394">E1298*I1298</f>
        <v>#REF!</v>
      </c>
      <c r="W1298" s="221" t="e">
        <f t="shared" ref="W1298:W1361" si="395">I1298*E1298</f>
        <v>#REF!</v>
      </c>
    </row>
    <row r="1299" spans="1:23" s="18" customFormat="1" ht="21.95" customHeight="1" x14ac:dyDescent="0.2">
      <c r="A1299" s="217" t="e">
        <f>'Anexo VI Estimativa de custo'!#REF!</f>
        <v>#REF!</v>
      </c>
      <c r="B1299" s="172" t="e">
        <f>CONCATENATE($R$1270,SUM($M$1271:M1299))</f>
        <v>#REF!</v>
      </c>
      <c r="C1299" s="31" t="e">
        <f>'Anexo VI Estimativa de custo'!#REF!</f>
        <v>#REF!</v>
      </c>
      <c r="D1299" s="8" t="e">
        <f>'Anexo VI Estimativa de custo'!#REF!</f>
        <v>#REF!</v>
      </c>
      <c r="E1299" s="46" t="e">
        <f>'Anexo VI Estimativa de custo'!#REF!</f>
        <v>#REF!</v>
      </c>
      <c r="F1299" s="254" t="e">
        <f t="shared" si="388"/>
        <v>#REF!</v>
      </c>
      <c r="G1299" s="167" t="e">
        <f t="shared" si="389"/>
        <v>#REF!</v>
      </c>
      <c r="H1299" s="167" t="e">
        <f t="shared" si="390"/>
        <v>#REF!</v>
      </c>
      <c r="I1299" s="14" t="e">
        <f>'Anexo VI Estimativa de custo'!#REF!</f>
        <v>#REF!</v>
      </c>
      <c r="J1299" s="269" t="e">
        <f t="shared" si="391"/>
        <v>#REF!</v>
      </c>
      <c r="K1299" s="269" t="e">
        <f t="shared" si="392"/>
        <v>#REF!</v>
      </c>
      <c r="L1299" s="269" t="e">
        <f t="shared" si="393"/>
        <v>#REF!</v>
      </c>
      <c r="M1299" s="106" t="e">
        <f t="shared" si="387"/>
        <v>#REF!</v>
      </c>
      <c r="N1299" s="85"/>
      <c r="O1299" s="86"/>
      <c r="P1299" s="16"/>
      <c r="Q1299" s="17"/>
      <c r="R1299" s="126"/>
      <c r="T1299" s="221" t="e">
        <f t="shared" si="394"/>
        <v>#REF!</v>
      </c>
      <c r="W1299" s="221" t="e">
        <f t="shared" si="395"/>
        <v>#REF!</v>
      </c>
    </row>
    <row r="1300" spans="1:23" s="18" customFormat="1" ht="21.95" customHeight="1" x14ac:dyDescent="0.2">
      <c r="A1300" s="217" t="e">
        <f>'Anexo VI Estimativa de custo'!#REF!</f>
        <v>#REF!</v>
      </c>
      <c r="B1300" s="172" t="e">
        <f>CONCATENATE($R$1270,SUM($M$1271:M1300))</f>
        <v>#REF!</v>
      </c>
      <c r="C1300" s="31" t="e">
        <f>'Anexo VI Estimativa de custo'!#REF!</f>
        <v>#REF!</v>
      </c>
      <c r="D1300" s="8" t="e">
        <f>'Anexo VI Estimativa de custo'!#REF!</f>
        <v>#REF!</v>
      </c>
      <c r="E1300" s="46" t="e">
        <f>'Anexo VI Estimativa de custo'!#REF!</f>
        <v>#REF!</v>
      </c>
      <c r="F1300" s="254" t="e">
        <f t="shared" si="388"/>
        <v>#REF!</v>
      </c>
      <c r="G1300" s="167" t="e">
        <f t="shared" si="389"/>
        <v>#REF!</v>
      </c>
      <c r="H1300" s="167" t="e">
        <f t="shared" si="390"/>
        <v>#REF!</v>
      </c>
      <c r="I1300" s="14" t="e">
        <f>'Anexo VI Estimativa de custo'!#REF!</f>
        <v>#REF!</v>
      </c>
      <c r="J1300" s="269" t="e">
        <f t="shared" si="391"/>
        <v>#REF!</v>
      </c>
      <c r="K1300" s="269" t="e">
        <f t="shared" si="392"/>
        <v>#REF!</v>
      </c>
      <c r="L1300" s="269" t="e">
        <f t="shared" si="393"/>
        <v>#REF!</v>
      </c>
      <c r="M1300" s="106" t="e">
        <f t="shared" si="387"/>
        <v>#REF!</v>
      </c>
      <c r="N1300" s="85"/>
      <c r="O1300" s="86"/>
      <c r="P1300" s="16" t="e">
        <f>SUM(E1271:E1300)</f>
        <v>#REF!</v>
      </c>
      <c r="Q1300" s="17"/>
      <c r="R1300" s="126"/>
      <c r="T1300" s="221" t="e">
        <f t="shared" si="394"/>
        <v>#REF!</v>
      </c>
      <c r="W1300" s="221" t="e">
        <f t="shared" si="395"/>
        <v>#REF!</v>
      </c>
    </row>
    <row r="1301" spans="1:23" s="18" customFormat="1" ht="21.95" customHeight="1" x14ac:dyDescent="0.25">
      <c r="A1301" s="188"/>
      <c r="B1301" s="188" t="e">
        <f>CONCATENATE(B1114,O1301)</f>
        <v>#REF!</v>
      </c>
      <c r="C1301" s="84" t="s">
        <v>0</v>
      </c>
      <c r="D1301" s="58"/>
      <c r="E1301" s="93"/>
      <c r="F1301" s="93"/>
      <c r="G1301" s="93"/>
      <c r="H1301" s="93"/>
      <c r="I1301" s="94"/>
      <c r="J1301" s="93"/>
      <c r="K1301" s="93"/>
      <c r="L1301" s="93"/>
      <c r="M1301" s="104" t="e">
        <f>IF(P1326&gt;0.01,1,0)</f>
        <v>#REF!</v>
      </c>
      <c r="N1301" s="76"/>
      <c r="O1301" s="118" t="e">
        <f>CONCATENATE(".",SUM(M1115,M1270,M1301,M1232,M1178))</f>
        <v>#REF!</v>
      </c>
      <c r="P1301" s="16"/>
      <c r="Q1301" s="17"/>
      <c r="R1301" s="133" t="e">
        <f>CONCATENATE(B1301,".")</f>
        <v>#REF!</v>
      </c>
      <c r="T1301" s="221">
        <f t="shared" si="394"/>
        <v>0</v>
      </c>
      <c r="W1301" s="221">
        <f t="shared" si="395"/>
        <v>0</v>
      </c>
    </row>
    <row r="1302" spans="1:23" s="18" customFormat="1" ht="21.95" customHeight="1" x14ac:dyDescent="0.2">
      <c r="A1302" s="217" t="e">
        <f>'Anexo VI Estimativa de custo'!#REF!</f>
        <v>#REF!</v>
      </c>
      <c r="B1302" s="172" t="e">
        <f>CONCATENATE($R$1301,SUM($M$1302:M1302))</f>
        <v>#REF!</v>
      </c>
      <c r="C1302" s="36" t="e">
        <f>'Anexo VI Estimativa de custo'!#REF!</f>
        <v>#REF!</v>
      </c>
      <c r="D1302" s="6" t="e">
        <f>'Anexo VI Estimativa de custo'!#REF!</f>
        <v>#REF!</v>
      </c>
      <c r="E1302" s="46" t="e">
        <f>'Anexo VI Estimativa de custo'!#REF!</f>
        <v>#REF!</v>
      </c>
      <c r="F1302" s="46" t="e">
        <f>E1302</f>
        <v>#REF!</v>
      </c>
      <c r="G1302" s="167" t="e">
        <f>IF(F1302-E1302&gt;0,F1302-E1302,0)</f>
        <v>#REF!</v>
      </c>
      <c r="H1302" s="167" t="e">
        <f>IF(E1302-F1302&gt;0,E1302-F1302,0)</f>
        <v>#REF!</v>
      </c>
      <c r="I1302" s="11" t="e">
        <f>'Anexo VI Estimativa de custo'!#REF!</f>
        <v>#REF!</v>
      </c>
      <c r="J1302" s="269" t="e">
        <f>G1302*I1302</f>
        <v>#REF!</v>
      </c>
      <c r="K1302" s="269" t="e">
        <f>H1302*I1302</f>
        <v>#REF!</v>
      </c>
      <c r="L1302" s="269" t="e">
        <f>J1302-K1302</f>
        <v>#REF!</v>
      </c>
      <c r="M1302" s="106" t="e">
        <f>IF(E1302&gt;0.001,1,0)</f>
        <v>#REF!</v>
      </c>
      <c r="N1302" s="85"/>
      <c r="O1302" s="86"/>
      <c r="P1302" s="16"/>
      <c r="Q1302" s="17"/>
      <c r="R1302" s="126"/>
      <c r="T1302" s="221" t="e">
        <f t="shared" si="394"/>
        <v>#REF!</v>
      </c>
      <c r="W1302" s="221" t="e">
        <f t="shared" si="395"/>
        <v>#REF!</v>
      </c>
    </row>
    <row r="1303" spans="1:23" s="18" customFormat="1" ht="21.95" customHeight="1" x14ac:dyDescent="0.2">
      <c r="A1303" s="217" t="e">
        <f>'Anexo VI Estimativa de custo'!#REF!</f>
        <v>#REF!</v>
      </c>
      <c r="B1303" s="172" t="e">
        <f>CONCATENATE($R$1301,SUM($M$1302:M1303))</f>
        <v>#REF!</v>
      </c>
      <c r="C1303" s="36" t="e">
        <f>'Anexo VI Estimativa de custo'!#REF!</f>
        <v>#REF!</v>
      </c>
      <c r="D1303" s="6" t="e">
        <f>'Anexo VI Estimativa de custo'!#REF!</f>
        <v>#REF!</v>
      </c>
      <c r="E1303" s="46" t="e">
        <f>'Anexo VI Estimativa de custo'!#REF!</f>
        <v>#REF!</v>
      </c>
      <c r="F1303" s="46" t="e">
        <f t="shared" ref="F1303:F1326" si="396">E1303</f>
        <v>#REF!</v>
      </c>
      <c r="G1303" s="167" t="e">
        <f t="shared" ref="G1303:G1326" si="397">IF(F1303-E1303&gt;0,F1303-E1303,0)</f>
        <v>#REF!</v>
      </c>
      <c r="H1303" s="167" t="e">
        <f t="shared" ref="H1303:H1326" si="398">IF(E1303-F1303&gt;0,E1303-F1303,0)</f>
        <v>#REF!</v>
      </c>
      <c r="I1303" s="11" t="e">
        <f>'Anexo VI Estimativa de custo'!#REF!</f>
        <v>#REF!</v>
      </c>
      <c r="J1303" s="269" t="e">
        <f t="shared" ref="J1303:J1326" si="399">G1303*I1303</f>
        <v>#REF!</v>
      </c>
      <c r="K1303" s="269" t="e">
        <f t="shared" ref="K1303:K1326" si="400">H1303*I1303</f>
        <v>#REF!</v>
      </c>
      <c r="L1303" s="269" t="e">
        <f t="shared" ref="L1303:L1326" si="401">J1303-K1303</f>
        <v>#REF!</v>
      </c>
      <c r="M1303" s="106" t="e">
        <f t="shared" ref="M1303:M1326" si="402">IF(E1303&gt;0.001,1,0)</f>
        <v>#REF!</v>
      </c>
      <c r="N1303" s="85"/>
      <c r="O1303" s="86"/>
      <c r="P1303" s="16"/>
      <c r="Q1303" s="17"/>
      <c r="R1303" s="126"/>
      <c r="T1303" s="221" t="e">
        <f t="shared" si="394"/>
        <v>#REF!</v>
      </c>
      <c r="W1303" s="221" t="e">
        <f t="shared" si="395"/>
        <v>#REF!</v>
      </c>
    </row>
    <row r="1304" spans="1:23" s="18" customFormat="1" ht="21.95" customHeight="1" x14ac:dyDescent="0.2">
      <c r="A1304" s="217" t="e">
        <f>'Anexo VI Estimativa de custo'!#REF!</f>
        <v>#REF!</v>
      </c>
      <c r="B1304" s="172" t="e">
        <f>CONCATENATE($R$1301,SUM($M$1302:M1304))</f>
        <v>#REF!</v>
      </c>
      <c r="C1304" s="36" t="e">
        <f>'Anexo VI Estimativa de custo'!#REF!</f>
        <v>#REF!</v>
      </c>
      <c r="D1304" s="6" t="e">
        <f>'Anexo VI Estimativa de custo'!#REF!</f>
        <v>#REF!</v>
      </c>
      <c r="E1304" s="46" t="e">
        <f>'Anexo VI Estimativa de custo'!#REF!</f>
        <v>#REF!</v>
      </c>
      <c r="F1304" s="46" t="e">
        <f t="shared" si="396"/>
        <v>#REF!</v>
      </c>
      <c r="G1304" s="167" t="e">
        <f t="shared" si="397"/>
        <v>#REF!</v>
      </c>
      <c r="H1304" s="167" t="e">
        <f t="shared" si="398"/>
        <v>#REF!</v>
      </c>
      <c r="I1304" s="11" t="e">
        <f>'Anexo VI Estimativa de custo'!#REF!</f>
        <v>#REF!</v>
      </c>
      <c r="J1304" s="269" t="e">
        <f t="shared" si="399"/>
        <v>#REF!</v>
      </c>
      <c r="K1304" s="269" t="e">
        <f t="shared" si="400"/>
        <v>#REF!</v>
      </c>
      <c r="L1304" s="269" t="e">
        <f t="shared" si="401"/>
        <v>#REF!</v>
      </c>
      <c r="M1304" s="106" t="e">
        <f t="shared" si="402"/>
        <v>#REF!</v>
      </c>
      <c r="N1304" s="85"/>
      <c r="O1304" s="86"/>
      <c r="P1304" s="16"/>
      <c r="Q1304" s="17"/>
      <c r="R1304" s="126"/>
      <c r="T1304" s="221" t="e">
        <f t="shared" si="394"/>
        <v>#REF!</v>
      </c>
      <c r="W1304" s="221" t="e">
        <f t="shared" si="395"/>
        <v>#REF!</v>
      </c>
    </row>
    <row r="1305" spans="1:23" s="18" customFormat="1" ht="21.95" customHeight="1" x14ac:dyDescent="0.2">
      <c r="A1305" s="217" t="e">
        <f>'Anexo VI Estimativa de custo'!#REF!</f>
        <v>#REF!</v>
      </c>
      <c r="B1305" s="172" t="e">
        <f>CONCATENATE($R$1301,SUM($M$1302:M1305))</f>
        <v>#REF!</v>
      </c>
      <c r="C1305" s="36" t="e">
        <f>'Anexo VI Estimativa de custo'!#REF!</f>
        <v>#REF!</v>
      </c>
      <c r="D1305" s="6" t="e">
        <f>'Anexo VI Estimativa de custo'!#REF!</f>
        <v>#REF!</v>
      </c>
      <c r="E1305" s="46" t="e">
        <f>'Anexo VI Estimativa de custo'!#REF!</f>
        <v>#REF!</v>
      </c>
      <c r="F1305" s="46" t="e">
        <f t="shared" si="396"/>
        <v>#REF!</v>
      </c>
      <c r="G1305" s="167" t="e">
        <f t="shared" si="397"/>
        <v>#REF!</v>
      </c>
      <c r="H1305" s="167" t="e">
        <f t="shared" si="398"/>
        <v>#REF!</v>
      </c>
      <c r="I1305" s="11" t="e">
        <f>'Anexo VI Estimativa de custo'!#REF!</f>
        <v>#REF!</v>
      </c>
      <c r="J1305" s="269" t="e">
        <f t="shared" si="399"/>
        <v>#REF!</v>
      </c>
      <c r="K1305" s="269" t="e">
        <f t="shared" si="400"/>
        <v>#REF!</v>
      </c>
      <c r="L1305" s="269" t="e">
        <f t="shared" si="401"/>
        <v>#REF!</v>
      </c>
      <c r="M1305" s="106" t="e">
        <f t="shared" si="402"/>
        <v>#REF!</v>
      </c>
      <c r="N1305" s="85"/>
      <c r="O1305" s="86"/>
      <c r="P1305" s="16"/>
      <c r="Q1305" s="17"/>
      <c r="R1305" s="126"/>
      <c r="T1305" s="221" t="e">
        <f t="shared" si="394"/>
        <v>#REF!</v>
      </c>
      <c r="W1305" s="221" t="e">
        <f t="shared" si="395"/>
        <v>#REF!</v>
      </c>
    </row>
    <row r="1306" spans="1:23" s="18" customFormat="1" ht="21.95" customHeight="1" x14ac:dyDescent="0.2">
      <c r="A1306" s="217" t="e">
        <f>'Anexo VI Estimativa de custo'!#REF!</f>
        <v>#REF!</v>
      </c>
      <c r="B1306" s="172" t="e">
        <f>CONCATENATE($R$1301,SUM($M$1302:M1306))</f>
        <v>#REF!</v>
      </c>
      <c r="C1306" s="36" t="e">
        <f>'Anexo VI Estimativa de custo'!#REF!</f>
        <v>#REF!</v>
      </c>
      <c r="D1306" s="6" t="e">
        <f>'Anexo VI Estimativa de custo'!#REF!</f>
        <v>#REF!</v>
      </c>
      <c r="E1306" s="46" t="e">
        <f>'Anexo VI Estimativa de custo'!#REF!</f>
        <v>#REF!</v>
      </c>
      <c r="F1306" s="46" t="e">
        <f t="shared" si="396"/>
        <v>#REF!</v>
      </c>
      <c r="G1306" s="167" t="e">
        <f t="shared" si="397"/>
        <v>#REF!</v>
      </c>
      <c r="H1306" s="167" t="e">
        <f t="shared" si="398"/>
        <v>#REF!</v>
      </c>
      <c r="I1306" s="11" t="e">
        <f>'Anexo VI Estimativa de custo'!#REF!</f>
        <v>#REF!</v>
      </c>
      <c r="J1306" s="269" t="e">
        <f t="shared" si="399"/>
        <v>#REF!</v>
      </c>
      <c r="K1306" s="269" t="e">
        <f t="shared" si="400"/>
        <v>#REF!</v>
      </c>
      <c r="L1306" s="269" t="e">
        <f t="shared" si="401"/>
        <v>#REF!</v>
      </c>
      <c r="M1306" s="106" t="e">
        <f t="shared" si="402"/>
        <v>#REF!</v>
      </c>
      <c r="N1306" s="85"/>
      <c r="O1306" s="86"/>
      <c r="P1306" s="16"/>
      <c r="Q1306" s="17"/>
      <c r="R1306" s="126"/>
      <c r="T1306" s="221" t="e">
        <f t="shared" si="394"/>
        <v>#REF!</v>
      </c>
      <c r="W1306" s="221" t="e">
        <f t="shared" si="395"/>
        <v>#REF!</v>
      </c>
    </row>
    <row r="1307" spans="1:23" s="18" customFormat="1" ht="21.95" customHeight="1" x14ac:dyDescent="0.2">
      <c r="A1307" s="217" t="e">
        <f>'Anexo VI Estimativa de custo'!#REF!</f>
        <v>#REF!</v>
      </c>
      <c r="B1307" s="172" t="e">
        <f>CONCATENATE($R$1301,SUM($M$1302:M1307))</f>
        <v>#REF!</v>
      </c>
      <c r="C1307" s="36" t="e">
        <f>'Anexo VI Estimativa de custo'!#REF!</f>
        <v>#REF!</v>
      </c>
      <c r="D1307" s="6" t="e">
        <f>'Anexo VI Estimativa de custo'!#REF!</f>
        <v>#REF!</v>
      </c>
      <c r="E1307" s="46" t="e">
        <f>'Anexo VI Estimativa de custo'!#REF!</f>
        <v>#REF!</v>
      </c>
      <c r="F1307" s="46" t="e">
        <f t="shared" si="396"/>
        <v>#REF!</v>
      </c>
      <c r="G1307" s="167" t="e">
        <f t="shared" si="397"/>
        <v>#REF!</v>
      </c>
      <c r="H1307" s="167" t="e">
        <f t="shared" si="398"/>
        <v>#REF!</v>
      </c>
      <c r="I1307" s="11" t="e">
        <f>'Anexo VI Estimativa de custo'!#REF!</f>
        <v>#REF!</v>
      </c>
      <c r="J1307" s="269" t="e">
        <f t="shared" si="399"/>
        <v>#REF!</v>
      </c>
      <c r="K1307" s="269" t="e">
        <f t="shared" si="400"/>
        <v>#REF!</v>
      </c>
      <c r="L1307" s="269" t="e">
        <f t="shared" si="401"/>
        <v>#REF!</v>
      </c>
      <c r="M1307" s="106" t="e">
        <f t="shared" si="402"/>
        <v>#REF!</v>
      </c>
      <c r="N1307" s="85"/>
      <c r="O1307" s="86"/>
      <c r="P1307" s="16"/>
      <c r="Q1307" s="17"/>
      <c r="R1307" s="126"/>
      <c r="T1307" s="221" t="e">
        <f t="shared" si="394"/>
        <v>#REF!</v>
      </c>
      <c r="W1307" s="221" t="e">
        <f t="shared" si="395"/>
        <v>#REF!</v>
      </c>
    </row>
    <row r="1308" spans="1:23" s="18" customFormat="1" ht="21.95" customHeight="1" x14ac:dyDescent="0.2">
      <c r="A1308" s="217" t="e">
        <f>'Anexo VI Estimativa de custo'!#REF!</f>
        <v>#REF!</v>
      </c>
      <c r="B1308" s="172" t="e">
        <f>CONCATENATE($R$1301,SUM($M$1302:M1308))</f>
        <v>#REF!</v>
      </c>
      <c r="C1308" s="36" t="e">
        <f>'Anexo VI Estimativa de custo'!#REF!</f>
        <v>#REF!</v>
      </c>
      <c r="D1308" s="6" t="e">
        <f>'Anexo VI Estimativa de custo'!#REF!</f>
        <v>#REF!</v>
      </c>
      <c r="E1308" s="46" t="e">
        <f>'Anexo VI Estimativa de custo'!#REF!</f>
        <v>#REF!</v>
      </c>
      <c r="F1308" s="46" t="e">
        <f t="shared" si="396"/>
        <v>#REF!</v>
      </c>
      <c r="G1308" s="167" t="e">
        <f t="shared" si="397"/>
        <v>#REF!</v>
      </c>
      <c r="H1308" s="167" t="e">
        <f t="shared" si="398"/>
        <v>#REF!</v>
      </c>
      <c r="I1308" s="11" t="e">
        <f>'Anexo VI Estimativa de custo'!#REF!</f>
        <v>#REF!</v>
      </c>
      <c r="J1308" s="269" t="e">
        <f t="shared" si="399"/>
        <v>#REF!</v>
      </c>
      <c r="K1308" s="269" t="e">
        <f t="shared" si="400"/>
        <v>#REF!</v>
      </c>
      <c r="L1308" s="269" t="e">
        <f t="shared" si="401"/>
        <v>#REF!</v>
      </c>
      <c r="M1308" s="106" t="e">
        <f t="shared" si="402"/>
        <v>#REF!</v>
      </c>
      <c r="N1308" s="85"/>
      <c r="O1308" s="86"/>
      <c r="P1308" s="16"/>
      <c r="Q1308" s="17"/>
      <c r="R1308" s="126"/>
      <c r="T1308" s="221" t="e">
        <f t="shared" si="394"/>
        <v>#REF!</v>
      </c>
      <c r="W1308" s="221" t="e">
        <f t="shared" si="395"/>
        <v>#REF!</v>
      </c>
    </row>
    <row r="1309" spans="1:23" s="18" customFormat="1" ht="21.95" customHeight="1" x14ac:dyDescent="0.2">
      <c r="A1309" s="217" t="e">
        <f>'Anexo VI Estimativa de custo'!#REF!</f>
        <v>#REF!</v>
      </c>
      <c r="B1309" s="172" t="e">
        <f>CONCATENATE($R$1301,SUM($M$1302:M1309))</f>
        <v>#REF!</v>
      </c>
      <c r="C1309" s="36" t="e">
        <f>'Anexo VI Estimativa de custo'!#REF!</f>
        <v>#REF!</v>
      </c>
      <c r="D1309" s="6" t="e">
        <f>'Anexo VI Estimativa de custo'!#REF!</f>
        <v>#REF!</v>
      </c>
      <c r="E1309" s="46" t="e">
        <f>'Anexo VI Estimativa de custo'!#REF!</f>
        <v>#REF!</v>
      </c>
      <c r="F1309" s="46" t="e">
        <f t="shared" si="396"/>
        <v>#REF!</v>
      </c>
      <c r="G1309" s="167" t="e">
        <f t="shared" si="397"/>
        <v>#REF!</v>
      </c>
      <c r="H1309" s="167" t="e">
        <f t="shared" si="398"/>
        <v>#REF!</v>
      </c>
      <c r="I1309" s="11" t="e">
        <f>'Anexo VI Estimativa de custo'!#REF!</f>
        <v>#REF!</v>
      </c>
      <c r="J1309" s="269" t="e">
        <f t="shared" si="399"/>
        <v>#REF!</v>
      </c>
      <c r="K1309" s="269" t="e">
        <f t="shared" si="400"/>
        <v>#REF!</v>
      </c>
      <c r="L1309" s="269" t="e">
        <f t="shared" si="401"/>
        <v>#REF!</v>
      </c>
      <c r="M1309" s="106" t="e">
        <f t="shared" si="402"/>
        <v>#REF!</v>
      </c>
      <c r="N1309" s="85"/>
      <c r="O1309" s="86"/>
      <c r="P1309" s="16"/>
      <c r="Q1309" s="17"/>
      <c r="R1309" s="126"/>
      <c r="T1309" s="221" t="e">
        <f t="shared" si="394"/>
        <v>#REF!</v>
      </c>
      <c r="W1309" s="221" t="e">
        <f t="shared" si="395"/>
        <v>#REF!</v>
      </c>
    </row>
    <row r="1310" spans="1:23" s="18" customFormat="1" ht="21.95" customHeight="1" x14ac:dyDescent="0.2">
      <c r="A1310" s="217" t="e">
        <f>'Anexo VI Estimativa de custo'!#REF!</f>
        <v>#REF!</v>
      </c>
      <c r="B1310" s="172" t="e">
        <f>CONCATENATE($R$1301,SUM($M$1302:M1310))</f>
        <v>#REF!</v>
      </c>
      <c r="C1310" s="36" t="e">
        <f>'Anexo VI Estimativa de custo'!#REF!</f>
        <v>#REF!</v>
      </c>
      <c r="D1310" s="6" t="e">
        <f>'Anexo VI Estimativa de custo'!#REF!</f>
        <v>#REF!</v>
      </c>
      <c r="E1310" s="46" t="e">
        <f>'Anexo VI Estimativa de custo'!#REF!</f>
        <v>#REF!</v>
      </c>
      <c r="F1310" s="46" t="e">
        <f t="shared" si="396"/>
        <v>#REF!</v>
      </c>
      <c r="G1310" s="167" t="e">
        <f t="shared" si="397"/>
        <v>#REF!</v>
      </c>
      <c r="H1310" s="167" t="e">
        <f t="shared" si="398"/>
        <v>#REF!</v>
      </c>
      <c r="I1310" s="11" t="e">
        <f>'Anexo VI Estimativa de custo'!#REF!</f>
        <v>#REF!</v>
      </c>
      <c r="J1310" s="269" t="e">
        <f t="shared" si="399"/>
        <v>#REF!</v>
      </c>
      <c r="K1310" s="269" t="e">
        <f t="shared" si="400"/>
        <v>#REF!</v>
      </c>
      <c r="L1310" s="269" t="e">
        <f t="shared" si="401"/>
        <v>#REF!</v>
      </c>
      <c r="M1310" s="106" t="e">
        <f t="shared" si="402"/>
        <v>#REF!</v>
      </c>
      <c r="N1310" s="85"/>
      <c r="O1310" s="86"/>
      <c r="P1310" s="16"/>
      <c r="Q1310" s="17"/>
      <c r="R1310" s="126"/>
      <c r="T1310" s="221" t="e">
        <f t="shared" si="394"/>
        <v>#REF!</v>
      </c>
      <c r="W1310" s="221" t="e">
        <f t="shared" si="395"/>
        <v>#REF!</v>
      </c>
    </row>
    <row r="1311" spans="1:23" s="18" customFormat="1" ht="21.95" customHeight="1" x14ac:dyDescent="0.2">
      <c r="A1311" s="217" t="e">
        <f>'Anexo VI Estimativa de custo'!#REF!</f>
        <v>#REF!</v>
      </c>
      <c r="B1311" s="172" t="e">
        <f>CONCATENATE($R$1301,SUM($M$1302:M1311))</f>
        <v>#REF!</v>
      </c>
      <c r="C1311" s="36" t="e">
        <f>'Anexo VI Estimativa de custo'!#REF!</f>
        <v>#REF!</v>
      </c>
      <c r="D1311" s="6" t="e">
        <f>'Anexo VI Estimativa de custo'!#REF!</f>
        <v>#REF!</v>
      </c>
      <c r="E1311" s="46" t="e">
        <f>'Anexo VI Estimativa de custo'!#REF!</f>
        <v>#REF!</v>
      </c>
      <c r="F1311" s="46" t="e">
        <f t="shared" si="396"/>
        <v>#REF!</v>
      </c>
      <c r="G1311" s="167" t="e">
        <f t="shared" si="397"/>
        <v>#REF!</v>
      </c>
      <c r="H1311" s="167" t="e">
        <f t="shared" si="398"/>
        <v>#REF!</v>
      </c>
      <c r="I1311" s="11" t="e">
        <f>'Anexo VI Estimativa de custo'!#REF!</f>
        <v>#REF!</v>
      </c>
      <c r="J1311" s="269" t="e">
        <f t="shared" si="399"/>
        <v>#REF!</v>
      </c>
      <c r="K1311" s="269" t="e">
        <f t="shared" si="400"/>
        <v>#REF!</v>
      </c>
      <c r="L1311" s="269" t="e">
        <f t="shared" si="401"/>
        <v>#REF!</v>
      </c>
      <c r="M1311" s="106" t="e">
        <f t="shared" si="402"/>
        <v>#REF!</v>
      </c>
      <c r="N1311" s="85"/>
      <c r="O1311" s="86"/>
      <c r="P1311" s="16"/>
      <c r="Q1311" s="17"/>
      <c r="R1311" s="126"/>
      <c r="T1311" s="221" t="e">
        <f t="shared" si="394"/>
        <v>#REF!</v>
      </c>
      <c r="W1311" s="221" t="e">
        <f t="shared" si="395"/>
        <v>#REF!</v>
      </c>
    </row>
    <row r="1312" spans="1:23" s="18" customFormat="1" ht="21.95" customHeight="1" x14ac:dyDescent="0.2">
      <c r="A1312" s="217" t="e">
        <f>'Anexo VI Estimativa de custo'!#REF!</f>
        <v>#REF!</v>
      </c>
      <c r="B1312" s="172" t="e">
        <f>CONCATENATE($R$1301,SUM($M$1302:M1312))</f>
        <v>#REF!</v>
      </c>
      <c r="C1312" s="36" t="e">
        <f>'Anexo VI Estimativa de custo'!#REF!</f>
        <v>#REF!</v>
      </c>
      <c r="D1312" s="6" t="e">
        <f>'Anexo VI Estimativa de custo'!#REF!</f>
        <v>#REF!</v>
      </c>
      <c r="E1312" s="46" t="e">
        <f>'Anexo VI Estimativa de custo'!#REF!</f>
        <v>#REF!</v>
      </c>
      <c r="F1312" s="46" t="e">
        <f t="shared" si="396"/>
        <v>#REF!</v>
      </c>
      <c r="G1312" s="167" t="e">
        <f t="shared" si="397"/>
        <v>#REF!</v>
      </c>
      <c r="H1312" s="167" t="e">
        <f t="shared" si="398"/>
        <v>#REF!</v>
      </c>
      <c r="I1312" s="11" t="e">
        <f>'Anexo VI Estimativa de custo'!#REF!</f>
        <v>#REF!</v>
      </c>
      <c r="J1312" s="269" t="e">
        <f t="shared" si="399"/>
        <v>#REF!</v>
      </c>
      <c r="K1312" s="269" t="e">
        <f t="shared" si="400"/>
        <v>#REF!</v>
      </c>
      <c r="L1312" s="269" t="e">
        <f t="shared" si="401"/>
        <v>#REF!</v>
      </c>
      <c r="M1312" s="106" t="e">
        <f t="shared" si="402"/>
        <v>#REF!</v>
      </c>
      <c r="N1312" s="85"/>
      <c r="O1312" s="86"/>
      <c r="P1312" s="16"/>
      <c r="Q1312" s="17"/>
      <c r="R1312" s="126"/>
      <c r="T1312" s="221" t="e">
        <f t="shared" si="394"/>
        <v>#REF!</v>
      </c>
      <c r="W1312" s="221" t="e">
        <f t="shared" si="395"/>
        <v>#REF!</v>
      </c>
    </row>
    <row r="1313" spans="1:23" s="88" customFormat="1" ht="21.95" customHeight="1" x14ac:dyDescent="0.2">
      <c r="A1313" s="217" t="e">
        <f>'Anexo VI Estimativa de custo'!#REF!</f>
        <v>#REF!</v>
      </c>
      <c r="B1313" s="172" t="e">
        <f>CONCATENATE($R$1301,SUM($M$1302:M1313))</f>
        <v>#REF!</v>
      </c>
      <c r="C1313" s="36" t="e">
        <f>'Anexo VI Estimativa de custo'!#REF!</f>
        <v>#REF!</v>
      </c>
      <c r="D1313" s="6" t="e">
        <f>'Anexo VI Estimativa de custo'!#REF!</f>
        <v>#REF!</v>
      </c>
      <c r="E1313" s="46" t="e">
        <f>'Anexo VI Estimativa de custo'!#REF!</f>
        <v>#REF!</v>
      </c>
      <c r="F1313" s="46" t="e">
        <f t="shared" si="396"/>
        <v>#REF!</v>
      </c>
      <c r="G1313" s="167" t="e">
        <f t="shared" si="397"/>
        <v>#REF!</v>
      </c>
      <c r="H1313" s="167" t="e">
        <f t="shared" si="398"/>
        <v>#REF!</v>
      </c>
      <c r="I1313" s="11" t="e">
        <f>'Anexo VI Estimativa de custo'!#REF!</f>
        <v>#REF!</v>
      </c>
      <c r="J1313" s="269" t="e">
        <f t="shared" si="399"/>
        <v>#REF!</v>
      </c>
      <c r="K1313" s="269" t="e">
        <f t="shared" si="400"/>
        <v>#REF!</v>
      </c>
      <c r="L1313" s="269" t="e">
        <f t="shared" si="401"/>
        <v>#REF!</v>
      </c>
      <c r="M1313" s="106" t="e">
        <f t="shared" si="402"/>
        <v>#REF!</v>
      </c>
      <c r="N1313" s="87"/>
      <c r="O1313" s="86"/>
      <c r="P1313" s="16"/>
      <c r="Q1313" s="17"/>
      <c r="R1313" s="126"/>
      <c r="T1313" s="221" t="e">
        <f t="shared" si="394"/>
        <v>#REF!</v>
      </c>
      <c r="W1313" s="221" t="e">
        <f t="shared" si="395"/>
        <v>#REF!</v>
      </c>
    </row>
    <row r="1314" spans="1:23" s="88" customFormat="1" ht="21.95" customHeight="1" x14ac:dyDescent="0.2">
      <c r="A1314" s="217" t="e">
        <f>'Anexo VI Estimativa de custo'!#REF!</f>
        <v>#REF!</v>
      </c>
      <c r="B1314" s="172" t="e">
        <f>CONCATENATE($R$1301,SUM($M$1302:M1314))</f>
        <v>#REF!</v>
      </c>
      <c r="C1314" s="36" t="e">
        <f>'Anexo VI Estimativa de custo'!#REF!</f>
        <v>#REF!</v>
      </c>
      <c r="D1314" s="6" t="e">
        <f>'Anexo VI Estimativa de custo'!#REF!</f>
        <v>#REF!</v>
      </c>
      <c r="E1314" s="46" t="e">
        <f>'Anexo VI Estimativa de custo'!#REF!</f>
        <v>#REF!</v>
      </c>
      <c r="F1314" s="46" t="e">
        <f t="shared" si="396"/>
        <v>#REF!</v>
      </c>
      <c r="G1314" s="167" t="e">
        <f t="shared" si="397"/>
        <v>#REF!</v>
      </c>
      <c r="H1314" s="167" t="e">
        <f t="shared" si="398"/>
        <v>#REF!</v>
      </c>
      <c r="I1314" s="11" t="e">
        <f>'Anexo VI Estimativa de custo'!#REF!</f>
        <v>#REF!</v>
      </c>
      <c r="J1314" s="269" t="e">
        <f t="shared" si="399"/>
        <v>#REF!</v>
      </c>
      <c r="K1314" s="269" t="e">
        <f t="shared" si="400"/>
        <v>#REF!</v>
      </c>
      <c r="L1314" s="269" t="e">
        <f t="shared" si="401"/>
        <v>#REF!</v>
      </c>
      <c r="M1314" s="106" t="e">
        <f t="shared" si="402"/>
        <v>#REF!</v>
      </c>
      <c r="N1314" s="87"/>
      <c r="O1314" s="86"/>
      <c r="P1314" s="16"/>
      <c r="Q1314" s="17"/>
      <c r="R1314" s="126"/>
      <c r="T1314" s="221" t="e">
        <f t="shared" si="394"/>
        <v>#REF!</v>
      </c>
      <c r="W1314" s="221" t="e">
        <f t="shared" si="395"/>
        <v>#REF!</v>
      </c>
    </row>
    <row r="1315" spans="1:23" s="88" customFormat="1" ht="21.95" customHeight="1" x14ac:dyDescent="0.2">
      <c r="A1315" s="217" t="e">
        <f>'Anexo VI Estimativa de custo'!#REF!</f>
        <v>#REF!</v>
      </c>
      <c r="B1315" s="172" t="e">
        <f>CONCATENATE($R$1301,SUM($M$1302:M1315))</f>
        <v>#REF!</v>
      </c>
      <c r="C1315" s="36" t="e">
        <f>'Anexo VI Estimativa de custo'!#REF!</f>
        <v>#REF!</v>
      </c>
      <c r="D1315" s="6" t="e">
        <f>'Anexo VI Estimativa de custo'!#REF!</f>
        <v>#REF!</v>
      </c>
      <c r="E1315" s="46" t="e">
        <f>'Anexo VI Estimativa de custo'!#REF!</f>
        <v>#REF!</v>
      </c>
      <c r="F1315" s="46" t="e">
        <f t="shared" si="396"/>
        <v>#REF!</v>
      </c>
      <c r="G1315" s="167" t="e">
        <f t="shared" si="397"/>
        <v>#REF!</v>
      </c>
      <c r="H1315" s="167" t="e">
        <f t="shared" si="398"/>
        <v>#REF!</v>
      </c>
      <c r="I1315" s="11" t="e">
        <f>'Anexo VI Estimativa de custo'!#REF!</f>
        <v>#REF!</v>
      </c>
      <c r="J1315" s="269" t="e">
        <f t="shared" si="399"/>
        <v>#REF!</v>
      </c>
      <c r="K1315" s="269" t="e">
        <f t="shared" si="400"/>
        <v>#REF!</v>
      </c>
      <c r="L1315" s="269" t="e">
        <f t="shared" si="401"/>
        <v>#REF!</v>
      </c>
      <c r="M1315" s="106" t="e">
        <f t="shared" si="402"/>
        <v>#REF!</v>
      </c>
      <c r="N1315" s="87"/>
      <c r="O1315" s="86"/>
      <c r="P1315" s="16"/>
      <c r="Q1315" s="17"/>
      <c r="R1315" s="126"/>
      <c r="T1315" s="221" t="e">
        <f t="shared" si="394"/>
        <v>#REF!</v>
      </c>
      <c r="W1315" s="221" t="e">
        <f t="shared" si="395"/>
        <v>#REF!</v>
      </c>
    </row>
    <row r="1316" spans="1:23" s="88" customFormat="1" ht="21.95" customHeight="1" x14ac:dyDescent="0.2">
      <c r="A1316" s="217" t="e">
        <f>'Anexo VI Estimativa de custo'!#REF!</f>
        <v>#REF!</v>
      </c>
      <c r="B1316" s="172" t="e">
        <f>CONCATENATE($R$1301,SUM($M$1302:M1316))</f>
        <v>#REF!</v>
      </c>
      <c r="C1316" s="36" t="e">
        <f>'Anexo VI Estimativa de custo'!#REF!</f>
        <v>#REF!</v>
      </c>
      <c r="D1316" s="6" t="e">
        <f>'Anexo VI Estimativa de custo'!#REF!</f>
        <v>#REF!</v>
      </c>
      <c r="E1316" s="46" t="e">
        <f>'Anexo VI Estimativa de custo'!#REF!</f>
        <v>#REF!</v>
      </c>
      <c r="F1316" s="46" t="e">
        <f t="shared" si="396"/>
        <v>#REF!</v>
      </c>
      <c r="G1316" s="167" t="e">
        <f t="shared" si="397"/>
        <v>#REF!</v>
      </c>
      <c r="H1316" s="167" t="e">
        <f t="shared" si="398"/>
        <v>#REF!</v>
      </c>
      <c r="I1316" s="11" t="e">
        <f>'Anexo VI Estimativa de custo'!#REF!</f>
        <v>#REF!</v>
      </c>
      <c r="J1316" s="269" t="e">
        <f t="shared" si="399"/>
        <v>#REF!</v>
      </c>
      <c r="K1316" s="269" t="e">
        <f t="shared" si="400"/>
        <v>#REF!</v>
      </c>
      <c r="L1316" s="269" t="e">
        <f t="shared" si="401"/>
        <v>#REF!</v>
      </c>
      <c r="M1316" s="106" t="e">
        <f t="shared" si="402"/>
        <v>#REF!</v>
      </c>
      <c r="N1316" s="87"/>
      <c r="O1316" s="86"/>
      <c r="P1316" s="16"/>
      <c r="Q1316" s="17"/>
      <c r="R1316" s="126"/>
      <c r="T1316" s="221" t="e">
        <f t="shared" si="394"/>
        <v>#REF!</v>
      </c>
      <c r="W1316" s="221" t="e">
        <f t="shared" si="395"/>
        <v>#REF!</v>
      </c>
    </row>
    <row r="1317" spans="1:23" s="88" customFormat="1" ht="21.95" customHeight="1" x14ac:dyDescent="0.2">
      <c r="A1317" s="217" t="e">
        <f>'Anexo VI Estimativa de custo'!#REF!</f>
        <v>#REF!</v>
      </c>
      <c r="B1317" s="172" t="e">
        <f>CONCATENATE($R$1301,SUM($M$1302:M1317))</f>
        <v>#REF!</v>
      </c>
      <c r="C1317" s="36" t="e">
        <f>'Anexo VI Estimativa de custo'!#REF!</f>
        <v>#REF!</v>
      </c>
      <c r="D1317" s="6" t="e">
        <f>'Anexo VI Estimativa de custo'!#REF!</f>
        <v>#REF!</v>
      </c>
      <c r="E1317" s="46" t="e">
        <f>'Anexo VI Estimativa de custo'!#REF!</f>
        <v>#REF!</v>
      </c>
      <c r="F1317" s="46" t="e">
        <f t="shared" si="396"/>
        <v>#REF!</v>
      </c>
      <c r="G1317" s="167" t="e">
        <f t="shared" si="397"/>
        <v>#REF!</v>
      </c>
      <c r="H1317" s="167" t="e">
        <f t="shared" si="398"/>
        <v>#REF!</v>
      </c>
      <c r="I1317" s="11" t="e">
        <f>'Anexo VI Estimativa de custo'!#REF!</f>
        <v>#REF!</v>
      </c>
      <c r="J1317" s="269" t="e">
        <f t="shared" si="399"/>
        <v>#REF!</v>
      </c>
      <c r="K1317" s="269" t="e">
        <f t="shared" si="400"/>
        <v>#REF!</v>
      </c>
      <c r="L1317" s="269" t="e">
        <f t="shared" si="401"/>
        <v>#REF!</v>
      </c>
      <c r="M1317" s="106" t="e">
        <f t="shared" si="402"/>
        <v>#REF!</v>
      </c>
      <c r="N1317" s="87"/>
      <c r="O1317" s="86"/>
      <c r="P1317" s="16"/>
      <c r="Q1317" s="17"/>
      <c r="R1317" s="126"/>
      <c r="T1317" s="221" t="e">
        <f t="shared" si="394"/>
        <v>#REF!</v>
      </c>
      <c r="W1317" s="221" t="e">
        <f t="shared" si="395"/>
        <v>#REF!</v>
      </c>
    </row>
    <row r="1318" spans="1:23" s="88" customFormat="1" ht="21.95" customHeight="1" x14ac:dyDescent="0.2">
      <c r="A1318" s="217" t="e">
        <f>'Anexo VI Estimativa de custo'!#REF!</f>
        <v>#REF!</v>
      </c>
      <c r="B1318" s="172" t="e">
        <f>CONCATENATE($R$1301,SUM($M$1302:M1318))</f>
        <v>#REF!</v>
      </c>
      <c r="C1318" s="36" t="e">
        <f>'Anexo VI Estimativa de custo'!#REF!</f>
        <v>#REF!</v>
      </c>
      <c r="D1318" s="6" t="e">
        <f>'Anexo VI Estimativa de custo'!#REF!</f>
        <v>#REF!</v>
      </c>
      <c r="E1318" s="46" t="e">
        <f>'Anexo VI Estimativa de custo'!#REF!</f>
        <v>#REF!</v>
      </c>
      <c r="F1318" s="46" t="e">
        <f t="shared" si="396"/>
        <v>#REF!</v>
      </c>
      <c r="G1318" s="167" t="e">
        <f t="shared" si="397"/>
        <v>#REF!</v>
      </c>
      <c r="H1318" s="167" t="e">
        <f t="shared" si="398"/>
        <v>#REF!</v>
      </c>
      <c r="I1318" s="11" t="e">
        <f>'Anexo VI Estimativa de custo'!#REF!</f>
        <v>#REF!</v>
      </c>
      <c r="J1318" s="269" t="e">
        <f t="shared" si="399"/>
        <v>#REF!</v>
      </c>
      <c r="K1318" s="269" t="e">
        <f t="shared" si="400"/>
        <v>#REF!</v>
      </c>
      <c r="L1318" s="269" t="e">
        <f t="shared" si="401"/>
        <v>#REF!</v>
      </c>
      <c r="M1318" s="106" t="e">
        <f t="shared" si="402"/>
        <v>#REF!</v>
      </c>
      <c r="N1318" s="87"/>
      <c r="O1318" s="86"/>
      <c r="P1318" s="16"/>
      <c r="Q1318" s="17"/>
      <c r="R1318" s="126"/>
      <c r="T1318" s="221" t="e">
        <f t="shared" si="394"/>
        <v>#REF!</v>
      </c>
      <c r="W1318" s="221" t="e">
        <f t="shared" si="395"/>
        <v>#REF!</v>
      </c>
    </row>
    <row r="1319" spans="1:23" s="88" customFormat="1" ht="21.95" customHeight="1" x14ac:dyDescent="0.2">
      <c r="A1319" s="217" t="e">
        <f>'Anexo VI Estimativa de custo'!#REF!</f>
        <v>#REF!</v>
      </c>
      <c r="B1319" s="172" t="e">
        <f>CONCATENATE($R$1301,SUM($M$1302:M1319))</f>
        <v>#REF!</v>
      </c>
      <c r="C1319" s="36" t="e">
        <f>'Anexo VI Estimativa de custo'!#REF!</f>
        <v>#REF!</v>
      </c>
      <c r="D1319" s="6" t="e">
        <f>'Anexo VI Estimativa de custo'!#REF!</f>
        <v>#REF!</v>
      </c>
      <c r="E1319" s="46" t="e">
        <f>'Anexo VI Estimativa de custo'!#REF!</f>
        <v>#REF!</v>
      </c>
      <c r="F1319" s="46" t="e">
        <f t="shared" si="396"/>
        <v>#REF!</v>
      </c>
      <c r="G1319" s="167" t="e">
        <f t="shared" si="397"/>
        <v>#REF!</v>
      </c>
      <c r="H1319" s="167" t="e">
        <f t="shared" si="398"/>
        <v>#REF!</v>
      </c>
      <c r="I1319" s="11" t="e">
        <f>'Anexo VI Estimativa de custo'!#REF!</f>
        <v>#REF!</v>
      </c>
      <c r="J1319" s="269" t="e">
        <f t="shared" si="399"/>
        <v>#REF!</v>
      </c>
      <c r="K1319" s="269" t="e">
        <f t="shared" si="400"/>
        <v>#REF!</v>
      </c>
      <c r="L1319" s="269" t="e">
        <f t="shared" si="401"/>
        <v>#REF!</v>
      </c>
      <c r="M1319" s="106" t="e">
        <f t="shared" si="402"/>
        <v>#REF!</v>
      </c>
      <c r="N1319" s="87"/>
      <c r="O1319" s="86"/>
      <c r="P1319" s="16"/>
      <c r="Q1319" s="17"/>
      <c r="R1319" s="126"/>
      <c r="T1319" s="221" t="e">
        <f t="shared" si="394"/>
        <v>#REF!</v>
      </c>
      <c r="W1319" s="221" t="e">
        <f t="shared" si="395"/>
        <v>#REF!</v>
      </c>
    </row>
    <row r="1320" spans="1:23" s="88" customFormat="1" ht="21.95" customHeight="1" x14ac:dyDescent="0.2">
      <c r="A1320" s="217" t="e">
        <f>'Anexo VI Estimativa de custo'!#REF!</f>
        <v>#REF!</v>
      </c>
      <c r="B1320" s="172" t="e">
        <f>CONCATENATE($R$1301,SUM($M$1302:M1320))</f>
        <v>#REF!</v>
      </c>
      <c r="C1320" s="36" t="e">
        <f>'Anexo VI Estimativa de custo'!#REF!</f>
        <v>#REF!</v>
      </c>
      <c r="D1320" s="6" t="e">
        <f>'Anexo VI Estimativa de custo'!#REF!</f>
        <v>#REF!</v>
      </c>
      <c r="E1320" s="46" t="e">
        <f>'Anexo VI Estimativa de custo'!#REF!</f>
        <v>#REF!</v>
      </c>
      <c r="F1320" s="46" t="e">
        <f t="shared" si="396"/>
        <v>#REF!</v>
      </c>
      <c r="G1320" s="167" t="e">
        <f t="shared" si="397"/>
        <v>#REF!</v>
      </c>
      <c r="H1320" s="167" t="e">
        <f t="shared" si="398"/>
        <v>#REF!</v>
      </c>
      <c r="I1320" s="11" t="e">
        <f>'Anexo VI Estimativa de custo'!#REF!</f>
        <v>#REF!</v>
      </c>
      <c r="J1320" s="269" t="e">
        <f t="shared" si="399"/>
        <v>#REF!</v>
      </c>
      <c r="K1320" s="269" t="e">
        <f t="shared" si="400"/>
        <v>#REF!</v>
      </c>
      <c r="L1320" s="269" t="e">
        <f t="shared" si="401"/>
        <v>#REF!</v>
      </c>
      <c r="M1320" s="106" t="e">
        <f t="shared" si="402"/>
        <v>#REF!</v>
      </c>
      <c r="N1320" s="87"/>
      <c r="O1320" s="86"/>
      <c r="P1320" s="16"/>
      <c r="Q1320" s="17"/>
      <c r="R1320" s="126"/>
      <c r="T1320" s="221" t="e">
        <f t="shared" si="394"/>
        <v>#REF!</v>
      </c>
      <c r="W1320" s="221" t="e">
        <f t="shared" si="395"/>
        <v>#REF!</v>
      </c>
    </row>
    <row r="1321" spans="1:23" s="88" customFormat="1" ht="21.95" customHeight="1" x14ac:dyDescent="0.2">
      <c r="A1321" s="217" t="e">
        <f>'Anexo VI Estimativa de custo'!#REF!</f>
        <v>#REF!</v>
      </c>
      <c r="B1321" s="172" t="e">
        <f>CONCATENATE($R$1301,SUM($M$1302:M1321))</f>
        <v>#REF!</v>
      </c>
      <c r="C1321" s="36" t="e">
        <f>'Anexo VI Estimativa de custo'!#REF!</f>
        <v>#REF!</v>
      </c>
      <c r="D1321" s="6" t="e">
        <f>'Anexo VI Estimativa de custo'!#REF!</f>
        <v>#REF!</v>
      </c>
      <c r="E1321" s="46" t="e">
        <f>'Anexo VI Estimativa de custo'!#REF!</f>
        <v>#REF!</v>
      </c>
      <c r="F1321" s="46" t="e">
        <f t="shared" si="396"/>
        <v>#REF!</v>
      </c>
      <c r="G1321" s="167" t="e">
        <f t="shared" si="397"/>
        <v>#REF!</v>
      </c>
      <c r="H1321" s="167" t="e">
        <f t="shared" si="398"/>
        <v>#REF!</v>
      </c>
      <c r="I1321" s="11" t="e">
        <f>'Anexo VI Estimativa de custo'!#REF!</f>
        <v>#REF!</v>
      </c>
      <c r="J1321" s="269" t="e">
        <f t="shared" si="399"/>
        <v>#REF!</v>
      </c>
      <c r="K1321" s="269" t="e">
        <f t="shared" si="400"/>
        <v>#REF!</v>
      </c>
      <c r="L1321" s="269" t="e">
        <f t="shared" si="401"/>
        <v>#REF!</v>
      </c>
      <c r="M1321" s="106" t="e">
        <f t="shared" si="402"/>
        <v>#REF!</v>
      </c>
      <c r="N1321" s="87"/>
      <c r="O1321" s="86"/>
      <c r="P1321" s="16"/>
      <c r="Q1321" s="17"/>
      <c r="R1321" s="126"/>
      <c r="T1321" s="221" t="e">
        <f t="shared" si="394"/>
        <v>#REF!</v>
      </c>
      <c r="W1321" s="221" t="e">
        <f t="shared" si="395"/>
        <v>#REF!</v>
      </c>
    </row>
    <row r="1322" spans="1:23" s="88" customFormat="1" ht="21.95" customHeight="1" x14ac:dyDescent="0.2">
      <c r="A1322" s="217" t="e">
        <f>'Anexo VI Estimativa de custo'!#REF!</f>
        <v>#REF!</v>
      </c>
      <c r="B1322" s="172" t="e">
        <f>CONCATENATE($R$1301,SUM($M$1302:M1322))</f>
        <v>#REF!</v>
      </c>
      <c r="C1322" s="36" t="e">
        <f>'Anexo VI Estimativa de custo'!#REF!</f>
        <v>#REF!</v>
      </c>
      <c r="D1322" s="6" t="e">
        <f>'Anexo VI Estimativa de custo'!#REF!</f>
        <v>#REF!</v>
      </c>
      <c r="E1322" s="46" t="e">
        <f>'Anexo VI Estimativa de custo'!#REF!</f>
        <v>#REF!</v>
      </c>
      <c r="F1322" s="46" t="e">
        <f t="shared" si="396"/>
        <v>#REF!</v>
      </c>
      <c r="G1322" s="167" t="e">
        <f t="shared" si="397"/>
        <v>#REF!</v>
      </c>
      <c r="H1322" s="167" t="e">
        <f t="shared" si="398"/>
        <v>#REF!</v>
      </c>
      <c r="I1322" s="11" t="e">
        <f>'Anexo VI Estimativa de custo'!#REF!</f>
        <v>#REF!</v>
      </c>
      <c r="J1322" s="269" t="e">
        <f t="shared" si="399"/>
        <v>#REF!</v>
      </c>
      <c r="K1322" s="269" t="e">
        <f t="shared" si="400"/>
        <v>#REF!</v>
      </c>
      <c r="L1322" s="269" t="e">
        <f t="shared" si="401"/>
        <v>#REF!</v>
      </c>
      <c r="M1322" s="106" t="e">
        <f t="shared" si="402"/>
        <v>#REF!</v>
      </c>
      <c r="N1322" s="87"/>
      <c r="O1322" s="86"/>
      <c r="P1322" s="16"/>
      <c r="Q1322" s="17"/>
      <c r="R1322" s="126"/>
      <c r="T1322" s="221" t="e">
        <f t="shared" si="394"/>
        <v>#REF!</v>
      </c>
      <c r="W1322" s="221" t="e">
        <f t="shared" si="395"/>
        <v>#REF!</v>
      </c>
    </row>
    <row r="1323" spans="1:23" s="88" customFormat="1" ht="21.95" customHeight="1" x14ac:dyDescent="0.2">
      <c r="A1323" s="217" t="e">
        <f>'Anexo VI Estimativa de custo'!#REF!</f>
        <v>#REF!</v>
      </c>
      <c r="B1323" s="172" t="e">
        <f>CONCATENATE($R$1301,SUM($M$1302:M1323))</f>
        <v>#REF!</v>
      </c>
      <c r="C1323" s="36" t="e">
        <f>'Anexo VI Estimativa de custo'!#REF!</f>
        <v>#REF!</v>
      </c>
      <c r="D1323" s="6" t="e">
        <f>'Anexo VI Estimativa de custo'!#REF!</f>
        <v>#REF!</v>
      </c>
      <c r="E1323" s="46" t="e">
        <f>'Anexo VI Estimativa de custo'!#REF!</f>
        <v>#REF!</v>
      </c>
      <c r="F1323" s="46" t="e">
        <f t="shared" si="396"/>
        <v>#REF!</v>
      </c>
      <c r="G1323" s="167" t="e">
        <f t="shared" si="397"/>
        <v>#REF!</v>
      </c>
      <c r="H1323" s="167" t="e">
        <f t="shared" si="398"/>
        <v>#REF!</v>
      </c>
      <c r="I1323" s="11" t="e">
        <f>'Anexo VI Estimativa de custo'!#REF!</f>
        <v>#REF!</v>
      </c>
      <c r="J1323" s="269" t="e">
        <f t="shared" si="399"/>
        <v>#REF!</v>
      </c>
      <c r="K1323" s="269" t="e">
        <f t="shared" si="400"/>
        <v>#REF!</v>
      </c>
      <c r="L1323" s="269" t="e">
        <f t="shared" si="401"/>
        <v>#REF!</v>
      </c>
      <c r="M1323" s="106" t="e">
        <f t="shared" si="402"/>
        <v>#REF!</v>
      </c>
      <c r="N1323" s="87"/>
      <c r="O1323" s="86"/>
      <c r="P1323" s="16"/>
      <c r="Q1323" s="17"/>
      <c r="R1323" s="126"/>
      <c r="T1323" s="221" t="e">
        <f t="shared" si="394"/>
        <v>#REF!</v>
      </c>
      <c r="W1323" s="221" t="e">
        <f t="shared" si="395"/>
        <v>#REF!</v>
      </c>
    </row>
    <row r="1324" spans="1:23" s="88" customFormat="1" ht="21.95" customHeight="1" x14ac:dyDescent="0.2">
      <c r="A1324" s="217" t="e">
        <f>'Anexo VI Estimativa de custo'!#REF!</f>
        <v>#REF!</v>
      </c>
      <c r="B1324" s="172" t="e">
        <f>CONCATENATE($R$1301,SUM($M$1302:M1324))</f>
        <v>#REF!</v>
      </c>
      <c r="C1324" s="36" t="e">
        <f>'Anexo VI Estimativa de custo'!#REF!</f>
        <v>#REF!</v>
      </c>
      <c r="D1324" s="6" t="e">
        <f>'Anexo VI Estimativa de custo'!#REF!</f>
        <v>#REF!</v>
      </c>
      <c r="E1324" s="46" t="e">
        <f>'Anexo VI Estimativa de custo'!#REF!</f>
        <v>#REF!</v>
      </c>
      <c r="F1324" s="46" t="e">
        <f t="shared" si="396"/>
        <v>#REF!</v>
      </c>
      <c r="G1324" s="167" t="e">
        <f t="shared" si="397"/>
        <v>#REF!</v>
      </c>
      <c r="H1324" s="167" t="e">
        <f t="shared" si="398"/>
        <v>#REF!</v>
      </c>
      <c r="I1324" s="11" t="e">
        <f>'Anexo VI Estimativa de custo'!#REF!</f>
        <v>#REF!</v>
      </c>
      <c r="J1324" s="269" t="e">
        <f t="shared" si="399"/>
        <v>#REF!</v>
      </c>
      <c r="K1324" s="269" t="e">
        <f t="shared" si="400"/>
        <v>#REF!</v>
      </c>
      <c r="L1324" s="269" t="e">
        <f t="shared" si="401"/>
        <v>#REF!</v>
      </c>
      <c r="M1324" s="106" t="e">
        <f t="shared" si="402"/>
        <v>#REF!</v>
      </c>
      <c r="N1324" s="87"/>
      <c r="O1324" s="86"/>
      <c r="P1324" s="16"/>
      <c r="Q1324" s="17"/>
      <c r="R1324" s="126"/>
      <c r="T1324" s="221" t="e">
        <f t="shared" si="394"/>
        <v>#REF!</v>
      </c>
      <c r="W1324" s="221" t="e">
        <f t="shared" si="395"/>
        <v>#REF!</v>
      </c>
    </row>
    <row r="1325" spans="1:23" s="88" customFormat="1" ht="21.95" customHeight="1" x14ac:dyDescent="0.2">
      <c r="A1325" s="217" t="e">
        <f>'Anexo VI Estimativa de custo'!#REF!</f>
        <v>#REF!</v>
      </c>
      <c r="B1325" s="172" t="e">
        <f>CONCATENATE($R$1301,SUM($M$1302:M1325))</f>
        <v>#REF!</v>
      </c>
      <c r="C1325" s="36" t="e">
        <f>'Anexo VI Estimativa de custo'!#REF!</f>
        <v>#REF!</v>
      </c>
      <c r="D1325" s="6" t="e">
        <f>'Anexo VI Estimativa de custo'!#REF!</f>
        <v>#REF!</v>
      </c>
      <c r="E1325" s="46" t="e">
        <f>'Anexo VI Estimativa de custo'!#REF!</f>
        <v>#REF!</v>
      </c>
      <c r="F1325" s="46" t="e">
        <f t="shared" si="396"/>
        <v>#REF!</v>
      </c>
      <c r="G1325" s="167" t="e">
        <f t="shared" si="397"/>
        <v>#REF!</v>
      </c>
      <c r="H1325" s="167" t="e">
        <f t="shared" si="398"/>
        <v>#REF!</v>
      </c>
      <c r="I1325" s="11" t="e">
        <f>'Anexo VI Estimativa de custo'!#REF!</f>
        <v>#REF!</v>
      </c>
      <c r="J1325" s="269" t="e">
        <f t="shared" si="399"/>
        <v>#REF!</v>
      </c>
      <c r="K1325" s="269" t="e">
        <f t="shared" si="400"/>
        <v>#REF!</v>
      </c>
      <c r="L1325" s="269" t="e">
        <f t="shared" si="401"/>
        <v>#REF!</v>
      </c>
      <c r="M1325" s="106" t="e">
        <f t="shared" si="402"/>
        <v>#REF!</v>
      </c>
      <c r="N1325" s="87"/>
      <c r="O1325" s="86"/>
      <c r="P1325" s="16"/>
      <c r="Q1325" s="17"/>
      <c r="R1325" s="126"/>
      <c r="T1325" s="221" t="e">
        <f t="shared" si="394"/>
        <v>#REF!</v>
      </c>
      <c r="W1325" s="221" t="e">
        <f t="shared" si="395"/>
        <v>#REF!</v>
      </c>
    </row>
    <row r="1326" spans="1:23" s="88" customFormat="1" ht="21.95" customHeight="1" x14ac:dyDescent="0.2">
      <c r="A1326" s="217" t="e">
        <f>'Anexo VI Estimativa de custo'!#REF!</f>
        <v>#REF!</v>
      </c>
      <c r="B1326" s="172" t="e">
        <f>CONCATENATE($R$1301,SUM($M$1302:M1326))</f>
        <v>#REF!</v>
      </c>
      <c r="C1326" s="36" t="e">
        <f>'Anexo VI Estimativa de custo'!#REF!</f>
        <v>#REF!</v>
      </c>
      <c r="D1326" s="6" t="e">
        <f>'Anexo VI Estimativa de custo'!#REF!</f>
        <v>#REF!</v>
      </c>
      <c r="E1326" s="46" t="e">
        <f>'Anexo VI Estimativa de custo'!#REF!</f>
        <v>#REF!</v>
      </c>
      <c r="F1326" s="46" t="e">
        <f t="shared" si="396"/>
        <v>#REF!</v>
      </c>
      <c r="G1326" s="167" t="e">
        <f t="shared" si="397"/>
        <v>#REF!</v>
      </c>
      <c r="H1326" s="167" t="e">
        <f t="shared" si="398"/>
        <v>#REF!</v>
      </c>
      <c r="I1326" s="11" t="e">
        <f>'Anexo VI Estimativa de custo'!#REF!</f>
        <v>#REF!</v>
      </c>
      <c r="J1326" s="269" t="e">
        <f t="shared" si="399"/>
        <v>#REF!</v>
      </c>
      <c r="K1326" s="269" t="e">
        <f t="shared" si="400"/>
        <v>#REF!</v>
      </c>
      <c r="L1326" s="269" t="e">
        <f t="shared" si="401"/>
        <v>#REF!</v>
      </c>
      <c r="M1326" s="106" t="e">
        <f t="shared" si="402"/>
        <v>#REF!</v>
      </c>
      <c r="N1326" s="87"/>
      <c r="O1326" s="86"/>
      <c r="P1326" s="16" t="e">
        <f>SUM(E1302:E1326)</f>
        <v>#REF!</v>
      </c>
      <c r="Q1326" s="17"/>
      <c r="R1326" s="126"/>
      <c r="T1326" s="221" t="e">
        <f t="shared" si="394"/>
        <v>#REF!</v>
      </c>
      <c r="W1326" s="221" t="e">
        <f t="shared" si="395"/>
        <v>#REF!</v>
      </c>
    </row>
    <row r="1327" spans="1:23" s="56" customFormat="1" ht="21.95" customHeight="1" x14ac:dyDescent="0.25">
      <c r="A1327" s="189"/>
      <c r="B1327" s="189" t="e">
        <f>SUM(M1327:N1327)</f>
        <v>#REF!</v>
      </c>
      <c r="C1327" s="531" t="s">
        <v>1</v>
      </c>
      <c r="D1327" s="532"/>
      <c r="E1327" s="532"/>
      <c r="F1327" s="532"/>
      <c r="G1327" s="532"/>
      <c r="H1327" s="532"/>
      <c r="I1327" s="532"/>
      <c r="J1327" s="532"/>
      <c r="K1327" s="532"/>
      <c r="L1327" s="532"/>
      <c r="M1327" s="104" t="e">
        <f>IF(P1394&gt;0.01,1,0)</f>
        <v>#REF!</v>
      </c>
      <c r="N1327" s="52" t="e">
        <f>B1114</f>
        <v>#REF!</v>
      </c>
      <c r="O1327" s="53"/>
      <c r="P1327" s="54" t="e">
        <f>SUM(E1116:E1326)</f>
        <v>#REF!</v>
      </c>
      <c r="Q1327" s="55"/>
      <c r="R1327" s="131" t="e">
        <f>CONCATENATE(B1327,".")</f>
        <v>#REF!</v>
      </c>
      <c r="T1327" s="221">
        <f t="shared" si="394"/>
        <v>0</v>
      </c>
      <c r="W1327" s="221">
        <f t="shared" si="395"/>
        <v>0</v>
      </c>
    </row>
    <row r="1328" spans="1:23" s="18" customFormat="1" ht="21.95" customHeight="1" x14ac:dyDescent="0.2">
      <c r="A1328" s="217" t="e">
        <f>'Anexo VI Estimativa de custo'!#REF!</f>
        <v>#REF!</v>
      </c>
      <c r="B1328" s="172" t="e">
        <f>CONCATENATE($R$1327,SUM($M$1328:M1328))</f>
        <v>#REF!</v>
      </c>
      <c r="C1328" s="5" t="e">
        <f>'Anexo VI Estimativa de custo'!#REF!</f>
        <v>#REF!</v>
      </c>
      <c r="D1328" s="6" t="s">
        <v>46</v>
      </c>
      <c r="E1328" s="46" t="e">
        <f>'Anexo VI Estimativa de custo'!#REF!</f>
        <v>#REF!</v>
      </c>
      <c r="F1328" s="46" t="e">
        <f>E1328</f>
        <v>#REF!</v>
      </c>
      <c r="G1328" s="167" t="e">
        <f>IF(F1328-E1328&gt;0,F1328-E1328,0)</f>
        <v>#REF!</v>
      </c>
      <c r="H1328" s="167" t="e">
        <f>IF(E1328-F1328&gt;0,E1328-F1328,0)</f>
        <v>#REF!</v>
      </c>
      <c r="I1328" s="11" t="e">
        <f>'Anexo VI Estimativa de custo'!#REF!</f>
        <v>#REF!</v>
      </c>
      <c r="J1328" s="269" t="e">
        <f>G1328*I1328</f>
        <v>#REF!</v>
      </c>
      <c r="K1328" s="269" t="e">
        <f>H1328*I1328</f>
        <v>#REF!</v>
      </c>
      <c r="L1328" s="269" t="e">
        <f>J1328-K1328</f>
        <v>#REF!</v>
      </c>
      <c r="M1328" s="106" t="e">
        <f>IF(E1328&gt;0.001,1,0)</f>
        <v>#REF!</v>
      </c>
      <c r="N1328" s="85"/>
      <c r="O1328" s="86"/>
      <c r="P1328" s="16"/>
      <c r="Q1328" s="17"/>
      <c r="R1328" s="126"/>
      <c r="T1328" s="221" t="e">
        <f t="shared" si="394"/>
        <v>#REF!</v>
      </c>
      <c r="W1328" s="221" t="e">
        <f t="shared" si="395"/>
        <v>#REF!</v>
      </c>
    </row>
    <row r="1329" spans="1:23" s="18" customFormat="1" ht="21.95" customHeight="1" x14ac:dyDescent="0.2">
      <c r="A1329" s="217" t="e">
        <f>'Anexo VI Estimativa de custo'!#REF!</f>
        <v>#REF!</v>
      </c>
      <c r="B1329" s="172" t="e">
        <f>CONCATENATE($R$1327,SUM($M$1328:M1329))</f>
        <v>#REF!</v>
      </c>
      <c r="C1329" s="5" t="e">
        <f>'Anexo VI Estimativa de custo'!#REF!</f>
        <v>#REF!</v>
      </c>
      <c r="D1329" s="6" t="s">
        <v>46</v>
      </c>
      <c r="E1329" s="46" t="e">
        <f>'Anexo VI Estimativa de custo'!#REF!</f>
        <v>#REF!</v>
      </c>
      <c r="F1329" s="46" t="e">
        <f t="shared" ref="F1329:F1392" si="403">E1329</f>
        <v>#REF!</v>
      </c>
      <c r="G1329" s="167" t="e">
        <f t="shared" ref="G1329:G1392" si="404">IF(F1329-E1329&gt;0,F1329-E1329,0)</f>
        <v>#REF!</v>
      </c>
      <c r="H1329" s="167" t="e">
        <f t="shared" ref="H1329:H1392" si="405">IF(E1329-F1329&gt;0,E1329-F1329,0)</f>
        <v>#REF!</v>
      </c>
      <c r="I1329" s="11" t="e">
        <f>'Anexo VI Estimativa de custo'!#REF!</f>
        <v>#REF!</v>
      </c>
      <c r="J1329" s="269" t="e">
        <f t="shared" ref="J1329:J1392" si="406">G1329*I1329</f>
        <v>#REF!</v>
      </c>
      <c r="K1329" s="269" t="e">
        <f t="shared" ref="K1329:K1392" si="407">H1329*I1329</f>
        <v>#REF!</v>
      </c>
      <c r="L1329" s="269" t="e">
        <f t="shared" ref="L1329:L1392" si="408">J1329-K1329</f>
        <v>#REF!</v>
      </c>
      <c r="M1329" s="106" t="e">
        <f t="shared" ref="M1329:M1392" si="409">IF(E1329&gt;0.001,1,0)</f>
        <v>#REF!</v>
      </c>
      <c r="N1329" s="85"/>
      <c r="O1329" s="86"/>
      <c r="P1329" s="16"/>
      <c r="Q1329" s="17"/>
      <c r="R1329" s="126"/>
      <c r="T1329" s="221" t="e">
        <f t="shared" si="394"/>
        <v>#REF!</v>
      </c>
      <c r="W1329" s="221" t="e">
        <f t="shared" si="395"/>
        <v>#REF!</v>
      </c>
    </row>
    <row r="1330" spans="1:23" s="18" customFormat="1" ht="21.95" customHeight="1" x14ac:dyDescent="0.2">
      <c r="A1330" s="217" t="e">
        <f>'Anexo VI Estimativa de custo'!#REF!</f>
        <v>#REF!</v>
      </c>
      <c r="B1330" s="172" t="e">
        <f>CONCATENATE($R$1327,SUM($M$1328:M1330))</f>
        <v>#REF!</v>
      </c>
      <c r="C1330" s="5" t="e">
        <f>'Anexo VI Estimativa de custo'!#REF!</f>
        <v>#REF!</v>
      </c>
      <c r="D1330" s="6" t="s">
        <v>46</v>
      </c>
      <c r="E1330" s="46" t="e">
        <f>'Anexo VI Estimativa de custo'!#REF!</f>
        <v>#REF!</v>
      </c>
      <c r="F1330" s="46" t="e">
        <f t="shared" si="403"/>
        <v>#REF!</v>
      </c>
      <c r="G1330" s="167" t="e">
        <f t="shared" si="404"/>
        <v>#REF!</v>
      </c>
      <c r="H1330" s="167" t="e">
        <f t="shared" si="405"/>
        <v>#REF!</v>
      </c>
      <c r="I1330" s="11" t="e">
        <f>'Anexo VI Estimativa de custo'!#REF!</f>
        <v>#REF!</v>
      </c>
      <c r="J1330" s="269" t="e">
        <f t="shared" si="406"/>
        <v>#REF!</v>
      </c>
      <c r="K1330" s="269" t="e">
        <f t="shared" si="407"/>
        <v>#REF!</v>
      </c>
      <c r="L1330" s="269" t="e">
        <f t="shared" si="408"/>
        <v>#REF!</v>
      </c>
      <c r="M1330" s="106" t="e">
        <f t="shared" si="409"/>
        <v>#REF!</v>
      </c>
      <c r="N1330" s="85"/>
      <c r="O1330" s="86"/>
      <c r="P1330" s="16"/>
      <c r="Q1330" s="17"/>
      <c r="R1330" s="126"/>
      <c r="T1330" s="221" t="e">
        <f t="shared" si="394"/>
        <v>#REF!</v>
      </c>
      <c r="W1330" s="221" t="e">
        <f t="shared" si="395"/>
        <v>#REF!</v>
      </c>
    </row>
    <row r="1331" spans="1:23" s="18" customFormat="1" ht="21.95" customHeight="1" x14ac:dyDescent="0.2">
      <c r="A1331" s="217" t="e">
        <f>'Anexo VI Estimativa de custo'!#REF!</f>
        <v>#REF!</v>
      </c>
      <c r="B1331" s="172" t="e">
        <f>CONCATENATE($R$1327,SUM($M$1328:M1331))</f>
        <v>#REF!</v>
      </c>
      <c r="C1331" s="5" t="e">
        <f>'Anexo VI Estimativa de custo'!#REF!</f>
        <v>#REF!</v>
      </c>
      <c r="D1331" s="6" t="s">
        <v>46</v>
      </c>
      <c r="E1331" s="46" t="e">
        <f>'Anexo VI Estimativa de custo'!#REF!</f>
        <v>#REF!</v>
      </c>
      <c r="F1331" s="46" t="e">
        <f t="shared" si="403"/>
        <v>#REF!</v>
      </c>
      <c r="G1331" s="167" t="e">
        <f t="shared" si="404"/>
        <v>#REF!</v>
      </c>
      <c r="H1331" s="167" t="e">
        <f t="shared" si="405"/>
        <v>#REF!</v>
      </c>
      <c r="I1331" s="11" t="e">
        <f>'Anexo VI Estimativa de custo'!#REF!</f>
        <v>#REF!</v>
      </c>
      <c r="J1331" s="269" t="e">
        <f t="shared" si="406"/>
        <v>#REF!</v>
      </c>
      <c r="K1331" s="269" t="e">
        <f t="shared" si="407"/>
        <v>#REF!</v>
      </c>
      <c r="L1331" s="269" t="e">
        <f t="shared" si="408"/>
        <v>#REF!</v>
      </c>
      <c r="M1331" s="106" t="e">
        <f t="shared" si="409"/>
        <v>#REF!</v>
      </c>
      <c r="N1331" s="85"/>
      <c r="O1331" s="86"/>
      <c r="P1331" s="16"/>
      <c r="Q1331" s="17"/>
      <c r="R1331" s="126"/>
      <c r="T1331" s="221" t="e">
        <f t="shared" si="394"/>
        <v>#REF!</v>
      </c>
      <c r="W1331" s="221" t="e">
        <f t="shared" si="395"/>
        <v>#REF!</v>
      </c>
    </row>
    <row r="1332" spans="1:23" s="18" customFormat="1" ht="21.95" customHeight="1" x14ac:dyDescent="0.2">
      <c r="A1332" s="217" t="e">
        <f>'Anexo VI Estimativa de custo'!#REF!</f>
        <v>#REF!</v>
      </c>
      <c r="B1332" s="172" t="e">
        <f>CONCATENATE($R$1327,SUM($M$1328:M1332))</f>
        <v>#REF!</v>
      </c>
      <c r="C1332" s="5" t="e">
        <f>'Anexo VI Estimativa de custo'!#REF!</f>
        <v>#REF!</v>
      </c>
      <c r="D1332" s="6" t="s">
        <v>46</v>
      </c>
      <c r="E1332" s="46" t="e">
        <f>'Anexo VI Estimativa de custo'!#REF!</f>
        <v>#REF!</v>
      </c>
      <c r="F1332" s="46" t="e">
        <f t="shared" si="403"/>
        <v>#REF!</v>
      </c>
      <c r="G1332" s="167" t="e">
        <f t="shared" si="404"/>
        <v>#REF!</v>
      </c>
      <c r="H1332" s="167" t="e">
        <f t="shared" si="405"/>
        <v>#REF!</v>
      </c>
      <c r="I1332" s="11" t="e">
        <f>'Anexo VI Estimativa de custo'!#REF!</f>
        <v>#REF!</v>
      </c>
      <c r="J1332" s="269" t="e">
        <f t="shared" si="406"/>
        <v>#REF!</v>
      </c>
      <c r="K1332" s="269" t="e">
        <f t="shared" si="407"/>
        <v>#REF!</v>
      </c>
      <c r="L1332" s="269" t="e">
        <f t="shared" si="408"/>
        <v>#REF!</v>
      </c>
      <c r="M1332" s="106" t="e">
        <f t="shared" si="409"/>
        <v>#REF!</v>
      </c>
      <c r="N1332" s="85"/>
      <c r="O1332" s="86"/>
      <c r="P1332" s="16"/>
      <c r="Q1332" s="17"/>
      <c r="R1332" s="126"/>
      <c r="T1332" s="221" t="e">
        <f t="shared" si="394"/>
        <v>#REF!</v>
      </c>
      <c r="W1332" s="221" t="e">
        <f t="shared" si="395"/>
        <v>#REF!</v>
      </c>
    </row>
    <row r="1333" spans="1:23" s="18" customFormat="1" ht="21.95" customHeight="1" x14ac:dyDescent="0.2">
      <c r="A1333" s="217" t="e">
        <f>'Anexo VI Estimativa de custo'!#REF!</f>
        <v>#REF!</v>
      </c>
      <c r="B1333" s="172" t="e">
        <f>CONCATENATE($R$1327,SUM($M$1328:M1333))</f>
        <v>#REF!</v>
      </c>
      <c r="C1333" s="5" t="e">
        <f>'Anexo VI Estimativa de custo'!#REF!</f>
        <v>#REF!</v>
      </c>
      <c r="D1333" s="6" t="s">
        <v>46</v>
      </c>
      <c r="E1333" s="46" t="e">
        <f>'Anexo VI Estimativa de custo'!#REF!</f>
        <v>#REF!</v>
      </c>
      <c r="F1333" s="46" t="e">
        <f t="shared" si="403"/>
        <v>#REF!</v>
      </c>
      <c r="G1333" s="167" t="e">
        <f t="shared" si="404"/>
        <v>#REF!</v>
      </c>
      <c r="H1333" s="167" t="e">
        <f t="shared" si="405"/>
        <v>#REF!</v>
      </c>
      <c r="I1333" s="11" t="e">
        <f>'Anexo VI Estimativa de custo'!#REF!</f>
        <v>#REF!</v>
      </c>
      <c r="J1333" s="269" t="e">
        <f t="shared" si="406"/>
        <v>#REF!</v>
      </c>
      <c r="K1333" s="269" t="e">
        <f t="shared" si="407"/>
        <v>#REF!</v>
      </c>
      <c r="L1333" s="269" t="e">
        <f t="shared" si="408"/>
        <v>#REF!</v>
      </c>
      <c r="M1333" s="106" t="e">
        <f t="shared" si="409"/>
        <v>#REF!</v>
      </c>
      <c r="N1333" s="85"/>
      <c r="O1333" s="86"/>
      <c r="P1333" s="16"/>
      <c r="Q1333" s="17"/>
      <c r="R1333" s="126"/>
      <c r="T1333" s="221" t="e">
        <f t="shared" si="394"/>
        <v>#REF!</v>
      </c>
      <c r="W1333" s="221" t="e">
        <f t="shared" si="395"/>
        <v>#REF!</v>
      </c>
    </row>
    <row r="1334" spans="1:23" s="18" customFormat="1" ht="21.95" customHeight="1" x14ac:dyDescent="0.2">
      <c r="A1334" s="217" t="e">
        <f>'Anexo VI Estimativa de custo'!#REF!</f>
        <v>#REF!</v>
      </c>
      <c r="B1334" s="172" t="e">
        <f>CONCATENATE($R$1327,SUM($M$1328:M1334))</f>
        <v>#REF!</v>
      </c>
      <c r="C1334" s="5" t="e">
        <f>'Anexo VI Estimativa de custo'!#REF!</f>
        <v>#REF!</v>
      </c>
      <c r="D1334" s="6" t="s">
        <v>46</v>
      </c>
      <c r="E1334" s="46" t="e">
        <f>'Anexo VI Estimativa de custo'!#REF!</f>
        <v>#REF!</v>
      </c>
      <c r="F1334" s="46" t="e">
        <f t="shared" si="403"/>
        <v>#REF!</v>
      </c>
      <c r="G1334" s="167" t="e">
        <f t="shared" si="404"/>
        <v>#REF!</v>
      </c>
      <c r="H1334" s="167" t="e">
        <f t="shared" si="405"/>
        <v>#REF!</v>
      </c>
      <c r="I1334" s="11" t="e">
        <f>'Anexo VI Estimativa de custo'!#REF!</f>
        <v>#REF!</v>
      </c>
      <c r="J1334" s="269" t="e">
        <f t="shared" si="406"/>
        <v>#REF!</v>
      </c>
      <c r="K1334" s="269" t="e">
        <f t="shared" si="407"/>
        <v>#REF!</v>
      </c>
      <c r="L1334" s="269" t="e">
        <f t="shared" si="408"/>
        <v>#REF!</v>
      </c>
      <c r="M1334" s="106" t="e">
        <f t="shared" si="409"/>
        <v>#REF!</v>
      </c>
      <c r="N1334" s="85"/>
      <c r="O1334" s="86"/>
      <c r="P1334" s="16"/>
      <c r="Q1334" s="17"/>
      <c r="R1334" s="126"/>
      <c r="T1334" s="221" t="e">
        <f t="shared" si="394"/>
        <v>#REF!</v>
      </c>
      <c r="W1334" s="221" t="e">
        <f t="shared" si="395"/>
        <v>#REF!</v>
      </c>
    </row>
    <row r="1335" spans="1:23" s="18" customFormat="1" ht="21.95" customHeight="1" x14ac:dyDescent="0.2">
      <c r="A1335" s="217" t="e">
        <f>'Anexo VI Estimativa de custo'!#REF!</f>
        <v>#REF!</v>
      </c>
      <c r="B1335" s="172" t="e">
        <f>CONCATENATE($R$1327,SUM($M$1328:M1335))</f>
        <v>#REF!</v>
      </c>
      <c r="C1335" s="5" t="e">
        <f>'Anexo VI Estimativa de custo'!#REF!</f>
        <v>#REF!</v>
      </c>
      <c r="D1335" s="6" t="s">
        <v>46</v>
      </c>
      <c r="E1335" s="46" t="e">
        <f>'Anexo VI Estimativa de custo'!#REF!</f>
        <v>#REF!</v>
      </c>
      <c r="F1335" s="46" t="e">
        <f t="shared" si="403"/>
        <v>#REF!</v>
      </c>
      <c r="G1335" s="167" t="e">
        <f t="shared" si="404"/>
        <v>#REF!</v>
      </c>
      <c r="H1335" s="167" t="e">
        <f t="shared" si="405"/>
        <v>#REF!</v>
      </c>
      <c r="I1335" s="11" t="e">
        <f>'Anexo VI Estimativa de custo'!#REF!</f>
        <v>#REF!</v>
      </c>
      <c r="J1335" s="269" t="e">
        <f t="shared" si="406"/>
        <v>#REF!</v>
      </c>
      <c r="K1335" s="269" t="e">
        <f t="shared" si="407"/>
        <v>#REF!</v>
      </c>
      <c r="L1335" s="269" t="e">
        <f t="shared" si="408"/>
        <v>#REF!</v>
      </c>
      <c r="M1335" s="106" t="e">
        <f t="shared" si="409"/>
        <v>#REF!</v>
      </c>
      <c r="N1335" s="85"/>
      <c r="O1335" s="86"/>
      <c r="P1335" s="16"/>
      <c r="Q1335" s="17"/>
      <c r="R1335" s="126"/>
      <c r="T1335" s="221" t="e">
        <f t="shared" si="394"/>
        <v>#REF!</v>
      </c>
      <c r="W1335" s="221" t="e">
        <f t="shared" si="395"/>
        <v>#REF!</v>
      </c>
    </row>
    <row r="1336" spans="1:23" s="18" customFormat="1" ht="21.95" customHeight="1" x14ac:dyDescent="0.2">
      <c r="A1336" s="217" t="e">
        <f>'Anexo VI Estimativa de custo'!#REF!</f>
        <v>#REF!</v>
      </c>
      <c r="B1336" s="172" t="e">
        <f>CONCATENATE($R$1327,SUM($M$1328:M1336))</f>
        <v>#REF!</v>
      </c>
      <c r="C1336" s="5" t="e">
        <f>'Anexo VI Estimativa de custo'!#REF!</f>
        <v>#REF!</v>
      </c>
      <c r="D1336" s="6" t="s">
        <v>46</v>
      </c>
      <c r="E1336" s="46" t="e">
        <f>'Anexo VI Estimativa de custo'!#REF!</f>
        <v>#REF!</v>
      </c>
      <c r="F1336" s="46" t="e">
        <f t="shared" si="403"/>
        <v>#REF!</v>
      </c>
      <c r="G1336" s="167" t="e">
        <f t="shared" si="404"/>
        <v>#REF!</v>
      </c>
      <c r="H1336" s="167" t="e">
        <f t="shared" si="405"/>
        <v>#REF!</v>
      </c>
      <c r="I1336" s="11" t="e">
        <f>'Anexo VI Estimativa de custo'!#REF!</f>
        <v>#REF!</v>
      </c>
      <c r="J1336" s="269" t="e">
        <f t="shared" si="406"/>
        <v>#REF!</v>
      </c>
      <c r="K1336" s="269" t="e">
        <f t="shared" si="407"/>
        <v>#REF!</v>
      </c>
      <c r="L1336" s="269" t="e">
        <f t="shared" si="408"/>
        <v>#REF!</v>
      </c>
      <c r="M1336" s="106" t="e">
        <f t="shared" si="409"/>
        <v>#REF!</v>
      </c>
      <c r="N1336" s="85"/>
      <c r="O1336" s="86"/>
      <c r="P1336" s="16"/>
      <c r="Q1336" s="17"/>
      <c r="R1336" s="126"/>
      <c r="T1336" s="221" t="e">
        <f t="shared" si="394"/>
        <v>#REF!</v>
      </c>
      <c r="W1336" s="221" t="e">
        <f t="shared" si="395"/>
        <v>#REF!</v>
      </c>
    </row>
    <row r="1337" spans="1:23" s="18" customFormat="1" ht="21.95" customHeight="1" x14ac:dyDescent="0.2">
      <c r="A1337" s="217" t="e">
        <f>'Anexo VI Estimativa de custo'!#REF!</f>
        <v>#REF!</v>
      </c>
      <c r="B1337" s="172" t="e">
        <f>CONCATENATE($R$1327,SUM($M$1328:M1337))</f>
        <v>#REF!</v>
      </c>
      <c r="C1337" s="5" t="e">
        <f>'Anexo VI Estimativa de custo'!#REF!</f>
        <v>#REF!</v>
      </c>
      <c r="D1337" s="6" t="s">
        <v>46</v>
      </c>
      <c r="E1337" s="46" t="e">
        <f>'Anexo VI Estimativa de custo'!#REF!</f>
        <v>#REF!</v>
      </c>
      <c r="F1337" s="46" t="e">
        <f t="shared" si="403"/>
        <v>#REF!</v>
      </c>
      <c r="G1337" s="167" t="e">
        <f t="shared" si="404"/>
        <v>#REF!</v>
      </c>
      <c r="H1337" s="167" t="e">
        <f t="shared" si="405"/>
        <v>#REF!</v>
      </c>
      <c r="I1337" s="11" t="e">
        <f>'Anexo VI Estimativa de custo'!#REF!</f>
        <v>#REF!</v>
      </c>
      <c r="J1337" s="269" t="e">
        <f t="shared" si="406"/>
        <v>#REF!</v>
      </c>
      <c r="K1337" s="269" t="e">
        <f t="shared" si="407"/>
        <v>#REF!</v>
      </c>
      <c r="L1337" s="269" t="e">
        <f t="shared" si="408"/>
        <v>#REF!</v>
      </c>
      <c r="M1337" s="106" t="e">
        <f t="shared" si="409"/>
        <v>#REF!</v>
      </c>
      <c r="N1337" s="85"/>
      <c r="O1337" s="86"/>
      <c r="P1337" s="16"/>
      <c r="Q1337" s="17"/>
      <c r="R1337" s="126"/>
      <c r="T1337" s="221" t="e">
        <f t="shared" si="394"/>
        <v>#REF!</v>
      </c>
      <c r="W1337" s="221" t="e">
        <f t="shared" si="395"/>
        <v>#REF!</v>
      </c>
    </row>
    <row r="1338" spans="1:23" s="18" customFormat="1" ht="21.95" customHeight="1" x14ac:dyDescent="0.2">
      <c r="A1338" s="217" t="e">
        <f>'Anexo VI Estimativa de custo'!#REF!</f>
        <v>#REF!</v>
      </c>
      <c r="B1338" s="172" t="e">
        <f>CONCATENATE($R$1327,SUM($M$1328:M1338))</f>
        <v>#REF!</v>
      </c>
      <c r="C1338" s="5" t="e">
        <f>'Anexo VI Estimativa de custo'!#REF!</f>
        <v>#REF!</v>
      </c>
      <c r="D1338" s="6" t="s">
        <v>46</v>
      </c>
      <c r="E1338" s="46" t="e">
        <f>'Anexo VI Estimativa de custo'!#REF!</f>
        <v>#REF!</v>
      </c>
      <c r="F1338" s="46" t="e">
        <f t="shared" si="403"/>
        <v>#REF!</v>
      </c>
      <c r="G1338" s="167" t="e">
        <f t="shared" si="404"/>
        <v>#REF!</v>
      </c>
      <c r="H1338" s="167" t="e">
        <f t="shared" si="405"/>
        <v>#REF!</v>
      </c>
      <c r="I1338" s="11" t="e">
        <f>'Anexo VI Estimativa de custo'!#REF!</f>
        <v>#REF!</v>
      </c>
      <c r="J1338" s="269" t="e">
        <f t="shared" si="406"/>
        <v>#REF!</v>
      </c>
      <c r="K1338" s="269" t="e">
        <f t="shared" si="407"/>
        <v>#REF!</v>
      </c>
      <c r="L1338" s="269" t="e">
        <f t="shared" si="408"/>
        <v>#REF!</v>
      </c>
      <c r="M1338" s="106" t="e">
        <f t="shared" si="409"/>
        <v>#REF!</v>
      </c>
      <c r="N1338" s="85"/>
      <c r="O1338" s="86"/>
      <c r="P1338" s="16"/>
      <c r="Q1338" s="17"/>
      <c r="R1338" s="126"/>
      <c r="T1338" s="221" t="e">
        <f t="shared" si="394"/>
        <v>#REF!</v>
      </c>
      <c r="W1338" s="221" t="e">
        <f t="shared" si="395"/>
        <v>#REF!</v>
      </c>
    </row>
    <row r="1339" spans="1:23" s="18" customFormat="1" ht="21.95" customHeight="1" x14ac:dyDescent="0.2">
      <c r="A1339" s="217" t="e">
        <f>'Anexo VI Estimativa de custo'!#REF!</f>
        <v>#REF!</v>
      </c>
      <c r="B1339" s="172" t="e">
        <f>CONCATENATE($R$1327,SUM($M$1328:M1339))</f>
        <v>#REF!</v>
      </c>
      <c r="C1339" s="5" t="e">
        <f>'Anexo VI Estimativa de custo'!#REF!</f>
        <v>#REF!</v>
      </c>
      <c r="D1339" s="6" t="s">
        <v>46</v>
      </c>
      <c r="E1339" s="46" t="e">
        <f>'Anexo VI Estimativa de custo'!#REF!</f>
        <v>#REF!</v>
      </c>
      <c r="F1339" s="46" t="e">
        <f t="shared" si="403"/>
        <v>#REF!</v>
      </c>
      <c r="G1339" s="167" t="e">
        <f t="shared" si="404"/>
        <v>#REF!</v>
      </c>
      <c r="H1339" s="167" t="e">
        <f t="shared" si="405"/>
        <v>#REF!</v>
      </c>
      <c r="I1339" s="11" t="e">
        <f>'Anexo VI Estimativa de custo'!#REF!</f>
        <v>#REF!</v>
      </c>
      <c r="J1339" s="269" t="e">
        <f t="shared" si="406"/>
        <v>#REF!</v>
      </c>
      <c r="K1339" s="269" t="e">
        <f t="shared" si="407"/>
        <v>#REF!</v>
      </c>
      <c r="L1339" s="269" t="e">
        <f t="shared" si="408"/>
        <v>#REF!</v>
      </c>
      <c r="M1339" s="106" t="e">
        <f t="shared" si="409"/>
        <v>#REF!</v>
      </c>
      <c r="N1339" s="85"/>
      <c r="O1339" s="86"/>
      <c r="P1339" s="16"/>
      <c r="Q1339" s="17"/>
      <c r="R1339" s="126"/>
      <c r="T1339" s="221" t="e">
        <f t="shared" si="394"/>
        <v>#REF!</v>
      </c>
      <c r="W1339" s="221" t="e">
        <f t="shared" si="395"/>
        <v>#REF!</v>
      </c>
    </row>
    <row r="1340" spans="1:23" s="18" customFormat="1" ht="21.95" customHeight="1" x14ac:dyDescent="0.2">
      <c r="A1340" s="217" t="e">
        <f>'Anexo VI Estimativa de custo'!#REF!</f>
        <v>#REF!</v>
      </c>
      <c r="B1340" s="172" t="e">
        <f>CONCATENATE($R$1327,SUM($M$1328:M1340))</f>
        <v>#REF!</v>
      </c>
      <c r="C1340" s="5" t="e">
        <f>'Anexo VI Estimativa de custo'!#REF!</f>
        <v>#REF!</v>
      </c>
      <c r="D1340" s="6" t="s">
        <v>46</v>
      </c>
      <c r="E1340" s="46" t="e">
        <f>'Anexo VI Estimativa de custo'!#REF!</f>
        <v>#REF!</v>
      </c>
      <c r="F1340" s="46" t="e">
        <f t="shared" si="403"/>
        <v>#REF!</v>
      </c>
      <c r="G1340" s="167" t="e">
        <f t="shared" si="404"/>
        <v>#REF!</v>
      </c>
      <c r="H1340" s="167" t="e">
        <f t="shared" si="405"/>
        <v>#REF!</v>
      </c>
      <c r="I1340" s="11" t="e">
        <f>'Anexo VI Estimativa de custo'!#REF!</f>
        <v>#REF!</v>
      </c>
      <c r="J1340" s="269" t="e">
        <f t="shared" si="406"/>
        <v>#REF!</v>
      </c>
      <c r="K1340" s="269" t="e">
        <f t="shared" si="407"/>
        <v>#REF!</v>
      </c>
      <c r="L1340" s="269" t="e">
        <f t="shared" si="408"/>
        <v>#REF!</v>
      </c>
      <c r="M1340" s="106" t="e">
        <f t="shared" si="409"/>
        <v>#REF!</v>
      </c>
      <c r="N1340" s="85"/>
      <c r="O1340" s="86"/>
      <c r="P1340" s="16"/>
      <c r="Q1340" s="17"/>
      <c r="R1340" s="126"/>
      <c r="T1340" s="221" t="e">
        <f t="shared" si="394"/>
        <v>#REF!</v>
      </c>
      <c r="W1340" s="221" t="e">
        <f t="shared" si="395"/>
        <v>#REF!</v>
      </c>
    </row>
    <row r="1341" spans="1:23" s="18" customFormat="1" ht="21.95" customHeight="1" x14ac:dyDescent="0.2">
      <c r="A1341" s="217" t="e">
        <f>'Anexo VI Estimativa de custo'!#REF!</f>
        <v>#REF!</v>
      </c>
      <c r="B1341" s="172" t="e">
        <f>CONCATENATE($R$1327,SUM($M$1328:M1341))</f>
        <v>#REF!</v>
      </c>
      <c r="C1341" s="5" t="e">
        <f>'Anexo VI Estimativa de custo'!#REF!</f>
        <v>#REF!</v>
      </c>
      <c r="D1341" s="6" t="s">
        <v>46</v>
      </c>
      <c r="E1341" s="46" t="e">
        <f>'Anexo VI Estimativa de custo'!#REF!</f>
        <v>#REF!</v>
      </c>
      <c r="F1341" s="46" t="e">
        <f t="shared" si="403"/>
        <v>#REF!</v>
      </c>
      <c r="G1341" s="167" t="e">
        <f t="shared" si="404"/>
        <v>#REF!</v>
      </c>
      <c r="H1341" s="167" t="e">
        <f t="shared" si="405"/>
        <v>#REF!</v>
      </c>
      <c r="I1341" s="11" t="e">
        <f>'Anexo VI Estimativa de custo'!#REF!</f>
        <v>#REF!</v>
      </c>
      <c r="J1341" s="269" t="e">
        <f t="shared" si="406"/>
        <v>#REF!</v>
      </c>
      <c r="K1341" s="269" t="e">
        <f t="shared" si="407"/>
        <v>#REF!</v>
      </c>
      <c r="L1341" s="269" t="e">
        <f t="shared" si="408"/>
        <v>#REF!</v>
      </c>
      <c r="M1341" s="106" t="e">
        <f t="shared" si="409"/>
        <v>#REF!</v>
      </c>
      <c r="N1341" s="85"/>
      <c r="O1341" s="86"/>
      <c r="P1341" s="16"/>
      <c r="Q1341" s="17"/>
      <c r="R1341" s="126"/>
      <c r="T1341" s="221" t="e">
        <f t="shared" si="394"/>
        <v>#REF!</v>
      </c>
      <c r="W1341" s="221" t="e">
        <f t="shared" si="395"/>
        <v>#REF!</v>
      </c>
    </row>
    <row r="1342" spans="1:23" s="18" customFormat="1" ht="21.95" customHeight="1" x14ac:dyDescent="0.2">
      <c r="A1342" s="217" t="e">
        <f>'Anexo VI Estimativa de custo'!#REF!</f>
        <v>#REF!</v>
      </c>
      <c r="B1342" s="172" t="e">
        <f>CONCATENATE($R$1327,SUM($M$1328:M1342))</f>
        <v>#REF!</v>
      </c>
      <c r="C1342" s="5" t="e">
        <f>'Anexo VI Estimativa de custo'!#REF!</f>
        <v>#REF!</v>
      </c>
      <c r="D1342" s="6" t="s">
        <v>46</v>
      </c>
      <c r="E1342" s="46" t="e">
        <f>'Anexo VI Estimativa de custo'!#REF!</f>
        <v>#REF!</v>
      </c>
      <c r="F1342" s="46" t="e">
        <f t="shared" si="403"/>
        <v>#REF!</v>
      </c>
      <c r="G1342" s="167" t="e">
        <f t="shared" si="404"/>
        <v>#REF!</v>
      </c>
      <c r="H1342" s="167" t="e">
        <f t="shared" si="405"/>
        <v>#REF!</v>
      </c>
      <c r="I1342" s="11" t="e">
        <f>'Anexo VI Estimativa de custo'!#REF!</f>
        <v>#REF!</v>
      </c>
      <c r="J1342" s="269" t="e">
        <f t="shared" si="406"/>
        <v>#REF!</v>
      </c>
      <c r="K1342" s="269" t="e">
        <f t="shared" si="407"/>
        <v>#REF!</v>
      </c>
      <c r="L1342" s="269" t="e">
        <f t="shared" si="408"/>
        <v>#REF!</v>
      </c>
      <c r="M1342" s="106" t="e">
        <f t="shared" si="409"/>
        <v>#REF!</v>
      </c>
      <c r="N1342" s="85"/>
      <c r="O1342" s="86"/>
      <c r="P1342" s="16"/>
      <c r="Q1342" s="17"/>
      <c r="R1342" s="126"/>
      <c r="T1342" s="221" t="e">
        <f t="shared" si="394"/>
        <v>#REF!</v>
      </c>
      <c r="W1342" s="221" t="e">
        <f t="shared" si="395"/>
        <v>#REF!</v>
      </c>
    </row>
    <row r="1343" spans="1:23" s="18" customFormat="1" ht="21.95" customHeight="1" x14ac:dyDescent="0.2">
      <c r="A1343" s="217" t="e">
        <f>'Anexo VI Estimativa de custo'!#REF!</f>
        <v>#REF!</v>
      </c>
      <c r="B1343" s="172" t="e">
        <f>CONCATENATE($R$1327,SUM($M$1328:M1343))</f>
        <v>#REF!</v>
      </c>
      <c r="C1343" s="5" t="e">
        <f>'Anexo VI Estimativa de custo'!#REF!</f>
        <v>#REF!</v>
      </c>
      <c r="D1343" s="6" t="s">
        <v>46</v>
      </c>
      <c r="E1343" s="46" t="e">
        <f>'Anexo VI Estimativa de custo'!#REF!</f>
        <v>#REF!</v>
      </c>
      <c r="F1343" s="46" t="e">
        <f t="shared" si="403"/>
        <v>#REF!</v>
      </c>
      <c r="G1343" s="167" t="e">
        <f t="shared" si="404"/>
        <v>#REF!</v>
      </c>
      <c r="H1343" s="167" t="e">
        <f t="shared" si="405"/>
        <v>#REF!</v>
      </c>
      <c r="I1343" s="11" t="e">
        <f>'Anexo VI Estimativa de custo'!#REF!</f>
        <v>#REF!</v>
      </c>
      <c r="J1343" s="269" t="e">
        <f t="shared" si="406"/>
        <v>#REF!</v>
      </c>
      <c r="K1343" s="269" t="e">
        <f t="shared" si="407"/>
        <v>#REF!</v>
      </c>
      <c r="L1343" s="269" t="e">
        <f t="shared" si="408"/>
        <v>#REF!</v>
      </c>
      <c r="M1343" s="106" t="e">
        <f t="shared" si="409"/>
        <v>#REF!</v>
      </c>
      <c r="N1343" s="85"/>
      <c r="O1343" s="86"/>
      <c r="P1343" s="16"/>
      <c r="Q1343" s="17"/>
      <c r="R1343" s="126"/>
      <c r="T1343" s="221" t="e">
        <f t="shared" si="394"/>
        <v>#REF!</v>
      </c>
      <c r="W1343" s="221" t="e">
        <f t="shared" si="395"/>
        <v>#REF!</v>
      </c>
    </row>
    <row r="1344" spans="1:23" s="18" customFormat="1" ht="21.95" customHeight="1" x14ac:dyDescent="0.2">
      <c r="A1344" s="217" t="e">
        <f>'Anexo VI Estimativa de custo'!#REF!</f>
        <v>#REF!</v>
      </c>
      <c r="B1344" s="172" t="e">
        <f>CONCATENATE($R$1327,SUM($M$1328:M1344))</f>
        <v>#REF!</v>
      </c>
      <c r="C1344" s="5" t="e">
        <f>'Anexo VI Estimativa de custo'!#REF!</f>
        <v>#REF!</v>
      </c>
      <c r="D1344" s="6" t="s">
        <v>46</v>
      </c>
      <c r="E1344" s="46" t="e">
        <f>'Anexo VI Estimativa de custo'!#REF!</f>
        <v>#REF!</v>
      </c>
      <c r="F1344" s="46" t="e">
        <f t="shared" si="403"/>
        <v>#REF!</v>
      </c>
      <c r="G1344" s="167" t="e">
        <f t="shared" si="404"/>
        <v>#REF!</v>
      </c>
      <c r="H1344" s="167" t="e">
        <f t="shared" si="405"/>
        <v>#REF!</v>
      </c>
      <c r="I1344" s="11" t="e">
        <f>'Anexo VI Estimativa de custo'!#REF!</f>
        <v>#REF!</v>
      </c>
      <c r="J1344" s="269" t="e">
        <f t="shared" si="406"/>
        <v>#REF!</v>
      </c>
      <c r="K1344" s="269" t="e">
        <f t="shared" si="407"/>
        <v>#REF!</v>
      </c>
      <c r="L1344" s="269" t="e">
        <f t="shared" si="408"/>
        <v>#REF!</v>
      </c>
      <c r="M1344" s="106" t="e">
        <f t="shared" si="409"/>
        <v>#REF!</v>
      </c>
      <c r="N1344" s="85"/>
      <c r="O1344" s="86"/>
      <c r="P1344" s="16"/>
      <c r="Q1344" s="17"/>
      <c r="R1344" s="126"/>
      <c r="T1344" s="221" t="e">
        <f t="shared" si="394"/>
        <v>#REF!</v>
      </c>
      <c r="W1344" s="221" t="e">
        <f t="shared" si="395"/>
        <v>#REF!</v>
      </c>
    </row>
    <row r="1345" spans="1:23" s="18" customFormat="1" ht="21.95" customHeight="1" x14ac:dyDescent="0.2">
      <c r="A1345" s="217" t="e">
        <f>'Anexo VI Estimativa de custo'!#REF!</f>
        <v>#REF!</v>
      </c>
      <c r="B1345" s="172" t="e">
        <f>CONCATENATE($R$1327,SUM($M$1328:M1345))</f>
        <v>#REF!</v>
      </c>
      <c r="C1345" s="5" t="e">
        <f>'Anexo VI Estimativa de custo'!#REF!</f>
        <v>#REF!</v>
      </c>
      <c r="D1345" s="6" t="s">
        <v>46</v>
      </c>
      <c r="E1345" s="46" t="e">
        <f>'Anexo VI Estimativa de custo'!#REF!</f>
        <v>#REF!</v>
      </c>
      <c r="F1345" s="46" t="e">
        <f t="shared" si="403"/>
        <v>#REF!</v>
      </c>
      <c r="G1345" s="167" t="e">
        <f t="shared" si="404"/>
        <v>#REF!</v>
      </c>
      <c r="H1345" s="167" t="e">
        <f t="shared" si="405"/>
        <v>#REF!</v>
      </c>
      <c r="I1345" s="11" t="e">
        <f>'Anexo VI Estimativa de custo'!#REF!</f>
        <v>#REF!</v>
      </c>
      <c r="J1345" s="269" t="e">
        <f t="shared" si="406"/>
        <v>#REF!</v>
      </c>
      <c r="K1345" s="269" t="e">
        <f t="shared" si="407"/>
        <v>#REF!</v>
      </c>
      <c r="L1345" s="269" t="e">
        <f t="shared" si="408"/>
        <v>#REF!</v>
      </c>
      <c r="M1345" s="106" t="e">
        <f t="shared" si="409"/>
        <v>#REF!</v>
      </c>
      <c r="N1345" s="85"/>
      <c r="O1345" s="86"/>
      <c r="P1345" s="16"/>
      <c r="Q1345" s="17"/>
      <c r="R1345" s="126"/>
      <c r="T1345" s="221" t="e">
        <f t="shared" si="394"/>
        <v>#REF!</v>
      </c>
      <c r="W1345" s="221" t="e">
        <f t="shared" si="395"/>
        <v>#REF!</v>
      </c>
    </row>
    <row r="1346" spans="1:23" s="18" customFormat="1" ht="21.95" customHeight="1" x14ac:dyDescent="0.2">
      <c r="A1346" s="217" t="e">
        <f>'Anexo VI Estimativa de custo'!#REF!</f>
        <v>#REF!</v>
      </c>
      <c r="B1346" s="172" t="e">
        <f>CONCATENATE($R$1327,SUM($M$1328:M1346))</f>
        <v>#REF!</v>
      </c>
      <c r="C1346" s="5" t="e">
        <f>'Anexo VI Estimativa de custo'!#REF!</f>
        <v>#REF!</v>
      </c>
      <c r="D1346" s="6" t="s">
        <v>46</v>
      </c>
      <c r="E1346" s="46" t="e">
        <f>'Anexo VI Estimativa de custo'!#REF!</f>
        <v>#REF!</v>
      </c>
      <c r="F1346" s="46" t="e">
        <f t="shared" si="403"/>
        <v>#REF!</v>
      </c>
      <c r="G1346" s="167" t="e">
        <f t="shared" si="404"/>
        <v>#REF!</v>
      </c>
      <c r="H1346" s="167" t="e">
        <f t="shared" si="405"/>
        <v>#REF!</v>
      </c>
      <c r="I1346" s="11" t="e">
        <f>'Anexo VI Estimativa de custo'!#REF!</f>
        <v>#REF!</v>
      </c>
      <c r="J1346" s="269" t="e">
        <f t="shared" si="406"/>
        <v>#REF!</v>
      </c>
      <c r="K1346" s="269" t="e">
        <f t="shared" si="407"/>
        <v>#REF!</v>
      </c>
      <c r="L1346" s="269" t="e">
        <f t="shared" si="408"/>
        <v>#REF!</v>
      </c>
      <c r="M1346" s="106" t="e">
        <f t="shared" si="409"/>
        <v>#REF!</v>
      </c>
      <c r="N1346" s="85"/>
      <c r="O1346" s="86"/>
      <c r="P1346" s="16"/>
      <c r="Q1346" s="17"/>
      <c r="R1346" s="126"/>
      <c r="T1346" s="221" t="e">
        <f t="shared" si="394"/>
        <v>#REF!</v>
      </c>
      <c r="W1346" s="221" t="e">
        <f t="shared" si="395"/>
        <v>#REF!</v>
      </c>
    </row>
    <row r="1347" spans="1:23" s="18" customFormat="1" ht="21.95" customHeight="1" x14ac:dyDescent="0.2">
      <c r="A1347" s="217" t="e">
        <f>'Anexo VI Estimativa de custo'!#REF!</f>
        <v>#REF!</v>
      </c>
      <c r="B1347" s="172" t="e">
        <f>CONCATENATE($R$1327,SUM($M$1328:M1347))</f>
        <v>#REF!</v>
      </c>
      <c r="C1347" s="5" t="e">
        <f>'Anexo VI Estimativa de custo'!#REF!</f>
        <v>#REF!</v>
      </c>
      <c r="D1347" s="6" t="s">
        <v>46</v>
      </c>
      <c r="E1347" s="46" t="e">
        <f>'Anexo VI Estimativa de custo'!#REF!</f>
        <v>#REF!</v>
      </c>
      <c r="F1347" s="46" t="e">
        <f t="shared" si="403"/>
        <v>#REF!</v>
      </c>
      <c r="G1347" s="167" t="e">
        <f t="shared" si="404"/>
        <v>#REF!</v>
      </c>
      <c r="H1347" s="167" t="e">
        <f t="shared" si="405"/>
        <v>#REF!</v>
      </c>
      <c r="I1347" s="11" t="e">
        <f>'Anexo VI Estimativa de custo'!#REF!</f>
        <v>#REF!</v>
      </c>
      <c r="J1347" s="269" t="e">
        <f t="shared" si="406"/>
        <v>#REF!</v>
      </c>
      <c r="K1347" s="269" t="e">
        <f t="shared" si="407"/>
        <v>#REF!</v>
      </c>
      <c r="L1347" s="269" t="e">
        <f t="shared" si="408"/>
        <v>#REF!</v>
      </c>
      <c r="M1347" s="106" t="e">
        <f t="shared" si="409"/>
        <v>#REF!</v>
      </c>
      <c r="N1347" s="85"/>
      <c r="O1347" s="86"/>
      <c r="P1347" s="16"/>
      <c r="Q1347" s="17"/>
      <c r="R1347" s="126"/>
      <c r="T1347" s="221" t="e">
        <f t="shared" si="394"/>
        <v>#REF!</v>
      </c>
      <c r="W1347" s="221" t="e">
        <f t="shared" si="395"/>
        <v>#REF!</v>
      </c>
    </row>
    <row r="1348" spans="1:23" s="18" customFormat="1" ht="21.95" customHeight="1" x14ac:dyDescent="0.2">
      <c r="A1348" s="217" t="e">
        <f>'Anexo VI Estimativa de custo'!#REF!</f>
        <v>#REF!</v>
      </c>
      <c r="B1348" s="172" t="e">
        <f>CONCATENATE($R$1327,SUM($M$1328:M1348))</f>
        <v>#REF!</v>
      </c>
      <c r="C1348" s="5" t="e">
        <f>'Anexo VI Estimativa de custo'!#REF!</f>
        <v>#REF!</v>
      </c>
      <c r="D1348" s="6" t="s">
        <v>46</v>
      </c>
      <c r="E1348" s="46" t="e">
        <f>'Anexo VI Estimativa de custo'!#REF!</f>
        <v>#REF!</v>
      </c>
      <c r="F1348" s="46" t="e">
        <f t="shared" si="403"/>
        <v>#REF!</v>
      </c>
      <c r="G1348" s="167" t="e">
        <f t="shared" si="404"/>
        <v>#REF!</v>
      </c>
      <c r="H1348" s="167" t="e">
        <f t="shared" si="405"/>
        <v>#REF!</v>
      </c>
      <c r="I1348" s="11" t="e">
        <f>'Anexo VI Estimativa de custo'!#REF!</f>
        <v>#REF!</v>
      </c>
      <c r="J1348" s="269" t="e">
        <f t="shared" si="406"/>
        <v>#REF!</v>
      </c>
      <c r="K1348" s="269" t="e">
        <f t="shared" si="407"/>
        <v>#REF!</v>
      </c>
      <c r="L1348" s="269" t="e">
        <f t="shared" si="408"/>
        <v>#REF!</v>
      </c>
      <c r="M1348" s="106" t="e">
        <f t="shared" si="409"/>
        <v>#REF!</v>
      </c>
      <c r="N1348" s="85"/>
      <c r="O1348" s="86"/>
      <c r="P1348" s="16"/>
      <c r="Q1348" s="17"/>
      <c r="R1348" s="126"/>
      <c r="T1348" s="221" t="e">
        <f t="shared" si="394"/>
        <v>#REF!</v>
      </c>
      <c r="W1348" s="221" t="e">
        <f t="shared" si="395"/>
        <v>#REF!</v>
      </c>
    </row>
    <row r="1349" spans="1:23" s="18" customFormat="1" ht="21.95" customHeight="1" x14ac:dyDescent="0.2">
      <c r="A1349" s="217" t="e">
        <f>'Anexo VI Estimativa de custo'!#REF!</f>
        <v>#REF!</v>
      </c>
      <c r="B1349" s="172" t="e">
        <f>CONCATENATE($R$1327,SUM($M$1328:M1349))</f>
        <v>#REF!</v>
      </c>
      <c r="C1349" s="5" t="e">
        <f>'Anexo VI Estimativa de custo'!#REF!</f>
        <v>#REF!</v>
      </c>
      <c r="D1349" s="6" t="s">
        <v>46</v>
      </c>
      <c r="E1349" s="46" t="e">
        <f>'Anexo VI Estimativa de custo'!#REF!</f>
        <v>#REF!</v>
      </c>
      <c r="F1349" s="46" t="e">
        <f t="shared" si="403"/>
        <v>#REF!</v>
      </c>
      <c r="G1349" s="167" t="e">
        <f t="shared" si="404"/>
        <v>#REF!</v>
      </c>
      <c r="H1349" s="167" t="e">
        <f t="shared" si="405"/>
        <v>#REF!</v>
      </c>
      <c r="I1349" s="11" t="e">
        <f>'Anexo VI Estimativa de custo'!#REF!</f>
        <v>#REF!</v>
      </c>
      <c r="J1349" s="269" t="e">
        <f t="shared" si="406"/>
        <v>#REF!</v>
      </c>
      <c r="K1349" s="269" t="e">
        <f t="shared" si="407"/>
        <v>#REF!</v>
      </c>
      <c r="L1349" s="269" t="e">
        <f t="shared" si="408"/>
        <v>#REF!</v>
      </c>
      <c r="M1349" s="106" t="e">
        <f t="shared" si="409"/>
        <v>#REF!</v>
      </c>
      <c r="N1349" s="85"/>
      <c r="O1349" s="86"/>
      <c r="P1349" s="16"/>
      <c r="Q1349" s="17"/>
      <c r="R1349" s="126"/>
      <c r="T1349" s="221" t="e">
        <f t="shared" si="394"/>
        <v>#REF!</v>
      </c>
      <c r="W1349" s="221" t="e">
        <f t="shared" si="395"/>
        <v>#REF!</v>
      </c>
    </row>
    <row r="1350" spans="1:23" s="18" customFormat="1" ht="21.95" customHeight="1" x14ac:dyDescent="0.2">
      <c r="A1350" s="217" t="e">
        <f>'Anexo VI Estimativa de custo'!#REF!</f>
        <v>#REF!</v>
      </c>
      <c r="B1350" s="172" t="e">
        <f>CONCATENATE($R$1327,SUM($M$1328:M1350))</f>
        <v>#REF!</v>
      </c>
      <c r="C1350" s="5" t="e">
        <f>'Anexo VI Estimativa de custo'!#REF!</f>
        <v>#REF!</v>
      </c>
      <c r="D1350" s="6" t="s">
        <v>46</v>
      </c>
      <c r="E1350" s="46" t="e">
        <f>'Anexo VI Estimativa de custo'!#REF!</f>
        <v>#REF!</v>
      </c>
      <c r="F1350" s="46" t="e">
        <f t="shared" si="403"/>
        <v>#REF!</v>
      </c>
      <c r="G1350" s="167" t="e">
        <f t="shared" si="404"/>
        <v>#REF!</v>
      </c>
      <c r="H1350" s="167" t="e">
        <f t="shared" si="405"/>
        <v>#REF!</v>
      </c>
      <c r="I1350" s="11" t="e">
        <f>'Anexo VI Estimativa de custo'!#REF!</f>
        <v>#REF!</v>
      </c>
      <c r="J1350" s="269" t="e">
        <f t="shared" si="406"/>
        <v>#REF!</v>
      </c>
      <c r="K1350" s="269" t="e">
        <f t="shared" si="407"/>
        <v>#REF!</v>
      </c>
      <c r="L1350" s="269" t="e">
        <f t="shared" si="408"/>
        <v>#REF!</v>
      </c>
      <c r="M1350" s="106" t="e">
        <f t="shared" si="409"/>
        <v>#REF!</v>
      </c>
      <c r="N1350" s="85"/>
      <c r="O1350" s="86"/>
      <c r="P1350" s="16"/>
      <c r="Q1350" s="17"/>
      <c r="R1350" s="126"/>
      <c r="T1350" s="221" t="e">
        <f t="shared" si="394"/>
        <v>#REF!</v>
      </c>
      <c r="W1350" s="221" t="e">
        <f t="shared" si="395"/>
        <v>#REF!</v>
      </c>
    </row>
    <row r="1351" spans="1:23" s="18" customFormat="1" ht="21.95" customHeight="1" x14ac:dyDescent="0.2">
      <c r="A1351" s="217" t="e">
        <f>'Anexo VI Estimativa de custo'!#REF!</f>
        <v>#REF!</v>
      </c>
      <c r="B1351" s="172" t="e">
        <f>CONCATENATE($R$1327,SUM($M$1328:M1351))</f>
        <v>#REF!</v>
      </c>
      <c r="C1351" s="5" t="e">
        <f>'Anexo VI Estimativa de custo'!#REF!</f>
        <v>#REF!</v>
      </c>
      <c r="D1351" s="6" t="s">
        <v>46</v>
      </c>
      <c r="E1351" s="46" t="e">
        <f>'Anexo VI Estimativa de custo'!#REF!</f>
        <v>#REF!</v>
      </c>
      <c r="F1351" s="46" t="e">
        <f t="shared" si="403"/>
        <v>#REF!</v>
      </c>
      <c r="G1351" s="167" t="e">
        <f t="shared" si="404"/>
        <v>#REF!</v>
      </c>
      <c r="H1351" s="167" t="e">
        <f t="shared" si="405"/>
        <v>#REF!</v>
      </c>
      <c r="I1351" s="11" t="e">
        <f>'Anexo VI Estimativa de custo'!#REF!</f>
        <v>#REF!</v>
      </c>
      <c r="J1351" s="269" t="e">
        <f t="shared" si="406"/>
        <v>#REF!</v>
      </c>
      <c r="K1351" s="269" t="e">
        <f t="shared" si="407"/>
        <v>#REF!</v>
      </c>
      <c r="L1351" s="269" t="e">
        <f t="shared" si="408"/>
        <v>#REF!</v>
      </c>
      <c r="M1351" s="106" t="e">
        <f t="shared" si="409"/>
        <v>#REF!</v>
      </c>
      <c r="N1351" s="85"/>
      <c r="O1351" s="86"/>
      <c r="P1351" s="16"/>
      <c r="Q1351" s="17"/>
      <c r="R1351" s="126"/>
      <c r="T1351" s="221" t="e">
        <f t="shared" si="394"/>
        <v>#REF!</v>
      </c>
      <c r="W1351" s="221" t="e">
        <f t="shared" si="395"/>
        <v>#REF!</v>
      </c>
    </row>
    <row r="1352" spans="1:23" s="18" customFormat="1" ht="21.95" customHeight="1" x14ac:dyDescent="0.2">
      <c r="A1352" s="217" t="e">
        <f>'Anexo VI Estimativa de custo'!#REF!</f>
        <v>#REF!</v>
      </c>
      <c r="B1352" s="172" t="e">
        <f>CONCATENATE($R$1327,SUM($M$1328:M1352))</f>
        <v>#REF!</v>
      </c>
      <c r="C1352" s="5" t="e">
        <f>'Anexo VI Estimativa de custo'!#REF!</f>
        <v>#REF!</v>
      </c>
      <c r="D1352" s="6" t="s">
        <v>46</v>
      </c>
      <c r="E1352" s="46" t="e">
        <f>'Anexo VI Estimativa de custo'!#REF!</f>
        <v>#REF!</v>
      </c>
      <c r="F1352" s="46" t="e">
        <f t="shared" si="403"/>
        <v>#REF!</v>
      </c>
      <c r="G1352" s="167" t="e">
        <f t="shared" si="404"/>
        <v>#REF!</v>
      </c>
      <c r="H1352" s="167" t="e">
        <f t="shared" si="405"/>
        <v>#REF!</v>
      </c>
      <c r="I1352" s="11" t="e">
        <f>'Anexo VI Estimativa de custo'!#REF!</f>
        <v>#REF!</v>
      </c>
      <c r="J1352" s="269" t="e">
        <f t="shared" si="406"/>
        <v>#REF!</v>
      </c>
      <c r="K1352" s="269" t="e">
        <f t="shared" si="407"/>
        <v>#REF!</v>
      </c>
      <c r="L1352" s="269" t="e">
        <f t="shared" si="408"/>
        <v>#REF!</v>
      </c>
      <c r="M1352" s="106" t="e">
        <f t="shared" si="409"/>
        <v>#REF!</v>
      </c>
      <c r="N1352" s="85"/>
      <c r="O1352" s="86"/>
      <c r="P1352" s="16"/>
      <c r="Q1352" s="17"/>
      <c r="R1352" s="126"/>
      <c r="T1352" s="221" t="e">
        <f t="shared" si="394"/>
        <v>#REF!</v>
      </c>
      <c r="W1352" s="221" t="e">
        <f t="shared" si="395"/>
        <v>#REF!</v>
      </c>
    </row>
    <row r="1353" spans="1:23" s="18" customFormat="1" ht="21.95" customHeight="1" x14ac:dyDescent="0.2">
      <c r="A1353" s="217" t="e">
        <f>'Anexo VI Estimativa de custo'!#REF!</f>
        <v>#REF!</v>
      </c>
      <c r="B1353" s="172" t="e">
        <f>CONCATENATE($R$1327,SUM($M$1328:M1353))</f>
        <v>#REF!</v>
      </c>
      <c r="C1353" s="5" t="e">
        <f>'Anexo VI Estimativa de custo'!#REF!</f>
        <v>#REF!</v>
      </c>
      <c r="D1353" s="6" t="s">
        <v>46</v>
      </c>
      <c r="E1353" s="46" t="e">
        <f>'Anexo VI Estimativa de custo'!#REF!</f>
        <v>#REF!</v>
      </c>
      <c r="F1353" s="46" t="e">
        <f t="shared" si="403"/>
        <v>#REF!</v>
      </c>
      <c r="G1353" s="167" t="e">
        <f t="shared" si="404"/>
        <v>#REF!</v>
      </c>
      <c r="H1353" s="167" t="e">
        <f t="shared" si="405"/>
        <v>#REF!</v>
      </c>
      <c r="I1353" s="11" t="e">
        <f>'Anexo VI Estimativa de custo'!#REF!</f>
        <v>#REF!</v>
      </c>
      <c r="J1353" s="269" t="e">
        <f t="shared" si="406"/>
        <v>#REF!</v>
      </c>
      <c r="K1353" s="269" t="e">
        <f t="shared" si="407"/>
        <v>#REF!</v>
      </c>
      <c r="L1353" s="269" t="e">
        <f t="shared" si="408"/>
        <v>#REF!</v>
      </c>
      <c r="M1353" s="106" t="e">
        <f t="shared" si="409"/>
        <v>#REF!</v>
      </c>
      <c r="N1353" s="85"/>
      <c r="O1353" s="86"/>
      <c r="P1353" s="16"/>
      <c r="Q1353" s="17"/>
      <c r="R1353" s="126"/>
      <c r="T1353" s="221" t="e">
        <f t="shared" si="394"/>
        <v>#REF!</v>
      </c>
      <c r="W1353" s="221" t="e">
        <f t="shared" si="395"/>
        <v>#REF!</v>
      </c>
    </row>
    <row r="1354" spans="1:23" s="18" customFormat="1" ht="21.95" customHeight="1" x14ac:dyDescent="0.2">
      <c r="A1354" s="217" t="e">
        <f>'Anexo VI Estimativa de custo'!#REF!</f>
        <v>#REF!</v>
      </c>
      <c r="B1354" s="172" t="e">
        <f>CONCATENATE($R$1327,SUM($M$1328:M1354))</f>
        <v>#REF!</v>
      </c>
      <c r="C1354" s="5" t="e">
        <f>'Anexo VI Estimativa de custo'!#REF!</f>
        <v>#REF!</v>
      </c>
      <c r="D1354" s="6" t="s">
        <v>46</v>
      </c>
      <c r="E1354" s="46" t="e">
        <f>'Anexo VI Estimativa de custo'!#REF!</f>
        <v>#REF!</v>
      </c>
      <c r="F1354" s="46" t="e">
        <f t="shared" si="403"/>
        <v>#REF!</v>
      </c>
      <c r="G1354" s="167" t="e">
        <f t="shared" si="404"/>
        <v>#REF!</v>
      </c>
      <c r="H1354" s="167" t="e">
        <f t="shared" si="405"/>
        <v>#REF!</v>
      </c>
      <c r="I1354" s="11" t="e">
        <f>'Anexo VI Estimativa de custo'!#REF!</f>
        <v>#REF!</v>
      </c>
      <c r="J1354" s="269" t="e">
        <f t="shared" si="406"/>
        <v>#REF!</v>
      </c>
      <c r="K1354" s="269" t="e">
        <f t="shared" si="407"/>
        <v>#REF!</v>
      </c>
      <c r="L1354" s="269" t="e">
        <f t="shared" si="408"/>
        <v>#REF!</v>
      </c>
      <c r="M1354" s="106" t="e">
        <f t="shared" si="409"/>
        <v>#REF!</v>
      </c>
      <c r="N1354" s="85"/>
      <c r="O1354" s="86"/>
      <c r="P1354" s="16"/>
      <c r="Q1354" s="17"/>
      <c r="R1354" s="126"/>
      <c r="T1354" s="221" t="e">
        <f t="shared" si="394"/>
        <v>#REF!</v>
      </c>
      <c r="W1354" s="221" t="e">
        <f t="shared" si="395"/>
        <v>#REF!</v>
      </c>
    </row>
    <row r="1355" spans="1:23" s="18" customFormat="1" ht="21.95" customHeight="1" x14ac:dyDescent="0.2">
      <c r="A1355" s="217" t="e">
        <f>'Anexo VI Estimativa de custo'!#REF!</f>
        <v>#REF!</v>
      </c>
      <c r="B1355" s="172" t="e">
        <f>CONCATENATE($R$1327,SUM($M$1328:M1355))</f>
        <v>#REF!</v>
      </c>
      <c r="C1355" s="5" t="e">
        <f>'Anexo VI Estimativa de custo'!#REF!</f>
        <v>#REF!</v>
      </c>
      <c r="D1355" s="6" t="s">
        <v>46</v>
      </c>
      <c r="E1355" s="46" t="e">
        <f>'Anexo VI Estimativa de custo'!#REF!</f>
        <v>#REF!</v>
      </c>
      <c r="F1355" s="46" t="e">
        <f t="shared" si="403"/>
        <v>#REF!</v>
      </c>
      <c r="G1355" s="167" t="e">
        <f t="shared" si="404"/>
        <v>#REF!</v>
      </c>
      <c r="H1355" s="167" t="e">
        <f t="shared" si="405"/>
        <v>#REF!</v>
      </c>
      <c r="I1355" s="11" t="e">
        <f>'Anexo VI Estimativa de custo'!#REF!</f>
        <v>#REF!</v>
      </c>
      <c r="J1355" s="269" t="e">
        <f t="shared" si="406"/>
        <v>#REF!</v>
      </c>
      <c r="K1355" s="269" t="e">
        <f t="shared" si="407"/>
        <v>#REF!</v>
      </c>
      <c r="L1355" s="269" t="e">
        <f t="shared" si="408"/>
        <v>#REF!</v>
      </c>
      <c r="M1355" s="106" t="e">
        <f t="shared" si="409"/>
        <v>#REF!</v>
      </c>
      <c r="N1355" s="85"/>
      <c r="O1355" s="86"/>
      <c r="P1355" s="16"/>
      <c r="Q1355" s="17"/>
      <c r="R1355" s="126"/>
      <c r="T1355" s="221" t="e">
        <f t="shared" si="394"/>
        <v>#REF!</v>
      </c>
      <c r="W1355" s="221" t="e">
        <f t="shared" si="395"/>
        <v>#REF!</v>
      </c>
    </row>
    <row r="1356" spans="1:23" s="18" customFormat="1" ht="21.95" customHeight="1" x14ac:dyDescent="0.2">
      <c r="A1356" s="217" t="e">
        <f>'Anexo VI Estimativa de custo'!#REF!</f>
        <v>#REF!</v>
      </c>
      <c r="B1356" s="172" t="e">
        <f>CONCATENATE($R$1327,SUM($M$1328:M1356))</f>
        <v>#REF!</v>
      </c>
      <c r="C1356" s="5" t="e">
        <f>'Anexo VI Estimativa de custo'!#REF!</f>
        <v>#REF!</v>
      </c>
      <c r="D1356" s="6" t="s">
        <v>46</v>
      </c>
      <c r="E1356" s="46" t="e">
        <f>'Anexo VI Estimativa de custo'!#REF!</f>
        <v>#REF!</v>
      </c>
      <c r="F1356" s="46" t="e">
        <f t="shared" si="403"/>
        <v>#REF!</v>
      </c>
      <c r="G1356" s="167" t="e">
        <f t="shared" si="404"/>
        <v>#REF!</v>
      </c>
      <c r="H1356" s="167" t="e">
        <f t="shared" si="405"/>
        <v>#REF!</v>
      </c>
      <c r="I1356" s="11" t="e">
        <f>'Anexo VI Estimativa de custo'!#REF!</f>
        <v>#REF!</v>
      </c>
      <c r="J1356" s="269" t="e">
        <f t="shared" si="406"/>
        <v>#REF!</v>
      </c>
      <c r="K1356" s="269" t="e">
        <f t="shared" si="407"/>
        <v>#REF!</v>
      </c>
      <c r="L1356" s="269" t="e">
        <f t="shared" si="408"/>
        <v>#REF!</v>
      </c>
      <c r="M1356" s="106" t="e">
        <f t="shared" si="409"/>
        <v>#REF!</v>
      </c>
      <c r="N1356" s="85"/>
      <c r="O1356" s="86"/>
      <c r="P1356" s="16"/>
      <c r="Q1356" s="17"/>
      <c r="R1356" s="126"/>
      <c r="T1356" s="221" t="e">
        <f t="shared" si="394"/>
        <v>#REF!</v>
      </c>
      <c r="W1356" s="221" t="e">
        <f t="shared" si="395"/>
        <v>#REF!</v>
      </c>
    </row>
    <row r="1357" spans="1:23" s="18" customFormat="1" ht="21.95" customHeight="1" x14ac:dyDescent="0.2">
      <c r="A1357" s="217" t="e">
        <f>'Anexo VI Estimativa de custo'!#REF!</f>
        <v>#REF!</v>
      </c>
      <c r="B1357" s="172" t="e">
        <f>CONCATENATE($R$1327,SUM($M$1328:M1357))</f>
        <v>#REF!</v>
      </c>
      <c r="C1357" s="5" t="e">
        <f>'Anexo VI Estimativa de custo'!#REF!</f>
        <v>#REF!</v>
      </c>
      <c r="D1357" s="6" t="s">
        <v>46</v>
      </c>
      <c r="E1357" s="46" t="e">
        <f>'Anexo VI Estimativa de custo'!#REF!</f>
        <v>#REF!</v>
      </c>
      <c r="F1357" s="46" t="e">
        <f t="shared" si="403"/>
        <v>#REF!</v>
      </c>
      <c r="G1357" s="167" t="e">
        <f t="shared" si="404"/>
        <v>#REF!</v>
      </c>
      <c r="H1357" s="167" t="e">
        <f t="shared" si="405"/>
        <v>#REF!</v>
      </c>
      <c r="I1357" s="11" t="e">
        <f>'Anexo VI Estimativa de custo'!#REF!</f>
        <v>#REF!</v>
      </c>
      <c r="J1357" s="269" t="e">
        <f t="shared" si="406"/>
        <v>#REF!</v>
      </c>
      <c r="K1357" s="269" t="e">
        <f t="shared" si="407"/>
        <v>#REF!</v>
      </c>
      <c r="L1357" s="269" t="e">
        <f t="shared" si="408"/>
        <v>#REF!</v>
      </c>
      <c r="M1357" s="106" t="e">
        <f t="shared" si="409"/>
        <v>#REF!</v>
      </c>
      <c r="N1357" s="85"/>
      <c r="O1357" s="86"/>
      <c r="P1357" s="16"/>
      <c r="Q1357" s="17"/>
      <c r="R1357" s="126"/>
      <c r="T1357" s="221" t="e">
        <f t="shared" si="394"/>
        <v>#REF!</v>
      </c>
      <c r="W1357" s="221" t="e">
        <f t="shared" si="395"/>
        <v>#REF!</v>
      </c>
    </row>
    <row r="1358" spans="1:23" s="18" customFormat="1" ht="21.95" customHeight="1" x14ac:dyDescent="0.2">
      <c r="A1358" s="217" t="e">
        <f>'Anexo VI Estimativa de custo'!#REF!</f>
        <v>#REF!</v>
      </c>
      <c r="B1358" s="172" t="e">
        <f>CONCATENATE($R$1327,SUM($M$1328:M1358))</f>
        <v>#REF!</v>
      </c>
      <c r="C1358" s="5" t="e">
        <f>'Anexo VI Estimativa de custo'!#REF!</f>
        <v>#REF!</v>
      </c>
      <c r="D1358" s="6" t="s">
        <v>46</v>
      </c>
      <c r="E1358" s="46" t="e">
        <f>'Anexo VI Estimativa de custo'!#REF!</f>
        <v>#REF!</v>
      </c>
      <c r="F1358" s="46" t="e">
        <f t="shared" si="403"/>
        <v>#REF!</v>
      </c>
      <c r="G1358" s="167" t="e">
        <f t="shared" si="404"/>
        <v>#REF!</v>
      </c>
      <c r="H1358" s="167" t="e">
        <f t="shared" si="405"/>
        <v>#REF!</v>
      </c>
      <c r="I1358" s="11" t="e">
        <f>'Anexo VI Estimativa de custo'!#REF!</f>
        <v>#REF!</v>
      </c>
      <c r="J1358" s="269" t="e">
        <f t="shared" si="406"/>
        <v>#REF!</v>
      </c>
      <c r="K1358" s="269" t="e">
        <f t="shared" si="407"/>
        <v>#REF!</v>
      </c>
      <c r="L1358" s="269" t="e">
        <f t="shared" si="408"/>
        <v>#REF!</v>
      </c>
      <c r="M1358" s="106" t="e">
        <f t="shared" si="409"/>
        <v>#REF!</v>
      </c>
      <c r="N1358" s="85"/>
      <c r="O1358" s="86"/>
      <c r="P1358" s="16"/>
      <c r="Q1358" s="17"/>
      <c r="R1358" s="126"/>
      <c r="T1358" s="221" t="e">
        <f t="shared" si="394"/>
        <v>#REF!</v>
      </c>
      <c r="W1358" s="221" t="e">
        <f t="shared" si="395"/>
        <v>#REF!</v>
      </c>
    </row>
    <row r="1359" spans="1:23" s="18" customFormat="1" ht="21.95" customHeight="1" x14ac:dyDescent="0.2">
      <c r="A1359" s="217" t="e">
        <f>'Anexo VI Estimativa de custo'!#REF!</f>
        <v>#REF!</v>
      </c>
      <c r="B1359" s="172" t="e">
        <f>CONCATENATE($R$1327,SUM($M$1328:M1359))</f>
        <v>#REF!</v>
      </c>
      <c r="C1359" s="5" t="e">
        <f>'Anexo VI Estimativa de custo'!#REF!</f>
        <v>#REF!</v>
      </c>
      <c r="D1359" s="6" t="s">
        <v>46</v>
      </c>
      <c r="E1359" s="46" t="e">
        <f>'Anexo VI Estimativa de custo'!#REF!</f>
        <v>#REF!</v>
      </c>
      <c r="F1359" s="46" t="e">
        <f t="shared" si="403"/>
        <v>#REF!</v>
      </c>
      <c r="G1359" s="167" t="e">
        <f t="shared" si="404"/>
        <v>#REF!</v>
      </c>
      <c r="H1359" s="167" t="e">
        <f t="shared" si="405"/>
        <v>#REF!</v>
      </c>
      <c r="I1359" s="11" t="e">
        <f>'Anexo VI Estimativa de custo'!#REF!</f>
        <v>#REF!</v>
      </c>
      <c r="J1359" s="269" t="e">
        <f t="shared" si="406"/>
        <v>#REF!</v>
      </c>
      <c r="K1359" s="269" t="e">
        <f t="shared" si="407"/>
        <v>#REF!</v>
      </c>
      <c r="L1359" s="269" t="e">
        <f t="shared" si="408"/>
        <v>#REF!</v>
      </c>
      <c r="M1359" s="106" t="e">
        <f t="shared" si="409"/>
        <v>#REF!</v>
      </c>
      <c r="N1359" s="85"/>
      <c r="O1359" s="86"/>
      <c r="P1359" s="16"/>
      <c r="Q1359" s="17"/>
      <c r="R1359" s="126"/>
      <c r="T1359" s="221" t="e">
        <f t="shared" si="394"/>
        <v>#REF!</v>
      </c>
      <c r="W1359" s="221" t="e">
        <f t="shared" si="395"/>
        <v>#REF!</v>
      </c>
    </row>
    <row r="1360" spans="1:23" s="18" customFormat="1" ht="21.95" customHeight="1" x14ac:dyDescent="0.2">
      <c r="A1360" s="217" t="e">
        <f>'Anexo VI Estimativa de custo'!#REF!</f>
        <v>#REF!</v>
      </c>
      <c r="B1360" s="172" t="e">
        <f>CONCATENATE($R$1327,SUM($M$1328:M1360))</f>
        <v>#REF!</v>
      </c>
      <c r="C1360" s="5" t="e">
        <f>'Anexo VI Estimativa de custo'!#REF!</f>
        <v>#REF!</v>
      </c>
      <c r="D1360" s="6" t="s">
        <v>46</v>
      </c>
      <c r="E1360" s="46" t="e">
        <f>'Anexo VI Estimativa de custo'!#REF!</f>
        <v>#REF!</v>
      </c>
      <c r="F1360" s="46" t="e">
        <f t="shared" si="403"/>
        <v>#REF!</v>
      </c>
      <c r="G1360" s="167" t="e">
        <f t="shared" si="404"/>
        <v>#REF!</v>
      </c>
      <c r="H1360" s="167" t="e">
        <f t="shared" si="405"/>
        <v>#REF!</v>
      </c>
      <c r="I1360" s="11" t="e">
        <f>'Anexo VI Estimativa de custo'!#REF!</f>
        <v>#REF!</v>
      </c>
      <c r="J1360" s="269" t="e">
        <f t="shared" si="406"/>
        <v>#REF!</v>
      </c>
      <c r="K1360" s="269" t="e">
        <f t="shared" si="407"/>
        <v>#REF!</v>
      </c>
      <c r="L1360" s="269" t="e">
        <f t="shared" si="408"/>
        <v>#REF!</v>
      </c>
      <c r="M1360" s="106" t="e">
        <f t="shared" si="409"/>
        <v>#REF!</v>
      </c>
      <c r="N1360" s="85"/>
      <c r="O1360" s="86"/>
      <c r="P1360" s="16"/>
      <c r="Q1360" s="17"/>
      <c r="R1360" s="126"/>
      <c r="T1360" s="221" t="e">
        <f t="shared" si="394"/>
        <v>#REF!</v>
      </c>
      <c r="W1360" s="221" t="e">
        <f t="shared" si="395"/>
        <v>#REF!</v>
      </c>
    </row>
    <row r="1361" spans="1:23" s="18" customFormat="1" ht="21.95" customHeight="1" x14ac:dyDescent="0.2">
      <c r="A1361" s="217" t="e">
        <f>'Anexo VI Estimativa de custo'!#REF!</f>
        <v>#REF!</v>
      </c>
      <c r="B1361" s="172" t="e">
        <f>CONCATENATE($R$1327,SUM($M$1328:M1361))</f>
        <v>#REF!</v>
      </c>
      <c r="C1361" s="5" t="e">
        <f>'Anexo VI Estimativa de custo'!#REF!</f>
        <v>#REF!</v>
      </c>
      <c r="D1361" s="6" t="s">
        <v>46</v>
      </c>
      <c r="E1361" s="46" t="e">
        <f>'Anexo VI Estimativa de custo'!#REF!</f>
        <v>#REF!</v>
      </c>
      <c r="F1361" s="46" t="e">
        <f t="shared" si="403"/>
        <v>#REF!</v>
      </c>
      <c r="G1361" s="167" t="e">
        <f t="shared" si="404"/>
        <v>#REF!</v>
      </c>
      <c r="H1361" s="167" t="e">
        <f t="shared" si="405"/>
        <v>#REF!</v>
      </c>
      <c r="I1361" s="11" t="e">
        <f>'Anexo VI Estimativa de custo'!#REF!</f>
        <v>#REF!</v>
      </c>
      <c r="J1361" s="269" t="e">
        <f t="shared" si="406"/>
        <v>#REF!</v>
      </c>
      <c r="K1361" s="269" t="e">
        <f t="shared" si="407"/>
        <v>#REF!</v>
      </c>
      <c r="L1361" s="269" t="e">
        <f t="shared" si="408"/>
        <v>#REF!</v>
      </c>
      <c r="M1361" s="106" t="e">
        <f t="shared" si="409"/>
        <v>#REF!</v>
      </c>
      <c r="N1361" s="85"/>
      <c r="O1361" s="86"/>
      <c r="P1361" s="16"/>
      <c r="Q1361" s="17"/>
      <c r="R1361" s="126"/>
      <c r="T1361" s="221" t="e">
        <f t="shared" si="394"/>
        <v>#REF!</v>
      </c>
      <c r="W1361" s="221" t="e">
        <f t="shared" si="395"/>
        <v>#REF!</v>
      </c>
    </row>
    <row r="1362" spans="1:23" s="18" customFormat="1" ht="21.95" customHeight="1" x14ac:dyDescent="0.2">
      <c r="A1362" s="217" t="e">
        <f>'Anexo VI Estimativa de custo'!#REF!</f>
        <v>#REF!</v>
      </c>
      <c r="B1362" s="172" t="e">
        <f>CONCATENATE($R$1327,SUM($M$1328:M1362))</f>
        <v>#REF!</v>
      </c>
      <c r="C1362" s="5" t="e">
        <f>'Anexo VI Estimativa de custo'!#REF!</f>
        <v>#REF!</v>
      </c>
      <c r="D1362" s="6" t="s">
        <v>46</v>
      </c>
      <c r="E1362" s="46" t="e">
        <f>'Anexo VI Estimativa de custo'!#REF!</f>
        <v>#REF!</v>
      </c>
      <c r="F1362" s="46" t="e">
        <f t="shared" si="403"/>
        <v>#REF!</v>
      </c>
      <c r="G1362" s="167" t="e">
        <f t="shared" si="404"/>
        <v>#REF!</v>
      </c>
      <c r="H1362" s="167" t="e">
        <f t="shared" si="405"/>
        <v>#REF!</v>
      </c>
      <c r="I1362" s="11" t="e">
        <f>'Anexo VI Estimativa de custo'!#REF!</f>
        <v>#REF!</v>
      </c>
      <c r="J1362" s="269" t="e">
        <f t="shared" si="406"/>
        <v>#REF!</v>
      </c>
      <c r="K1362" s="269" t="e">
        <f t="shared" si="407"/>
        <v>#REF!</v>
      </c>
      <c r="L1362" s="269" t="e">
        <f t="shared" si="408"/>
        <v>#REF!</v>
      </c>
      <c r="M1362" s="106" t="e">
        <f t="shared" si="409"/>
        <v>#REF!</v>
      </c>
      <c r="N1362" s="85"/>
      <c r="O1362" s="86"/>
      <c r="P1362" s="16"/>
      <c r="Q1362" s="17"/>
      <c r="R1362" s="126"/>
      <c r="T1362" s="221" t="e">
        <f t="shared" ref="T1362:T1425" si="410">E1362*I1362</f>
        <v>#REF!</v>
      </c>
      <c r="W1362" s="221" t="e">
        <f t="shared" ref="W1362:W1425" si="411">I1362*E1362</f>
        <v>#REF!</v>
      </c>
    </row>
    <row r="1363" spans="1:23" s="18" customFormat="1" ht="21.95" customHeight="1" x14ac:dyDescent="0.2">
      <c r="A1363" s="217" t="e">
        <f>'Anexo VI Estimativa de custo'!#REF!</f>
        <v>#REF!</v>
      </c>
      <c r="B1363" s="172" t="e">
        <f>CONCATENATE($R$1327,SUM($M$1328:M1363))</f>
        <v>#REF!</v>
      </c>
      <c r="C1363" s="5" t="e">
        <f>'Anexo VI Estimativa de custo'!#REF!</f>
        <v>#REF!</v>
      </c>
      <c r="D1363" s="6" t="s">
        <v>46</v>
      </c>
      <c r="E1363" s="46" t="e">
        <f>'Anexo VI Estimativa de custo'!#REF!</f>
        <v>#REF!</v>
      </c>
      <c r="F1363" s="46" t="e">
        <f t="shared" si="403"/>
        <v>#REF!</v>
      </c>
      <c r="G1363" s="167" t="e">
        <f t="shared" si="404"/>
        <v>#REF!</v>
      </c>
      <c r="H1363" s="167" t="e">
        <f t="shared" si="405"/>
        <v>#REF!</v>
      </c>
      <c r="I1363" s="11" t="e">
        <f>'Anexo VI Estimativa de custo'!#REF!</f>
        <v>#REF!</v>
      </c>
      <c r="J1363" s="269" t="e">
        <f t="shared" si="406"/>
        <v>#REF!</v>
      </c>
      <c r="K1363" s="269" t="e">
        <f t="shared" si="407"/>
        <v>#REF!</v>
      </c>
      <c r="L1363" s="269" t="e">
        <f t="shared" si="408"/>
        <v>#REF!</v>
      </c>
      <c r="M1363" s="106" t="e">
        <f t="shared" si="409"/>
        <v>#REF!</v>
      </c>
      <c r="N1363" s="85"/>
      <c r="O1363" s="86"/>
      <c r="P1363" s="16"/>
      <c r="Q1363" s="17"/>
      <c r="R1363" s="126"/>
      <c r="T1363" s="221" t="e">
        <f t="shared" si="410"/>
        <v>#REF!</v>
      </c>
      <c r="W1363" s="221" t="e">
        <f t="shared" si="411"/>
        <v>#REF!</v>
      </c>
    </row>
    <row r="1364" spans="1:23" s="18" customFormat="1" ht="21.95" customHeight="1" x14ac:dyDescent="0.2">
      <c r="A1364" s="217" t="e">
        <f>'Anexo VI Estimativa de custo'!#REF!</f>
        <v>#REF!</v>
      </c>
      <c r="B1364" s="172" t="e">
        <f>CONCATENATE($R$1327,SUM($M$1328:M1364))</f>
        <v>#REF!</v>
      </c>
      <c r="C1364" s="5" t="e">
        <f>'Anexo VI Estimativa de custo'!#REF!</f>
        <v>#REF!</v>
      </c>
      <c r="D1364" s="6" t="s">
        <v>46</v>
      </c>
      <c r="E1364" s="46" t="e">
        <f>'Anexo VI Estimativa de custo'!#REF!</f>
        <v>#REF!</v>
      </c>
      <c r="F1364" s="46" t="e">
        <f t="shared" si="403"/>
        <v>#REF!</v>
      </c>
      <c r="G1364" s="167" t="e">
        <f t="shared" si="404"/>
        <v>#REF!</v>
      </c>
      <c r="H1364" s="167" t="e">
        <f t="shared" si="405"/>
        <v>#REF!</v>
      </c>
      <c r="I1364" s="11" t="e">
        <f>'Anexo VI Estimativa de custo'!#REF!</f>
        <v>#REF!</v>
      </c>
      <c r="J1364" s="269" t="e">
        <f t="shared" si="406"/>
        <v>#REF!</v>
      </c>
      <c r="K1364" s="269" t="e">
        <f t="shared" si="407"/>
        <v>#REF!</v>
      </c>
      <c r="L1364" s="269" t="e">
        <f t="shared" si="408"/>
        <v>#REF!</v>
      </c>
      <c r="M1364" s="106" t="e">
        <f t="shared" si="409"/>
        <v>#REF!</v>
      </c>
      <c r="N1364" s="85"/>
      <c r="O1364" s="86"/>
      <c r="P1364" s="16"/>
      <c r="Q1364" s="17"/>
      <c r="R1364" s="126"/>
      <c r="T1364" s="221" t="e">
        <f t="shared" si="410"/>
        <v>#REF!</v>
      </c>
      <c r="W1364" s="221" t="e">
        <f t="shared" si="411"/>
        <v>#REF!</v>
      </c>
    </row>
    <row r="1365" spans="1:23" s="18" customFormat="1" ht="21.95" customHeight="1" x14ac:dyDescent="0.2">
      <c r="A1365" s="217" t="e">
        <f>'Anexo VI Estimativa de custo'!#REF!</f>
        <v>#REF!</v>
      </c>
      <c r="B1365" s="172" t="e">
        <f>CONCATENATE($R$1327,SUM($M$1328:M1365))</f>
        <v>#REF!</v>
      </c>
      <c r="C1365" s="5" t="e">
        <f>'Anexo VI Estimativa de custo'!#REF!</f>
        <v>#REF!</v>
      </c>
      <c r="D1365" s="6" t="s">
        <v>46</v>
      </c>
      <c r="E1365" s="46" t="e">
        <f>'Anexo VI Estimativa de custo'!#REF!</f>
        <v>#REF!</v>
      </c>
      <c r="F1365" s="46" t="e">
        <f t="shared" si="403"/>
        <v>#REF!</v>
      </c>
      <c r="G1365" s="167" t="e">
        <f t="shared" si="404"/>
        <v>#REF!</v>
      </c>
      <c r="H1365" s="167" t="e">
        <f t="shared" si="405"/>
        <v>#REF!</v>
      </c>
      <c r="I1365" s="11" t="e">
        <f>'Anexo VI Estimativa de custo'!#REF!</f>
        <v>#REF!</v>
      </c>
      <c r="J1365" s="269" t="e">
        <f t="shared" si="406"/>
        <v>#REF!</v>
      </c>
      <c r="K1365" s="269" t="e">
        <f t="shared" si="407"/>
        <v>#REF!</v>
      </c>
      <c r="L1365" s="269" t="e">
        <f t="shared" si="408"/>
        <v>#REF!</v>
      </c>
      <c r="M1365" s="106" t="e">
        <f t="shared" si="409"/>
        <v>#REF!</v>
      </c>
      <c r="N1365" s="85"/>
      <c r="O1365" s="86"/>
      <c r="P1365" s="16"/>
      <c r="Q1365" s="17"/>
      <c r="R1365" s="126"/>
      <c r="T1365" s="221" t="e">
        <f t="shared" si="410"/>
        <v>#REF!</v>
      </c>
      <c r="W1365" s="221" t="e">
        <f t="shared" si="411"/>
        <v>#REF!</v>
      </c>
    </row>
    <row r="1366" spans="1:23" s="18" customFormat="1" ht="21.95" customHeight="1" x14ac:dyDescent="0.2">
      <c r="A1366" s="217" t="e">
        <f>'Anexo VI Estimativa de custo'!#REF!</f>
        <v>#REF!</v>
      </c>
      <c r="B1366" s="172" t="e">
        <f>CONCATENATE($R$1327,SUM($M$1328:M1366))</f>
        <v>#REF!</v>
      </c>
      <c r="C1366" s="5" t="e">
        <f>'Anexo VI Estimativa de custo'!#REF!</f>
        <v>#REF!</v>
      </c>
      <c r="D1366" s="6" t="s">
        <v>46</v>
      </c>
      <c r="E1366" s="46" t="e">
        <f>'Anexo VI Estimativa de custo'!#REF!</f>
        <v>#REF!</v>
      </c>
      <c r="F1366" s="46" t="e">
        <f t="shared" si="403"/>
        <v>#REF!</v>
      </c>
      <c r="G1366" s="167" t="e">
        <f t="shared" si="404"/>
        <v>#REF!</v>
      </c>
      <c r="H1366" s="167" t="e">
        <f t="shared" si="405"/>
        <v>#REF!</v>
      </c>
      <c r="I1366" s="11" t="e">
        <f>'Anexo VI Estimativa de custo'!#REF!</f>
        <v>#REF!</v>
      </c>
      <c r="J1366" s="269" t="e">
        <f t="shared" si="406"/>
        <v>#REF!</v>
      </c>
      <c r="K1366" s="269" t="e">
        <f t="shared" si="407"/>
        <v>#REF!</v>
      </c>
      <c r="L1366" s="269" t="e">
        <f t="shared" si="408"/>
        <v>#REF!</v>
      </c>
      <c r="M1366" s="106" t="e">
        <f t="shared" si="409"/>
        <v>#REF!</v>
      </c>
      <c r="N1366" s="85"/>
      <c r="O1366" s="86"/>
      <c r="P1366" s="16"/>
      <c r="Q1366" s="17"/>
      <c r="R1366" s="126"/>
      <c r="T1366" s="221" t="e">
        <f t="shared" si="410"/>
        <v>#REF!</v>
      </c>
      <c r="W1366" s="221" t="e">
        <f t="shared" si="411"/>
        <v>#REF!</v>
      </c>
    </row>
    <row r="1367" spans="1:23" s="18" customFormat="1" ht="21.95" customHeight="1" x14ac:dyDescent="0.2">
      <c r="A1367" s="217" t="e">
        <f>'Anexo VI Estimativa de custo'!#REF!</f>
        <v>#REF!</v>
      </c>
      <c r="B1367" s="172" t="e">
        <f>CONCATENATE($R$1327,SUM($M$1328:M1367))</f>
        <v>#REF!</v>
      </c>
      <c r="C1367" s="5" t="e">
        <f>'Anexo VI Estimativa de custo'!#REF!</f>
        <v>#REF!</v>
      </c>
      <c r="D1367" s="6" t="s">
        <v>46</v>
      </c>
      <c r="E1367" s="46" t="e">
        <f>'Anexo VI Estimativa de custo'!#REF!</f>
        <v>#REF!</v>
      </c>
      <c r="F1367" s="46" t="e">
        <f t="shared" si="403"/>
        <v>#REF!</v>
      </c>
      <c r="G1367" s="167" t="e">
        <f t="shared" si="404"/>
        <v>#REF!</v>
      </c>
      <c r="H1367" s="167" t="e">
        <f t="shared" si="405"/>
        <v>#REF!</v>
      </c>
      <c r="I1367" s="11" t="e">
        <f>'Anexo VI Estimativa de custo'!#REF!</f>
        <v>#REF!</v>
      </c>
      <c r="J1367" s="269" t="e">
        <f t="shared" si="406"/>
        <v>#REF!</v>
      </c>
      <c r="K1367" s="269" t="e">
        <f t="shared" si="407"/>
        <v>#REF!</v>
      </c>
      <c r="L1367" s="269" t="e">
        <f t="shared" si="408"/>
        <v>#REF!</v>
      </c>
      <c r="M1367" s="106" t="e">
        <f t="shared" si="409"/>
        <v>#REF!</v>
      </c>
      <c r="N1367" s="85"/>
      <c r="O1367" s="86"/>
      <c r="P1367" s="16"/>
      <c r="Q1367" s="17"/>
      <c r="R1367" s="126"/>
      <c r="T1367" s="221" t="e">
        <f t="shared" si="410"/>
        <v>#REF!</v>
      </c>
      <c r="W1367" s="221" t="e">
        <f t="shared" si="411"/>
        <v>#REF!</v>
      </c>
    </row>
    <row r="1368" spans="1:23" s="18" customFormat="1" ht="21.95" customHeight="1" x14ac:dyDescent="0.2">
      <c r="A1368" s="217" t="e">
        <f>'Anexo VI Estimativa de custo'!#REF!</f>
        <v>#REF!</v>
      </c>
      <c r="B1368" s="172" t="e">
        <f>CONCATENATE($R$1327,SUM($M$1328:M1368))</f>
        <v>#REF!</v>
      </c>
      <c r="C1368" s="5" t="e">
        <f>'Anexo VI Estimativa de custo'!#REF!</f>
        <v>#REF!</v>
      </c>
      <c r="D1368" s="6" t="s">
        <v>46</v>
      </c>
      <c r="E1368" s="46" t="e">
        <f>'Anexo VI Estimativa de custo'!#REF!</f>
        <v>#REF!</v>
      </c>
      <c r="F1368" s="46" t="e">
        <f t="shared" si="403"/>
        <v>#REF!</v>
      </c>
      <c r="G1368" s="167" t="e">
        <f t="shared" si="404"/>
        <v>#REF!</v>
      </c>
      <c r="H1368" s="167" t="e">
        <f t="shared" si="405"/>
        <v>#REF!</v>
      </c>
      <c r="I1368" s="11" t="e">
        <f>'Anexo VI Estimativa de custo'!#REF!</f>
        <v>#REF!</v>
      </c>
      <c r="J1368" s="269" t="e">
        <f t="shared" si="406"/>
        <v>#REF!</v>
      </c>
      <c r="K1368" s="269" t="e">
        <f t="shared" si="407"/>
        <v>#REF!</v>
      </c>
      <c r="L1368" s="269" t="e">
        <f t="shared" si="408"/>
        <v>#REF!</v>
      </c>
      <c r="M1368" s="106" t="e">
        <f t="shared" si="409"/>
        <v>#REF!</v>
      </c>
      <c r="N1368" s="85"/>
      <c r="O1368" s="86"/>
      <c r="P1368" s="16"/>
      <c r="Q1368" s="17"/>
      <c r="R1368" s="126"/>
      <c r="T1368" s="221" t="e">
        <f t="shared" si="410"/>
        <v>#REF!</v>
      </c>
      <c r="W1368" s="221" t="e">
        <f t="shared" si="411"/>
        <v>#REF!</v>
      </c>
    </row>
    <row r="1369" spans="1:23" s="18" customFormat="1" ht="21.95" customHeight="1" x14ac:dyDescent="0.2">
      <c r="A1369" s="217" t="e">
        <f>'Anexo VI Estimativa de custo'!#REF!</f>
        <v>#REF!</v>
      </c>
      <c r="B1369" s="172" t="e">
        <f>CONCATENATE($R$1327,SUM($M$1328:M1369))</f>
        <v>#REF!</v>
      </c>
      <c r="C1369" s="5" t="e">
        <f>'Anexo VI Estimativa de custo'!#REF!</f>
        <v>#REF!</v>
      </c>
      <c r="D1369" s="6" t="s">
        <v>46</v>
      </c>
      <c r="E1369" s="46" t="e">
        <f>'Anexo VI Estimativa de custo'!#REF!</f>
        <v>#REF!</v>
      </c>
      <c r="F1369" s="46" t="e">
        <f t="shared" si="403"/>
        <v>#REF!</v>
      </c>
      <c r="G1369" s="167" t="e">
        <f t="shared" si="404"/>
        <v>#REF!</v>
      </c>
      <c r="H1369" s="167" t="e">
        <f t="shared" si="405"/>
        <v>#REF!</v>
      </c>
      <c r="I1369" s="11" t="e">
        <f>'Anexo VI Estimativa de custo'!#REF!</f>
        <v>#REF!</v>
      </c>
      <c r="J1369" s="269" t="e">
        <f t="shared" si="406"/>
        <v>#REF!</v>
      </c>
      <c r="K1369" s="269" t="e">
        <f t="shared" si="407"/>
        <v>#REF!</v>
      </c>
      <c r="L1369" s="269" t="e">
        <f t="shared" si="408"/>
        <v>#REF!</v>
      </c>
      <c r="M1369" s="106" t="e">
        <f t="shared" si="409"/>
        <v>#REF!</v>
      </c>
      <c r="N1369" s="85"/>
      <c r="O1369" s="86"/>
      <c r="P1369" s="16"/>
      <c r="Q1369" s="17"/>
      <c r="R1369" s="126"/>
      <c r="T1369" s="221" t="e">
        <f t="shared" si="410"/>
        <v>#REF!</v>
      </c>
      <c r="W1369" s="221" t="e">
        <f t="shared" si="411"/>
        <v>#REF!</v>
      </c>
    </row>
    <row r="1370" spans="1:23" s="18" customFormat="1" ht="21.95" customHeight="1" x14ac:dyDescent="0.2">
      <c r="A1370" s="217" t="e">
        <f>'Anexo VI Estimativa de custo'!#REF!</f>
        <v>#REF!</v>
      </c>
      <c r="B1370" s="172" t="e">
        <f>CONCATENATE($R$1327,SUM($M$1328:M1370))</f>
        <v>#REF!</v>
      </c>
      <c r="C1370" s="5" t="e">
        <f>'Anexo VI Estimativa de custo'!#REF!</f>
        <v>#REF!</v>
      </c>
      <c r="D1370" s="6" t="s">
        <v>46</v>
      </c>
      <c r="E1370" s="46" t="e">
        <f>'Anexo VI Estimativa de custo'!#REF!</f>
        <v>#REF!</v>
      </c>
      <c r="F1370" s="46" t="e">
        <f t="shared" si="403"/>
        <v>#REF!</v>
      </c>
      <c r="G1370" s="167" t="e">
        <f t="shared" si="404"/>
        <v>#REF!</v>
      </c>
      <c r="H1370" s="167" t="e">
        <f t="shared" si="405"/>
        <v>#REF!</v>
      </c>
      <c r="I1370" s="11" t="e">
        <f>'Anexo VI Estimativa de custo'!#REF!</f>
        <v>#REF!</v>
      </c>
      <c r="J1370" s="269" t="e">
        <f t="shared" si="406"/>
        <v>#REF!</v>
      </c>
      <c r="K1370" s="269" t="e">
        <f t="shared" si="407"/>
        <v>#REF!</v>
      </c>
      <c r="L1370" s="269" t="e">
        <f t="shared" si="408"/>
        <v>#REF!</v>
      </c>
      <c r="M1370" s="106" t="e">
        <f t="shared" si="409"/>
        <v>#REF!</v>
      </c>
      <c r="N1370" s="85"/>
      <c r="O1370" s="86"/>
      <c r="P1370" s="16"/>
      <c r="Q1370" s="17"/>
      <c r="R1370" s="126"/>
      <c r="T1370" s="221" t="e">
        <f t="shared" si="410"/>
        <v>#REF!</v>
      </c>
      <c r="W1370" s="221" t="e">
        <f t="shared" si="411"/>
        <v>#REF!</v>
      </c>
    </row>
    <row r="1371" spans="1:23" s="18" customFormat="1" ht="21.95" customHeight="1" x14ac:dyDescent="0.2">
      <c r="A1371" s="217" t="e">
        <f>'Anexo VI Estimativa de custo'!#REF!</f>
        <v>#REF!</v>
      </c>
      <c r="B1371" s="172" t="e">
        <f>CONCATENATE($R$1327,SUM($M$1328:M1371))</f>
        <v>#REF!</v>
      </c>
      <c r="C1371" s="5" t="e">
        <f>'Anexo VI Estimativa de custo'!#REF!</f>
        <v>#REF!</v>
      </c>
      <c r="D1371" s="6" t="s">
        <v>46</v>
      </c>
      <c r="E1371" s="46" t="e">
        <f>'Anexo VI Estimativa de custo'!#REF!</f>
        <v>#REF!</v>
      </c>
      <c r="F1371" s="46" t="e">
        <f t="shared" si="403"/>
        <v>#REF!</v>
      </c>
      <c r="G1371" s="167" t="e">
        <f t="shared" si="404"/>
        <v>#REF!</v>
      </c>
      <c r="H1371" s="167" t="e">
        <f t="shared" si="405"/>
        <v>#REF!</v>
      </c>
      <c r="I1371" s="11" t="e">
        <f>'Anexo VI Estimativa de custo'!#REF!</f>
        <v>#REF!</v>
      </c>
      <c r="J1371" s="269" t="e">
        <f t="shared" si="406"/>
        <v>#REF!</v>
      </c>
      <c r="K1371" s="269" t="e">
        <f t="shared" si="407"/>
        <v>#REF!</v>
      </c>
      <c r="L1371" s="269" t="e">
        <f t="shared" si="408"/>
        <v>#REF!</v>
      </c>
      <c r="M1371" s="106" t="e">
        <f t="shared" si="409"/>
        <v>#REF!</v>
      </c>
      <c r="N1371" s="85"/>
      <c r="O1371" s="86"/>
      <c r="P1371" s="16"/>
      <c r="Q1371" s="17"/>
      <c r="R1371" s="126"/>
      <c r="T1371" s="221" t="e">
        <f t="shared" si="410"/>
        <v>#REF!</v>
      </c>
      <c r="W1371" s="221" t="e">
        <f t="shared" si="411"/>
        <v>#REF!</v>
      </c>
    </row>
    <row r="1372" spans="1:23" s="18" customFormat="1" ht="21.95" customHeight="1" x14ac:dyDescent="0.2">
      <c r="A1372" s="217" t="e">
        <f>'Anexo VI Estimativa de custo'!#REF!</f>
        <v>#REF!</v>
      </c>
      <c r="B1372" s="172" t="e">
        <f>CONCATENATE($R$1327,SUM($M$1328:M1372))</f>
        <v>#REF!</v>
      </c>
      <c r="C1372" s="5" t="e">
        <f>'Anexo VI Estimativa de custo'!#REF!</f>
        <v>#REF!</v>
      </c>
      <c r="D1372" s="6" t="s">
        <v>46</v>
      </c>
      <c r="E1372" s="46" t="e">
        <f>'Anexo VI Estimativa de custo'!#REF!</f>
        <v>#REF!</v>
      </c>
      <c r="F1372" s="46" t="e">
        <f t="shared" si="403"/>
        <v>#REF!</v>
      </c>
      <c r="G1372" s="167" t="e">
        <f t="shared" si="404"/>
        <v>#REF!</v>
      </c>
      <c r="H1372" s="167" t="e">
        <f t="shared" si="405"/>
        <v>#REF!</v>
      </c>
      <c r="I1372" s="11" t="e">
        <f>'Anexo VI Estimativa de custo'!#REF!</f>
        <v>#REF!</v>
      </c>
      <c r="J1372" s="269" t="e">
        <f t="shared" si="406"/>
        <v>#REF!</v>
      </c>
      <c r="K1372" s="269" t="e">
        <f t="shared" si="407"/>
        <v>#REF!</v>
      </c>
      <c r="L1372" s="269" t="e">
        <f t="shared" si="408"/>
        <v>#REF!</v>
      </c>
      <c r="M1372" s="106" t="e">
        <f t="shared" si="409"/>
        <v>#REF!</v>
      </c>
      <c r="N1372" s="85"/>
      <c r="O1372" s="86"/>
      <c r="P1372" s="16"/>
      <c r="Q1372" s="17"/>
      <c r="R1372" s="126"/>
      <c r="T1372" s="221" t="e">
        <f t="shared" si="410"/>
        <v>#REF!</v>
      </c>
      <c r="W1372" s="221" t="e">
        <f t="shared" si="411"/>
        <v>#REF!</v>
      </c>
    </row>
    <row r="1373" spans="1:23" s="18" customFormat="1" ht="21.95" customHeight="1" x14ac:dyDescent="0.2">
      <c r="A1373" s="217" t="e">
        <f>'Anexo VI Estimativa de custo'!#REF!</f>
        <v>#REF!</v>
      </c>
      <c r="B1373" s="172" t="e">
        <f>CONCATENATE($R$1327,SUM($M$1328:M1373))</f>
        <v>#REF!</v>
      </c>
      <c r="C1373" s="5" t="e">
        <f>'Anexo VI Estimativa de custo'!#REF!</f>
        <v>#REF!</v>
      </c>
      <c r="D1373" s="6" t="s">
        <v>46</v>
      </c>
      <c r="E1373" s="46" t="e">
        <f>'Anexo VI Estimativa de custo'!#REF!</f>
        <v>#REF!</v>
      </c>
      <c r="F1373" s="46" t="e">
        <f t="shared" si="403"/>
        <v>#REF!</v>
      </c>
      <c r="G1373" s="167" t="e">
        <f t="shared" si="404"/>
        <v>#REF!</v>
      </c>
      <c r="H1373" s="167" t="e">
        <f t="shared" si="405"/>
        <v>#REF!</v>
      </c>
      <c r="I1373" s="11" t="e">
        <f>'Anexo VI Estimativa de custo'!#REF!</f>
        <v>#REF!</v>
      </c>
      <c r="J1373" s="269" t="e">
        <f t="shared" si="406"/>
        <v>#REF!</v>
      </c>
      <c r="K1373" s="269" t="e">
        <f t="shared" si="407"/>
        <v>#REF!</v>
      </c>
      <c r="L1373" s="269" t="e">
        <f t="shared" si="408"/>
        <v>#REF!</v>
      </c>
      <c r="M1373" s="106" t="e">
        <f t="shared" si="409"/>
        <v>#REF!</v>
      </c>
      <c r="N1373" s="85"/>
      <c r="O1373" s="86"/>
      <c r="P1373" s="16"/>
      <c r="Q1373" s="17"/>
      <c r="R1373" s="126"/>
      <c r="T1373" s="221" t="e">
        <f t="shared" si="410"/>
        <v>#REF!</v>
      </c>
      <c r="W1373" s="221" t="e">
        <f t="shared" si="411"/>
        <v>#REF!</v>
      </c>
    </row>
    <row r="1374" spans="1:23" s="18" customFormat="1" ht="21.95" customHeight="1" x14ac:dyDescent="0.2">
      <c r="A1374" s="217" t="e">
        <f>'Anexo VI Estimativa de custo'!#REF!</f>
        <v>#REF!</v>
      </c>
      <c r="B1374" s="172" t="e">
        <f>CONCATENATE($R$1327,SUM($M$1328:M1374))</f>
        <v>#REF!</v>
      </c>
      <c r="C1374" s="5" t="e">
        <f>'Anexo VI Estimativa de custo'!#REF!</f>
        <v>#REF!</v>
      </c>
      <c r="D1374" s="6" t="s">
        <v>46</v>
      </c>
      <c r="E1374" s="46" t="e">
        <f>'Anexo VI Estimativa de custo'!#REF!</f>
        <v>#REF!</v>
      </c>
      <c r="F1374" s="46" t="e">
        <f t="shared" si="403"/>
        <v>#REF!</v>
      </c>
      <c r="G1374" s="167" t="e">
        <f t="shared" si="404"/>
        <v>#REF!</v>
      </c>
      <c r="H1374" s="167" t="e">
        <f t="shared" si="405"/>
        <v>#REF!</v>
      </c>
      <c r="I1374" s="11" t="e">
        <f>'Anexo VI Estimativa de custo'!#REF!</f>
        <v>#REF!</v>
      </c>
      <c r="J1374" s="269" t="e">
        <f t="shared" si="406"/>
        <v>#REF!</v>
      </c>
      <c r="K1374" s="269" t="e">
        <f t="shared" si="407"/>
        <v>#REF!</v>
      </c>
      <c r="L1374" s="269" t="e">
        <f t="shared" si="408"/>
        <v>#REF!</v>
      </c>
      <c r="M1374" s="106" t="e">
        <f t="shared" si="409"/>
        <v>#REF!</v>
      </c>
      <c r="N1374" s="85"/>
      <c r="O1374" s="86"/>
      <c r="P1374" s="16"/>
      <c r="Q1374" s="17"/>
      <c r="R1374" s="126"/>
      <c r="T1374" s="221" t="e">
        <f t="shared" si="410"/>
        <v>#REF!</v>
      </c>
      <c r="W1374" s="221" t="e">
        <f t="shared" si="411"/>
        <v>#REF!</v>
      </c>
    </row>
    <row r="1375" spans="1:23" s="18" customFormat="1" ht="21.95" customHeight="1" x14ac:dyDescent="0.2">
      <c r="A1375" s="217" t="e">
        <f>'Anexo VI Estimativa de custo'!#REF!</f>
        <v>#REF!</v>
      </c>
      <c r="B1375" s="172" t="e">
        <f>CONCATENATE($R$1327,SUM($M$1328:M1375))</f>
        <v>#REF!</v>
      </c>
      <c r="C1375" s="5" t="e">
        <f>'Anexo VI Estimativa de custo'!#REF!</f>
        <v>#REF!</v>
      </c>
      <c r="D1375" s="6" t="s">
        <v>46</v>
      </c>
      <c r="E1375" s="46" t="e">
        <f>'Anexo VI Estimativa de custo'!#REF!</f>
        <v>#REF!</v>
      </c>
      <c r="F1375" s="46" t="e">
        <f t="shared" si="403"/>
        <v>#REF!</v>
      </c>
      <c r="G1375" s="167" t="e">
        <f t="shared" si="404"/>
        <v>#REF!</v>
      </c>
      <c r="H1375" s="167" t="e">
        <f t="shared" si="405"/>
        <v>#REF!</v>
      </c>
      <c r="I1375" s="11" t="e">
        <f>'Anexo VI Estimativa de custo'!#REF!</f>
        <v>#REF!</v>
      </c>
      <c r="J1375" s="269" t="e">
        <f t="shared" si="406"/>
        <v>#REF!</v>
      </c>
      <c r="K1375" s="269" t="e">
        <f t="shared" si="407"/>
        <v>#REF!</v>
      </c>
      <c r="L1375" s="269" t="e">
        <f t="shared" si="408"/>
        <v>#REF!</v>
      </c>
      <c r="M1375" s="106" t="e">
        <f t="shared" si="409"/>
        <v>#REF!</v>
      </c>
      <c r="N1375" s="85"/>
      <c r="O1375" s="86"/>
      <c r="P1375" s="16"/>
      <c r="Q1375" s="17"/>
      <c r="R1375" s="126"/>
      <c r="T1375" s="221" t="e">
        <f t="shared" si="410"/>
        <v>#REF!</v>
      </c>
      <c r="W1375" s="221" t="e">
        <f t="shared" si="411"/>
        <v>#REF!</v>
      </c>
    </row>
    <row r="1376" spans="1:23" s="18" customFormat="1" ht="21.95" customHeight="1" x14ac:dyDescent="0.2">
      <c r="A1376" s="217" t="e">
        <f>'Anexo VI Estimativa de custo'!#REF!</f>
        <v>#REF!</v>
      </c>
      <c r="B1376" s="172" t="e">
        <f>CONCATENATE($R$1327,SUM($M$1328:M1376))</f>
        <v>#REF!</v>
      </c>
      <c r="C1376" s="5" t="e">
        <f>'Anexo VI Estimativa de custo'!#REF!</f>
        <v>#REF!</v>
      </c>
      <c r="D1376" s="6" t="s">
        <v>46</v>
      </c>
      <c r="E1376" s="46" t="e">
        <f>'Anexo VI Estimativa de custo'!#REF!</f>
        <v>#REF!</v>
      </c>
      <c r="F1376" s="46" t="e">
        <f t="shared" si="403"/>
        <v>#REF!</v>
      </c>
      <c r="G1376" s="167" t="e">
        <f t="shared" si="404"/>
        <v>#REF!</v>
      </c>
      <c r="H1376" s="167" t="e">
        <f t="shared" si="405"/>
        <v>#REF!</v>
      </c>
      <c r="I1376" s="11" t="e">
        <f>'Anexo VI Estimativa de custo'!#REF!</f>
        <v>#REF!</v>
      </c>
      <c r="J1376" s="269" t="e">
        <f t="shared" si="406"/>
        <v>#REF!</v>
      </c>
      <c r="K1376" s="269" t="e">
        <f t="shared" si="407"/>
        <v>#REF!</v>
      </c>
      <c r="L1376" s="269" t="e">
        <f t="shared" si="408"/>
        <v>#REF!</v>
      </c>
      <c r="M1376" s="106" t="e">
        <f t="shared" si="409"/>
        <v>#REF!</v>
      </c>
      <c r="N1376" s="85"/>
      <c r="O1376" s="86"/>
      <c r="P1376" s="16"/>
      <c r="Q1376" s="17"/>
      <c r="R1376" s="126"/>
      <c r="T1376" s="221" t="e">
        <f t="shared" si="410"/>
        <v>#REF!</v>
      </c>
      <c r="W1376" s="221" t="e">
        <f t="shared" si="411"/>
        <v>#REF!</v>
      </c>
    </row>
    <row r="1377" spans="1:23" s="18" customFormat="1" ht="21.95" customHeight="1" x14ac:dyDescent="0.2">
      <c r="A1377" s="217" t="e">
        <f>'Anexo VI Estimativa de custo'!#REF!</f>
        <v>#REF!</v>
      </c>
      <c r="B1377" s="172" t="e">
        <f>CONCATENATE($R$1327,SUM($M$1328:M1377))</f>
        <v>#REF!</v>
      </c>
      <c r="C1377" s="5" t="e">
        <f>'Anexo VI Estimativa de custo'!#REF!</f>
        <v>#REF!</v>
      </c>
      <c r="D1377" s="6" t="s">
        <v>46</v>
      </c>
      <c r="E1377" s="46" t="e">
        <f>'Anexo VI Estimativa de custo'!#REF!</f>
        <v>#REF!</v>
      </c>
      <c r="F1377" s="46" t="e">
        <f t="shared" si="403"/>
        <v>#REF!</v>
      </c>
      <c r="G1377" s="167" t="e">
        <f t="shared" si="404"/>
        <v>#REF!</v>
      </c>
      <c r="H1377" s="167" t="e">
        <f t="shared" si="405"/>
        <v>#REF!</v>
      </c>
      <c r="I1377" s="11" t="e">
        <f>'Anexo VI Estimativa de custo'!#REF!</f>
        <v>#REF!</v>
      </c>
      <c r="J1377" s="269" t="e">
        <f t="shared" si="406"/>
        <v>#REF!</v>
      </c>
      <c r="K1377" s="269" t="e">
        <f t="shared" si="407"/>
        <v>#REF!</v>
      </c>
      <c r="L1377" s="269" t="e">
        <f t="shared" si="408"/>
        <v>#REF!</v>
      </c>
      <c r="M1377" s="106" t="e">
        <f t="shared" si="409"/>
        <v>#REF!</v>
      </c>
      <c r="N1377" s="85"/>
      <c r="O1377" s="86"/>
      <c r="P1377" s="16"/>
      <c r="Q1377" s="17"/>
      <c r="R1377" s="126"/>
      <c r="T1377" s="221" t="e">
        <f t="shared" si="410"/>
        <v>#REF!</v>
      </c>
      <c r="W1377" s="221" t="e">
        <f t="shared" si="411"/>
        <v>#REF!</v>
      </c>
    </row>
    <row r="1378" spans="1:23" s="18" customFormat="1" ht="21.95" customHeight="1" x14ac:dyDescent="0.2">
      <c r="A1378" s="217" t="e">
        <f>'Anexo VI Estimativa de custo'!#REF!</f>
        <v>#REF!</v>
      </c>
      <c r="B1378" s="172" t="e">
        <f>CONCATENATE($R$1327,SUM($M$1328:M1378))</f>
        <v>#REF!</v>
      </c>
      <c r="C1378" s="5" t="e">
        <f>'Anexo VI Estimativa de custo'!#REF!</f>
        <v>#REF!</v>
      </c>
      <c r="D1378" s="6" t="s">
        <v>46</v>
      </c>
      <c r="E1378" s="46" t="e">
        <f>'Anexo VI Estimativa de custo'!#REF!</f>
        <v>#REF!</v>
      </c>
      <c r="F1378" s="46" t="e">
        <f t="shared" si="403"/>
        <v>#REF!</v>
      </c>
      <c r="G1378" s="167" t="e">
        <f t="shared" si="404"/>
        <v>#REF!</v>
      </c>
      <c r="H1378" s="167" t="e">
        <f t="shared" si="405"/>
        <v>#REF!</v>
      </c>
      <c r="I1378" s="11" t="e">
        <f>'Anexo VI Estimativa de custo'!#REF!</f>
        <v>#REF!</v>
      </c>
      <c r="J1378" s="269" t="e">
        <f t="shared" si="406"/>
        <v>#REF!</v>
      </c>
      <c r="K1378" s="269" t="e">
        <f t="shared" si="407"/>
        <v>#REF!</v>
      </c>
      <c r="L1378" s="269" t="e">
        <f t="shared" si="408"/>
        <v>#REF!</v>
      </c>
      <c r="M1378" s="106" t="e">
        <f t="shared" si="409"/>
        <v>#REF!</v>
      </c>
      <c r="N1378" s="85"/>
      <c r="O1378" s="86"/>
      <c r="P1378" s="16"/>
      <c r="Q1378" s="17"/>
      <c r="R1378" s="126"/>
      <c r="T1378" s="221" t="e">
        <f t="shared" si="410"/>
        <v>#REF!</v>
      </c>
      <c r="W1378" s="221" t="e">
        <f t="shared" si="411"/>
        <v>#REF!</v>
      </c>
    </row>
    <row r="1379" spans="1:23" s="18" customFormat="1" ht="21.95" customHeight="1" x14ac:dyDescent="0.2">
      <c r="A1379" s="217" t="e">
        <f>'Anexo VI Estimativa de custo'!#REF!</f>
        <v>#REF!</v>
      </c>
      <c r="B1379" s="172" t="e">
        <f>CONCATENATE($R$1327,SUM($M$1328:M1379))</f>
        <v>#REF!</v>
      </c>
      <c r="C1379" s="5" t="e">
        <f>'Anexo VI Estimativa de custo'!#REF!</f>
        <v>#REF!</v>
      </c>
      <c r="D1379" s="6" t="s">
        <v>46</v>
      </c>
      <c r="E1379" s="46" t="e">
        <f>'Anexo VI Estimativa de custo'!#REF!</f>
        <v>#REF!</v>
      </c>
      <c r="F1379" s="46" t="e">
        <f t="shared" si="403"/>
        <v>#REF!</v>
      </c>
      <c r="G1379" s="167" t="e">
        <f t="shared" si="404"/>
        <v>#REF!</v>
      </c>
      <c r="H1379" s="167" t="e">
        <f t="shared" si="405"/>
        <v>#REF!</v>
      </c>
      <c r="I1379" s="11" t="e">
        <f>'Anexo VI Estimativa de custo'!#REF!</f>
        <v>#REF!</v>
      </c>
      <c r="J1379" s="269" t="e">
        <f t="shared" si="406"/>
        <v>#REF!</v>
      </c>
      <c r="K1379" s="269" t="e">
        <f t="shared" si="407"/>
        <v>#REF!</v>
      </c>
      <c r="L1379" s="269" t="e">
        <f t="shared" si="408"/>
        <v>#REF!</v>
      </c>
      <c r="M1379" s="106" t="e">
        <f t="shared" si="409"/>
        <v>#REF!</v>
      </c>
      <c r="N1379" s="85"/>
      <c r="O1379" s="86"/>
      <c r="P1379" s="16"/>
      <c r="Q1379" s="17"/>
      <c r="R1379" s="126"/>
      <c r="T1379" s="221" t="e">
        <f t="shared" si="410"/>
        <v>#REF!</v>
      </c>
      <c r="W1379" s="221" t="e">
        <f t="shared" si="411"/>
        <v>#REF!</v>
      </c>
    </row>
    <row r="1380" spans="1:23" s="18" customFormat="1" ht="21.95" customHeight="1" x14ac:dyDescent="0.2">
      <c r="A1380" s="217" t="e">
        <f>'Anexo VI Estimativa de custo'!#REF!</f>
        <v>#REF!</v>
      </c>
      <c r="B1380" s="172" t="e">
        <f>CONCATENATE($R$1327,SUM($M$1328:M1380))</f>
        <v>#REF!</v>
      </c>
      <c r="C1380" s="5" t="e">
        <f>'Anexo VI Estimativa de custo'!#REF!</f>
        <v>#REF!</v>
      </c>
      <c r="D1380" s="6" t="s">
        <v>46</v>
      </c>
      <c r="E1380" s="46" t="e">
        <f>'Anexo VI Estimativa de custo'!#REF!</f>
        <v>#REF!</v>
      </c>
      <c r="F1380" s="46" t="e">
        <f t="shared" si="403"/>
        <v>#REF!</v>
      </c>
      <c r="G1380" s="167" t="e">
        <f t="shared" si="404"/>
        <v>#REF!</v>
      </c>
      <c r="H1380" s="167" t="e">
        <f t="shared" si="405"/>
        <v>#REF!</v>
      </c>
      <c r="I1380" s="11" t="e">
        <f>'Anexo VI Estimativa de custo'!#REF!</f>
        <v>#REF!</v>
      </c>
      <c r="J1380" s="269" t="e">
        <f t="shared" si="406"/>
        <v>#REF!</v>
      </c>
      <c r="K1380" s="269" t="e">
        <f t="shared" si="407"/>
        <v>#REF!</v>
      </c>
      <c r="L1380" s="269" t="e">
        <f t="shared" si="408"/>
        <v>#REF!</v>
      </c>
      <c r="M1380" s="106" t="e">
        <f t="shared" si="409"/>
        <v>#REF!</v>
      </c>
      <c r="N1380" s="85"/>
      <c r="O1380" s="86"/>
      <c r="P1380" s="16"/>
      <c r="Q1380" s="17"/>
      <c r="R1380" s="126"/>
      <c r="T1380" s="221" t="e">
        <f t="shared" si="410"/>
        <v>#REF!</v>
      </c>
      <c r="W1380" s="221" t="e">
        <f t="shared" si="411"/>
        <v>#REF!</v>
      </c>
    </row>
    <row r="1381" spans="1:23" s="18" customFormat="1" ht="21.95" customHeight="1" x14ac:dyDescent="0.2">
      <c r="A1381" s="217" t="e">
        <f>'Anexo VI Estimativa de custo'!#REF!</f>
        <v>#REF!</v>
      </c>
      <c r="B1381" s="172" t="e">
        <f>CONCATENATE($R$1327,SUM($M$1328:M1381))</f>
        <v>#REF!</v>
      </c>
      <c r="C1381" s="5" t="e">
        <f>'Anexo VI Estimativa de custo'!#REF!</f>
        <v>#REF!</v>
      </c>
      <c r="D1381" s="6" t="s">
        <v>46</v>
      </c>
      <c r="E1381" s="46" t="e">
        <f>'Anexo VI Estimativa de custo'!#REF!</f>
        <v>#REF!</v>
      </c>
      <c r="F1381" s="46" t="e">
        <f t="shared" si="403"/>
        <v>#REF!</v>
      </c>
      <c r="G1381" s="167" t="e">
        <f t="shared" si="404"/>
        <v>#REF!</v>
      </c>
      <c r="H1381" s="167" t="e">
        <f t="shared" si="405"/>
        <v>#REF!</v>
      </c>
      <c r="I1381" s="11" t="e">
        <f>'Anexo VI Estimativa de custo'!#REF!</f>
        <v>#REF!</v>
      </c>
      <c r="J1381" s="269" t="e">
        <f t="shared" si="406"/>
        <v>#REF!</v>
      </c>
      <c r="K1381" s="269" t="e">
        <f t="shared" si="407"/>
        <v>#REF!</v>
      </c>
      <c r="L1381" s="269" t="e">
        <f t="shared" si="408"/>
        <v>#REF!</v>
      </c>
      <c r="M1381" s="106" t="e">
        <f t="shared" si="409"/>
        <v>#REF!</v>
      </c>
      <c r="N1381" s="85"/>
      <c r="O1381" s="86"/>
      <c r="P1381" s="16"/>
      <c r="Q1381" s="17"/>
      <c r="R1381" s="126"/>
      <c r="T1381" s="221" t="e">
        <f t="shared" si="410"/>
        <v>#REF!</v>
      </c>
      <c r="W1381" s="221" t="e">
        <f t="shared" si="411"/>
        <v>#REF!</v>
      </c>
    </row>
    <row r="1382" spans="1:23" s="18" customFormat="1" ht="21.95" customHeight="1" x14ac:dyDescent="0.2">
      <c r="A1382" s="217" t="e">
        <f>'Anexo VI Estimativa de custo'!#REF!</f>
        <v>#REF!</v>
      </c>
      <c r="B1382" s="172" t="e">
        <f>CONCATENATE($R$1327,SUM($M$1328:M1382))</f>
        <v>#REF!</v>
      </c>
      <c r="C1382" s="5" t="e">
        <f>'Anexo VI Estimativa de custo'!#REF!</f>
        <v>#REF!</v>
      </c>
      <c r="D1382" s="6" t="s">
        <v>46</v>
      </c>
      <c r="E1382" s="46" t="e">
        <f>'Anexo VI Estimativa de custo'!#REF!</f>
        <v>#REF!</v>
      </c>
      <c r="F1382" s="46" t="e">
        <f t="shared" si="403"/>
        <v>#REF!</v>
      </c>
      <c r="G1382" s="167" t="e">
        <f t="shared" si="404"/>
        <v>#REF!</v>
      </c>
      <c r="H1382" s="167" t="e">
        <f t="shared" si="405"/>
        <v>#REF!</v>
      </c>
      <c r="I1382" s="11" t="e">
        <f>'Anexo VI Estimativa de custo'!#REF!</f>
        <v>#REF!</v>
      </c>
      <c r="J1382" s="269" t="e">
        <f t="shared" si="406"/>
        <v>#REF!</v>
      </c>
      <c r="K1382" s="269" t="e">
        <f t="shared" si="407"/>
        <v>#REF!</v>
      </c>
      <c r="L1382" s="269" t="e">
        <f t="shared" si="408"/>
        <v>#REF!</v>
      </c>
      <c r="M1382" s="106" t="e">
        <f t="shared" si="409"/>
        <v>#REF!</v>
      </c>
      <c r="N1382" s="85"/>
      <c r="O1382" s="86"/>
      <c r="P1382" s="16"/>
      <c r="Q1382" s="17"/>
      <c r="R1382" s="126"/>
      <c r="T1382" s="221" t="e">
        <f t="shared" si="410"/>
        <v>#REF!</v>
      </c>
      <c r="W1382" s="221" t="e">
        <f t="shared" si="411"/>
        <v>#REF!</v>
      </c>
    </row>
    <row r="1383" spans="1:23" s="18" customFormat="1" ht="21.95" customHeight="1" x14ac:dyDescent="0.2">
      <c r="A1383" s="217" t="e">
        <f>'Anexo VI Estimativa de custo'!#REF!</f>
        <v>#REF!</v>
      </c>
      <c r="B1383" s="172" t="e">
        <f>CONCATENATE($R$1327,SUM($M$1328:M1383))</f>
        <v>#REF!</v>
      </c>
      <c r="C1383" s="5" t="e">
        <f>'Anexo VI Estimativa de custo'!#REF!</f>
        <v>#REF!</v>
      </c>
      <c r="D1383" s="6" t="s">
        <v>46</v>
      </c>
      <c r="E1383" s="46" t="e">
        <f>'Anexo VI Estimativa de custo'!#REF!</f>
        <v>#REF!</v>
      </c>
      <c r="F1383" s="46" t="e">
        <f t="shared" si="403"/>
        <v>#REF!</v>
      </c>
      <c r="G1383" s="167" t="e">
        <f t="shared" si="404"/>
        <v>#REF!</v>
      </c>
      <c r="H1383" s="167" t="e">
        <f t="shared" si="405"/>
        <v>#REF!</v>
      </c>
      <c r="I1383" s="11" t="e">
        <f>'Anexo VI Estimativa de custo'!#REF!</f>
        <v>#REF!</v>
      </c>
      <c r="J1383" s="269" t="e">
        <f t="shared" si="406"/>
        <v>#REF!</v>
      </c>
      <c r="K1383" s="269" t="e">
        <f t="shared" si="407"/>
        <v>#REF!</v>
      </c>
      <c r="L1383" s="269" t="e">
        <f t="shared" si="408"/>
        <v>#REF!</v>
      </c>
      <c r="M1383" s="106" t="e">
        <f t="shared" si="409"/>
        <v>#REF!</v>
      </c>
      <c r="N1383" s="85"/>
      <c r="O1383" s="86"/>
      <c r="P1383" s="16"/>
      <c r="Q1383" s="17"/>
      <c r="R1383" s="126"/>
      <c r="T1383" s="221" t="e">
        <f t="shared" si="410"/>
        <v>#REF!</v>
      </c>
      <c r="W1383" s="221" t="e">
        <f t="shared" si="411"/>
        <v>#REF!</v>
      </c>
    </row>
    <row r="1384" spans="1:23" s="18" customFormat="1" ht="21.95" customHeight="1" x14ac:dyDescent="0.2">
      <c r="A1384" s="217" t="e">
        <f>'Anexo VI Estimativa de custo'!#REF!</f>
        <v>#REF!</v>
      </c>
      <c r="B1384" s="172" t="e">
        <f>CONCATENATE($R$1327,SUM($M$1328:M1384))</f>
        <v>#REF!</v>
      </c>
      <c r="C1384" s="5" t="e">
        <f>'Anexo VI Estimativa de custo'!#REF!</f>
        <v>#REF!</v>
      </c>
      <c r="D1384" s="6" t="s">
        <v>46</v>
      </c>
      <c r="E1384" s="46" t="e">
        <f>'Anexo VI Estimativa de custo'!#REF!</f>
        <v>#REF!</v>
      </c>
      <c r="F1384" s="46" t="e">
        <f t="shared" si="403"/>
        <v>#REF!</v>
      </c>
      <c r="G1384" s="167" t="e">
        <f t="shared" si="404"/>
        <v>#REF!</v>
      </c>
      <c r="H1384" s="167" t="e">
        <f t="shared" si="405"/>
        <v>#REF!</v>
      </c>
      <c r="I1384" s="11" t="e">
        <f>'Anexo VI Estimativa de custo'!#REF!</f>
        <v>#REF!</v>
      </c>
      <c r="J1384" s="269" t="e">
        <f t="shared" si="406"/>
        <v>#REF!</v>
      </c>
      <c r="K1384" s="269" t="e">
        <f t="shared" si="407"/>
        <v>#REF!</v>
      </c>
      <c r="L1384" s="269" t="e">
        <f t="shared" si="408"/>
        <v>#REF!</v>
      </c>
      <c r="M1384" s="106" t="e">
        <f t="shared" si="409"/>
        <v>#REF!</v>
      </c>
      <c r="N1384" s="85"/>
      <c r="O1384" s="86"/>
      <c r="P1384" s="16"/>
      <c r="Q1384" s="17"/>
      <c r="R1384" s="126"/>
      <c r="T1384" s="221" t="e">
        <f t="shared" si="410"/>
        <v>#REF!</v>
      </c>
      <c r="W1384" s="221" t="e">
        <f t="shared" si="411"/>
        <v>#REF!</v>
      </c>
    </row>
    <row r="1385" spans="1:23" s="18" customFormat="1" ht="21.95" customHeight="1" x14ac:dyDescent="0.2">
      <c r="A1385" s="217" t="e">
        <f>'Anexo VI Estimativa de custo'!#REF!</f>
        <v>#REF!</v>
      </c>
      <c r="B1385" s="172" t="e">
        <f>CONCATENATE($R$1327,SUM($M$1328:M1385))</f>
        <v>#REF!</v>
      </c>
      <c r="C1385" s="5" t="e">
        <f>'Anexo VI Estimativa de custo'!#REF!</f>
        <v>#REF!</v>
      </c>
      <c r="D1385" s="6" t="s">
        <v>46</v>
      </c>
      <c r="E1385" s="46" t="e">
        <f>'Anexo VI Estimativa de custo'!#REF!</f>
        <v>#REF!</v>
      </c>
      <c r="F1385" s="46" t="e">
        <f t="shared" si="403"/>
        <v>#REF!</v>
      </c>
      <c r="G1385" s="167" t="e">
        <f t="shared" si="404"/>
        <v>#REF!</v>
      </c>
      <c r="H1385" s="167" t="e">
        <f t="shared" si="405"/>
        <v>#REF!</v>
      </c>
      <c r="I1385" s="11" t="e">
        <f>'Anexo VI Estimativa de custo'!#REF!</f>
        <v>#REF!</v>
      </c>
      <c r="J1385" s="269" t="e">
        <f t="shared" si="406"/>
        <v>#REF!</v>
      </c>
      <c r="K1385" s="269" t="e">
        <f t="shared" si="407"/>
        <v>#REF!</v>
      </c>
      <c r="L1385" s="269" t="e">
        <f t="shared" si="408"/>
        <v>#REF!</v>
      </c>
      <c r="M1385" s="106" t="e">
        <f t="shared" si="409"/>
        <v>#REF!</v>
      </c>
      <c r="N1385" s="85"/>
      <c r="O1385" s="86"/>
      <c r="P1385" s="16"/>
      <c r="Q1385" s="17"/>
      <c r="R1385" s="126"/>
      <c r="T1385" s="221" t="e">
        <f t="shared" si="410"/>
        <v>#REF!</v>
      </c>
      <c r="W1385" s="221" t="e">
        <f t="shared" si="411"/>
        <v>#REF!</v>
      </c>
    </row>
    <row r="1386" spans="1:23" s="18" customFormat="1" ht="21.95" customHeight="1" x14ac:dyDescent="0.2">
      <c r="A1386" s="217" t="e">
        <f>'Anexo VI Estimativa de custo'!#REF!</f>
        <v>#REF!</v>
      </c>
      <c r="B1386" s="172" t="e">
        <f>CONCATENATE($R$1327,SUM($M$1328:M1386))</f>
        <v>#REF!</v>
      </c>
      <c r="C1386" s="5" t="e">
        <f>'Anexo VI Estimativa de custo'!#REF!</f>
        <v>#REF!</v>
      </c>
      <c r="D1386" s="6" t="s">
        <v>46</v>
      </c>
      <c r="E1386" s="46" t="e">
        <f>'Anexo VI Estimativa de custo'!#REF!</f>
        <v>#REF!</v>
      </c>
      <c r="F1386" s="46" t="e">
        <f t="shared" si="403"/>
        <v>#REF!</v>
      </c>
      <c r="G1386" s="167" t="e">
        <f t="shared" si="404"/>
        <v>#REF!</v>
      </c>
      <c r="H1386" s="167" t="e">
        <f t="shared" si="405"/>
        <v>#REF!</v>
      </c>
      <c r="I1386" s="11" t="e">
        <f>'Anexo VI Estimativa de custo'!#REF!</f>
        <v>#REF!</v>
      </c>
      <c r="J1386" s="269" t="e">
        <f t="shared" si="406"/>
        <v>#REF!</v>
      </c>
      <c r="K1386" s="269" t="e">
        <f t="shared" si="407"/>
        <v>#REF!</v>
      </c>
      <c r="L1386" s="269" t="e">
        <f t="shared" si="408"/>
        <v>#REF!</v>
      </c>
      <c r="M1386" s="106" t="e">
        <f t="shared" si="409"/>
        <v>#REF!</v>
      </c>
      <c r="N1386" s="85"/>
      <c r="O1386" s="86"/>
      <c r="P1386" s="16"/>
      <c r="Q1386" s="17"/>
      <c r="R1386" s="126"/>
      <c r="T1386" s="221" t="e">
        <f t="shared" si="410"/>
        <v>#REF!</v>
      </c>
      <c r="W1386" s="221" t="e">
        <f t="shared" si="411"/>
        <v>#REF!</v>
      </c>
    </row>
    <row r="1387" spans="1:23" s="18" customFormat="1" ht="21.95" customHeight="1" x14ac:dyDescent="0.2">
      <c r="A1387" s="217" t="e">
        <f>'Anexo VI Estimativa de custo'!#REF!</f>
        <v>#REF!</v>
      </c>
      <c r="B1387" s="172" t="e">
        <f>CONCATENATE($R$1327,SUM($M$1328:M1387))</f>
        <v>#REF!</v>
      </c>
      <c r="C1387" s="5" t="e">
        <f>'Anexo VI Estimativa de custo'!#REF!</f>
        <v>#REF!</v>
      </c>
      <c r="D1387" s="6" t="s">
        <v>46</v>
      </c>
      <c r="E1387" s="46" t="e">
        <f>'Anexo VI Estimativa de custo'!#REF!</f>
        <v>#REF!</v>
      </c>
      <c r="F1387" s="46" t="e">
        <f t="shared" si="403"/>
        <v>#REF!</v>
      </c>
      <c r="G1387" s="167" t="e">
        <f t="shared" si="404"/>
        <v>#REF!</v>
      </c>
      <c r="H1387" s="167" t="e">
        <f t="shared" si="405"/>
        <v>#REF!</v>
      </c>
      <c r="I1387" s="11" t="e">
        <f>'Anexo VI Estimativa de custo'!#REF!</f>
        <v>#REF!</v>
      </c>
      <c r="J1387" s="269" t="e">
        <f t="shared" si="406"/>
        <v>#REF!</v>
      </c>
      <c r="K1387" s="269" t="e">
        <f t="shared" si="407"/>
        <v>#REF!</v>
      </c>
      <c r="L1387" s="269" t="e">
        <f t="shared" si="408"/>
        <v>#REF!</v>
      </c>
      <c r="M1387" s="106" t="e">
        <f t="shared" si="409"/>
        <v>#REF!</v>
      </c>
      <c r="N1387" s="85"/>
      <c r="O1387" s="86"/>
      <c r="P1387" s="16"/>
      <c r="Q1387" s="17"/>
      <c r="R1387" s="126"/>
      <c r="T1387" s="221" t="e">
        <f t="shared" si="410"/>
        <v>#REF!</v>
      </c>
      <c r="W1387" s="221" t="e">
        <f t="shared" si="411"/>
        <v>#REF!</v>
      </c>
    </row>
    <row r="1388" spans="1:23" s="18" customFormat="1" ht="21.95" customHeight="1" x14ac:dyDescent="0.2">
      <c r="A1388" s="217" t="e">
        <f>'Anexo VI Estimativa de custo'!#REF!</f>
        <v>#REF!</v>
      </c>
      <c r="B1388" s="172" t="e">
        <f>CONCATENATE($R$1327,SUM($M$1328:M1388))</f>
        <v>#REF!</v>
      </c>
      <c r="C1388" s="5" t="e">
        <f>'Anexo VI Estimativa de custo'!#REF!</f>
        <v>#REF!</v>
      </c>
      <c r="D1388" s="6" t="s">
        <v>46</v>
      </c>
      <c r="E1388" s="46" t="e">
        <f>'Anexo VI Estimativa de custo'!#REF!</f>
        <v>#REF!</v>
      </c>
      <c r="F1388" s="46" t="e">
        <f t="shared" si="403"/>
        <v>#REF!</v>
      </c>
      <c r="G1388" s="167" t="e">
        <f t="shared" si="404"/>
        <v>#REF!</v>
      </c>
      <c r="H1388" s="167" t="e">
        <f t="shared" si="405"/>
        <v>#REF!</v>
      </c>
      <c r="I1388" s="11" t="e">
        <f>'Anexo VI Estimativa de custo'!#REF!</f>
        <v>#REF!</v>
      </c>
      <c r="J1388" s="269" t="e">
        <f t="shared" si="406"/>
        <v>#REF!</v>
      </c>
      <c r="K1388" s="269" t="e">
        <f t="shared" si="407"/>
        <v>#REF!</v>
      </c>
      <c r="L1388" s="269" t="e">
        <f t="shared" si="408"/>
        <v>#REF!</v>
      </c>
      <c r="M1388" s="106" t="e">
        <f t="shared" si="409"/>
        <v>#REF!</v>
      </c>
      <c r="N1388" s="85"/>
      <c r="O1388" s="86"/>
      <c r="P1388" s="16"/>
      <c r="Q1388" s="17"/>
      <c r="R1388" s="126"/>
      <c r="T1388" s="221" t="e">
        <f t="shared" si="410"/>
        <v>#REF!</v>
      </c>
      <c r="W1388" s="221" t="e">
        <f t="shared" si="411"/>
        <v>#REF!</v>
      </c>
    </row>
    <row r="1389" spans="1:23" s="18" customFormat="1" ht="21.95" customHeight="1" x14ac:dyDescent="0.2">
      <c r="A1389" s="217" t="e">
        <f>'Anexo VI Estimativa de custo'!#REF!</f>
        <v>#REF!</v>
      </c>
      <c r="B1389" s="172" t="e">
        <f>CONCATENATE($R$1327,SUM($M$1328:M1389))</f>
        <v>#REF!</v>
      </c>
      <c r="C1389" s="5" t="e">
        <f>'Anexo VI Estimativa de custo'!#REF!</f>
        <v>#REF!</v>
      </c>
      <c r="D1389" s="6" t="s">
        <v>46</v>
      </c>
      <c r="E1389" s="46" t="e">
        <f>'Anexo VI Estimativa de custo'!#REF!</f>
        <v>#REF!</v>
      </c>
      <c r="F1389" s="46" t="e">
        <f t="shared" si="403"/>
        <v>#REF!</v>
      </c>
      <c r="G1389" s="167" t="e">
        <f t="shared" si="404"/>
        <v>#REF!</v>
      </c>
      <c r="H1389" s="167" t="e">
        <f t="shared" si="405"/>
        <v>#REF!</v>
      </c>
      <c r="I1389" s="11" t="e">
        <f>'Anexo VI Estimativa de custo'!#REF!</f>
        <v>#REF!</v>
      </c>
      <c r="J1389" s="269" t="e">
        <f t="shared" si="406"/>
        <v>#REF!</v>
      </c>
      <c r="K1389" s="269" t="e">
        <f t="shared" si="407"/>
        <v>#REF!</v>
      </c>
      <c r="L1389" s="269" t="e">
        <f t="shared" si="408"/>
        <v>#REF!</v>
      </c>
      <c r="M1389" s="106" t="e">
        <f t="shared" si="409"/>
        <v>#REF!</v>
      </c>
      <c r="N1389" s="85"/>
      <c r="O1389" s="86"/>
      <c r="P1389" s="16"/>
      <c r="Q1389" s="17"/>
      <c r="R1389" s="126"/>
      <c r="T1389" s="221" t="e">
        <f t="shared" si="410"/>
        <v>#REF!</v>
      </c>
      <c r="W1389" s="221" t="e">
        <f t="shared" si="411"/>
        <v>#REF!</v>
      </c>
    </row>
    <row r="1390" spans="1:23" s="18" customFormat="1" ht="21.95" customHeight="1" x14ac:dyDescent="0.2">
      <c r="A1390" s="217" t="e">
        <f>'Anexo VI Estimativa de custo'!#REF!</f>
        <v>#REF!</v>
      </c>
      <c r="B1390" s="172" t="e">
        <f>CONCATENATE($R$1327,SUM($M$1328:M1390))</f>
        <v>#REF!</v>
      </c>
      <c r="C1390" s="5" t="e">
        <f>'Anexo VI Estimativa de custo'!#REF!</f>
        <v>#REF!</v>
      </c>
      <c r="D1390" s="6" t="s">
        <v>46</v>
      </c>
      <c r="E1390" s="46" t="e">
        <f>'Anexo VI Estimativa de custo'!#REF!</f>
        <v>#REF!</v>
      </c>
      <c r="F1390" s="46" t="e">
        <f t="shared" si="403"/>
        <v>#REF!</v>
      </c>
      <c r="G1390" s="167" t="e">
        <f t="shared" si="404"/>
        <v>#REF!</v>
      </c>
      <c r="H1390" s="167" t="e">
        <f t="shared" si="405"/>
        <v>#REF!</v>
      </c>
      <c r="I1390" s="11" t="e">
        <f>'Anexo VI Estimativa de custo'!#REF!</f>
        <v>#REF!</v>
      </c>
      <c r="J1390" s="269" t="e">
        <f t="shared" si="406"/>
        <v>#REF!</v>
      </c>
      <c r="K1390" s="269" t="e">
        <f t="shared" si="407"/>
        <v>#REF!</v>
      </c>
      <c r="L1390" s="269" t="e">
        <f t="shared" si="408"/>
        <v>#REF!</v>
      </c>
      <c r="M1390" s="106" t="e">
        <f t="shared" si="409"/>
        <v>#REF!</v>
      </c>
      <c r="N1390" s="85"/>
      <c r="O1390" s="86"/>
      <c r="P1390" s="16"/>
      <c r="Q1390" s="17"/>
      <c r="R1390" s="126"/>
      <c r="T1390" s="221" t="e">
        <f t="shared" si="410"/>
        <v>#REF!</v>
      </c>
      <c r="W1390" s="221" t="e">
        <f t="shared" si="411"/>
        <v>#REF!</v>
      </c>
    </row>
    <row r="1391" spans="1:23" s="18" customFormat="1" ht="21.95" customHeight="1" x14ac:dyDescent="0.2">
      <c r="A1391" s="217" t="e">
        <f>'Anexo VI Estimativa de custo'!#REF!</f>
        <v>#REF!</v>
      </c>
      <c r="B1391" s="172" t="e">
        <f>CONCATENATE($R$1327,SUM($M$1328:M1391))</f>
        <v>#REF!</v>
      </c>
      <c r="C1391" s="5" t="e">
        <f>'Anexo VI Estimativa de custo'!#REF!</f>
        <v>#REF!</v>
      </c>
      <c r="D1391" s="6" t="s">
        <v>46</v>
      </c>
      <c r="E1391" s="46" t="e">
        <f>'Anexo VI Estimativa de custo'!#REF!</f>
        <v>#REF!</v>
      </c>
      <c r="F1391" s="46" t="e">
        <f t="shared" si="403"/>
        <v>#REF!</v>
      </c>
      <c r="G1391" s="167" t="e">
        <f t="shared" si="404"/>
        <v>#REF!</v>
      </c>
      <c r="H1391" s="167" t="e">
        <f t="shared" si="405"/>
        <v>#REF!</v>
      </c>
      <c r="I1391" s="11" t="e">
        <f>'Anexo VI Estimativa de custo'!#REF!</f>
        <v>#REF!</v>
      </c>
      <c r="J1391" s="269" t="e">
        <f t="shared" si="406"/>
        <v>#REF!</v>
      </c>
      <c r="K1391" s="269" t="e">
        <f t="shared" si="407"/>
        <v>#REF!</v>
      </c>
      <c r="L1391" s="269" t="e">
        <f t="shared" si="408"/>
        <v>#REF!</v>
      </c>
      <c r="M1391" s="106" t="e">
        <f t="shared" si="409"/>
        <v>#REF!</v>
      </c>
      <c r="N1391" s="85"/>
      <c r="O1391" s="86"/>
      <c r="P1391" s="16"/>
      <c r="Q1391" s="17"/>
      <c r="R1391" s="126"/>
      <c r="T1391" s="221" t="e">
        <f t="shared" si="410"/>
        <v>#REF!</v>
      </c>
      <c r="W1391" s="221" t="e">
        <f t="shared" si="411"/>
        <v>#REF!</v>
      </c>
    </row>
    <row r="1392" spans="1:23" s="18" customFormat="1" ht="21.95" customHeight="1" x14ac:dyDescent="0.2">
      <c r="A1392" s="217" t="e">
        <f>'Anexo VI Estimativa de custo'!#REF!</f>
        <v>#REF!</v>
      </c>
      <c r="B1392" s="172" t="e">
        <f>CONCATENATE($R$1327,SUM($M$1328:M1392))</f>
        <v>#REF!</v>
      </c>
      <c r="C1392" s="5" t="e">
        <f>'Anexo VI Estimativa de custo'!#REF!</f>
        <v>#REF!</v>
      </c>
      <c r="D1392" s="6" t="s">
        <v>46</v>
      </c>
      <c r="E1392" s="46" t="e">
        <f>'Anexo VI Estimativa de custo'!#REF!</f>
        <v>#REF!</v>
      </c>
      <c r="F1392" s="46" t="e">
        <f t="shared" si="403"/>
        <v>#REF!</v>
      </c>
      <c r="G1392" s="167" t="e">
        <f t="shared" si="404"/>
        <v>#REF!</v>
      </c>
      <c r="H1392" s="167" t="e">
        <f t="shared" si="405"/>
        <v>#REF!</v>
      </c>
      <c r="I1392" s="11" t="e">
        <f>'Anexo VI Estimativa de custo'!#REF!</f>
        <v>#REF!</v>
      </c>
      <c r="J1392" s="269" t="e">
        <f t="shared" si="406"/>
        <v>#REF!</v>
      </c>
      <c r="K1392" s="269" t="e">
        <f t="shared" si="407"/>
        <v>#REF!</v>
      </c>
      <c r="L1392" s="269" t="e">
        <f t="shared" si="408"/>
        <v>#REF!</v>
      </c>
      <c r="M1392" s="106" t="e">
        <f t="shared" si="409"/>
        <v>#REF!</v>
      </c>
      <c r="N1392" s="85"/>
      <c r="O1392" s="86"/>
      <c r="P1392" s="16"/>
      <c r="Q1392" s="17"/>
      <c r="R1392" s="126"/>
      <c r="T1392" s="221" t="e">
        <f t="shared" si="410"/>
        <v>#REF!</v>
      </c>
      <c r="W1392" s="221" t="e">
        <f t="shared" si="411"/>
        <v>#REF!</v>
      </c>
    </row>
    <row r="1393" spans="1:23" s="18" customFormat="1" ht="21.95" customHeight="1" x14ac:dyDescent="0.2">
      <c r="A1393" s="217" t="e">
        <f>'Anexo VI Estimativa de custo'!#REF!</f>
        <v>#REF!</v>
      </c>
      <c r="B1393" s="172" t="e">
        <f>CONCATENATE($R$1327,SUM($M$1328:M1393))</f>
        <v>#REF!</v>
      </c>
      <c r="C1393" s="5" t="e">
        <f>'Anexo VI Estimativa de custo'!#REF!</f>
        <v>#REF!</v>
      </c>
      <c r="D1393" s="6" t="s">
        <v>46</v>
      </c>
      <c r="E1393" s="46" t="e">
        <f>'Anexo VI Estimativa de custo'!#REF!</f>
        <v>#REF!</v>
      </c>
      <c r="F1393" s="46" t="e">
        <f t="shared" ref="F1393:F1394" si="412">E1393</f>
        <v>#REF!</v>
      </c>
      <c r="G1393" s="167" t="e">
        <f>IF(F1393-E1393&gt;0,F1393-E1393,0)</f>
        <v>#REF!</v>
      </c>
      <c r="H1393" s="167" t="e">
        <f>IF(E1393-F1393&gt;0,E1393-F1393,0)</f>
        <v>#REF!</v>
      </c>
      <c r="I1393" s="11" t="e">
        <f>'Anexo VI Estimativa de custo'!#REF!</f>
        <v>#REF!</v>
      </c>
      <c r="J1393" s="269" t="e">
        <f>G1393*I1393</f>
        <v>#REF!</v>
      </c>
      <c r="K1393" s="269" t="e">
        <f>H1393*I1393</f>
        <v>#REF!</v>
      </c>
      <c r="L1393" s="269" t="e">
        <f>J1393-K1393</f>
        <v>#REF!</v>
      </c>
      <c r="M1393" s="106" t="e">
        <f>IF(E1393&gt;0.001,1,0)</f>
        <v>#REF!</v>
      </c>
      <c r="N1393" s="85"/>
      <c r="O1393" s="86"/>
      <c r="P1393" s="16"/>
      <c r="Q1393" s="17"/>
      <c r="R1393" s="126"/>
      <c r="T1393" s="221" t="e">
        <f t="shared" si="410"/>
        <v>#REF!</v>
      </c>
      <c r="W1393" s="221" t="e">
        <f t="shared" si="411"/>
        <v>#REF!</v>
      </c>
    </row>
    <row r="1394" spans="1:23" s="18" customFormat="1" ht="21.95" customHeight="1" x14ac:dyDescent="0.2">
      <c r="A1394" s="217" t="e">
        <f>'Anexo VI Estimativa de custo'!#REF!</f>
        <v>#REF!</v>
      </c>
      <c r="B1394" s="172" t="e">
        <f>CONCATENATE($R$1327,SUM($M$1328:M1394))</f>
        <v>#REF!</v>
      </c>
      <c r="C1394" s="5" t="e">
        <f>'Anexo VI Estimativa de custo'!#REF!</f>
        <v>#REF!</v>
      </c>
      <c r="D1394" s="6" t="s">
        <v>46</v>
      </c>
      <c r="E1394" s="46" t="e">
        <f>'Anexo VI Estimativa de custo'!#REF!</f>
        <v>#REF!</v>
      </c>
      <c r="F1394" s="46" t="e">
        <f t="shared" si="412"/>
        <v>#REF!</v>
      </c>
      <c r="G1394" s="167" t="e">
        <f>IF(F1394-E1394&gt;0,F1394-E1394,0)</f>
        <v>#REF!</v>
      </c>
      <c r="H1394" s="167" t="e">
        <f>IF(E1394-F1394&gt;0,E1394-F1394,0)</f>
        <v>#REF!</v>
      </c>
      <c r="I1394" s="11" t="e">
        <f>'Anexo VI Estimativa de custo'!#REF!</f>
        <v>#REF!</v>
      </c>
      <c r="J1394" s="269" t="e">
        <f>G1394*I1394</f>
        <v>#REF!</v>
      </c>
      <c r="K1394" s="269" t="e">
        <f>H1394*I1394</f>
        <v>#REF!</v>
      </c>
      <c r="L1394" s="269" t="e">
        <f>J1394-K1394</f>
        <v>#REF!</v>
      </c>
      <c r="M1394" s="106" t="e">
        <f>IF(E1394&gt;0.001,1,0)</f>
        <v>#REF!</v>
      </c>
      <c r="N1394" s="85"/>
      <c r="O1394" s="86"/>
      <c r="P1394" s="16" t="e">
        <f>SUM(E1328:E1394)</f>
        <v>#REF!</v>
      </c>
      <c r="Q1394" s="17"/>
      <c r="R1394" s="126"/>
      <c r="T1394" s="221" t="e">
        <f t="shared" si="410"/>
        <v>#REF!</v>
      </c>
      <c r="W1394" s="221" t="e">
        <f t="shared" si="411"/>
        <v>#REF!</v>
      </c>
    </row>
    <row r="1395" spans="1:23" s="237" customFormat="1" ht="21.95" customHeight="1" x14ac:dyDescent="0.25">
      <c r="A1395" s="241"/>
      <c r="B1395" s="242" t="e">
        <f>SUM(M1395:N1395)</f>
        <v>#REF!</v>
      </c>
      <c r="C1395" s="633" t="s">
        <v>2</v>
      </c>
      <c r="D1395" s="633"/>
      <c r="E1395" s="633"/>
      <c r="F1395" s="633"/>
      <c r="G1395" s="633"/>
      <c r="H1395" s="633"/>
      <c r="I1395" s="633"/>
      <c r="J1395" s="633"/>
      <c r="K1395" s="633"/>
      <c r="L1395" s="633"/>
      <c r="M1395" s="104" t="e">
        <f>IF(P1412&gt;0.01,1,0)</f>
        <v>#REF!</v>
      </c>
      <c r="N1395" s="52" t="e">
        <f>B1327</f>
        <v>#REF!</v>
      </c>
      <c r="O1395" s="233"/>
      <c r="P1395" s="234"/>
      <c r="Q1395" s="235"/>
      <c r="R1395" s="236" t="e">
        <f>CONCATENATE(B1395,".")</f>
        <v>#REF!</v>
      </c>
      <c r="T1395" s="221">
        <f t="shared" si="410"/>
        <v>0</v>
      </c>
      <c r="W1395" s="221">
        <f t="shared" si="411"/>
        <v>0</v>
      </c>
    </row>
    <row r="1396" spans="1:23" s="237" customFormat="1" ht="21.95" customHeight="1" x14ac:dyDescent="0.2">
      <c r="A1396" s="246" t="e">
        <f>'Anexo VI Estimativa de custo'!#REF!</f>
        <v>#REF!</v>
      </c>
      <c r="B1396" s="172" t="e">
        <f>CONCATENATE($R$1395,SUM($M$1396:M1396))</f>
        <v>#REF!</v>
      </c>
      <c r="C1396" s="239" t="e">
        <f>'Anexo VI Estimativa de custo'!#REF!</f>
        <v>#REF!</v>
      </c>
      <c r="D1396" s="6" t="e">
        <f>'Anexo VI Estimativa de custo'!#REF!</f>
        <v>#REF!</v>
      </c>
      <c r="E1396" s="46" t="e">
        <f>'Anexo VI Estimativa de custo'!#REF!</f>
        <v>#REF!</v>
      </c>
      <c r="F1396" s="46" t="e">
        <f>E1396</f>
        <v>#REF!</v>
      </c>
      <c r="G1396" s="167" t="e">
        <f>IF(F1396-E1396&gt;0,F1396-E1396,0)</f>
        <v>#REF!</v>
      </c>
      <c r="H1396" s="167" t="e">
        <f>IF(E1396-F1396&gt;0,E1396-F1396,0)</f>
        <v>#REF!</v>
      </c>
      <c r="I1396" s="274" t="e">
        <f>'Anexo VI Estimativa de custo'!#REF!</f>
        <v>#REF!</v>
      </c>
      <c r="J1396" s="269" t="e">
        <f>G1396*I1396</f>
        <v>#REF!</v>
      </c>
      <c r="K1396" s="269" t="e">
        <f>H1396*I1396</f>
        <v>#REF!</v>
      </c>
      <c r="L1396" s="269" t="e">
        <f>J1396-K1396</f>
        <v>#REF!</v>
      </c>
      <c r="M1396" s="106" t="e">
        <f t="shared" ref="M1396:M1412" si="413">IF(E1396&gt;0.001,1,0)</f>
        <v>#REF!</v>
      </c>
      <c r="N1396" s="232"/>
      <c r="O1396" s="233"/>
      <c r="P1396" s="234"/>
      <c r="Q1396" s="235"/>
      <c r="R1396" s="238"/>
      <c r="T1396" s="221" t="e">
        <f t="shared" si="410"/>
        <v>#REF!</v>
      </c>
      <c r="W1396" s="221" t="e">
        <f t="shared" si="411"/>
        <v>#REF!</v>
      </c>
    </row>
    <row r="1397" spans="1:23" s="237" customFormat="1" ht="21.95" customHeight="1" x14ac:dyDescent="0.2">
      <c r="A1397" s="246" t="e">
        <f>'Anexo VI Estimativa de custo'!#REF!</f>
        <v>#REF!</v>
      </c>
      <c r="B1397" s="172" t="e">
        <f>CONCATENATE($R$1395,SUM($M$1396:M1397))</f>
        <v>#REF!</v>
      </c>
      <c r="C1397" s="239" t="e">
        <f>'Anexo VI Estimativa de custo'!#REF!</f>
        <v>#REF!</v>
      </c>
      <c r="D1397" s="6" t="e">
        <f>'Anexo VI Estimativa de custo'!#REF!</f>
        <v>#REF!</v>
      </c>
      <c r="E1397" s="46" t="e">
        <f>'Anexo VI Estimativa de custo'!#REF!</f>
        <v>#REF!</v>
      </c>
      <c r="F1397" s="46" t="e">
        <f t="shared" ref="F1397:F1412" si="414">E1397</f>
        <v>#REF!</v>
      </c>
      <c r="G1397" s="167" t="e">
        <f t="shared" ref="G1397:G1412" si="415">IF(F1397-E1397&gt;0,F1397-E1397,0)</f>
        <v>#REF!</v>
      </c>
      <c r="H1397" s="167" t="e">
        <f t="shared" ref="H1397:H1412" si="416">IF(E1397-F1397&gt;0,E1397-F1397,0)</f>
        <v>#REF!</v>
      </c>
      <c r="I1397" s="274" t="e">
        <f>'Anexo VI Estimativa de custo'!#REF!</f>
        <v>#REF!</v>
      </c>
      <c r="J1397" s="269" t="e">
        <f t="shared" ref="J1397:J1412" si="417">G1397*I1397</f>
        <v>#REF!</v>
      </c>
      <c r="K1397" s="269" t="e">
        <f t="shared" ref="K1397:K1412" si="418">H1397*I1397</f>
        <v>#REF!</v>
      </c>
      <c r="L1397" s="269" t="e">
        <f t="shared" ref="L1397:L1412" si="419">J1397-K1397</f>
        <v>#REF!</v>
      </c>
      <c r="M1397" s="106" t="e">
        <f t="shared" si="413"/>
        <v>#REF!</v>
      </c>
      <c r="N1397" s="232"/>
      <c r="O1397" s="233"/>
      <c r="P1397" s="234"/>
      <c r="Q1397" s="235"/>
      <c r="R1397" s="238"/>
      <c r="T1397" s="221" t="e">
        <f t="shared" si="410"/>
        <v>#REF!</v>
      </c>
      <c r="W1397" s="221" t="e">
        <f t="shared" si="411"/>
        <v>#REF!</v>
      </c>
    </row>
    <row r="1398" spans="1:23" s="237" customFormat="1" ht="21.95" customHeight="1" x14ac:dyDescent="0.2">
      <c r="A1398" s="246" t="e">
        <f>'Anexo VI Estimativa de custo'!#REF!</f>
        <v>#REF!</v>
      </c>
      <c r="B1398" s="172" t="e">
        <f>CONCATENATE($R$1395,SUM($M$1396:M1398))</f>
        <v>#REF!</v>
      </c>
      <c r="C1398" s="239" t="e">
        <f>'Anexo VI Estimativa de custo'!#REF!</f>
        <v>#REF!</v>
      </c>
      <c r="D1398" s="6" t="e">
        <f>'Anexo VI Estimativa de custo'!#REF!</f>
        <v>#REF!</v>
      </c>
      <c r="E1398" s="46" t="e">
        <f>'Anexo VI Estimativa de custo'!#REF!</f>
        <v>#REF!</v>
      </c>
      <c r="F1398" s="46" t="e">
        <f t="shared" si="414"/>
        <v>#REF!</v>
      </c>
      <c r="G1398" s="167" t="e">
        <f t="shared" si="415"/>
        <v>#REF!</v>
      </c>
      <c r="H1398" s="167" t="e">
        <f t="shared" si="416"/>
        <v>#REF!</v>
      </c>
      <c r="I1398" s="274" t="e">
        <f>'Anexo VI Estimativa de custo'!#REF!</f>
        <v>#REF!</v>
      </c>
      <c r="J1398" s="269" t="e">
        <f t="shared" si="417"/>
        <v>#REF!</v>
      </c>
      <c r="K1398" s="269" t="e">
        <f t="shared" si="418"/>
        <v>#REF!</v>
      </c>
      <c r="L1398" s="269" t="e">
        <f t="shared" si="419"/>
        <v>#REF!</v>
      </c>
      <c r="M1398" s="106" t="e">
        <f t="shared" si="413"/>
        <v>#REF!</v>
      </c>
      <c r="N1398" s="232"/>
      <c r="O1398" s="233"/>
      <c r="P1398" s="234"/>
      <c r="Q1398" s="235"/>
      <c r="R1398" s="238"/>
      <c r="T1398" s="221" t="e">
        <f t="shared" si="410"/>
        <v>#REF!</v>
      </c>
      <c r="W1398" s="221" t="e">
        <f t="shared" si="411"/>
        <v>#REF!</v>
      </c>
    </row>
    <row r="1399" spans="1:23" s="237" customFormat="1" ht="21.95" customHeight="1" x14ac:dyDescent="0.2">
      <c r="A1399" s="246" t="e">
        <f>'Anexo VI Estimativa de custo'!#REF!</f>
        <v>#REF!</v>
      </c>
      <c r="B1399" s="172" t="e">
        <f>CONCATENATE($R$1395,SUM($M$1396:M1399))</f>
        <v>#REF!</v>
      </c>
      <c r="C1399" s="239" t="e">
        <f>'Anexo VI Estimativa de custo'!#REF!</f>
        <v>#REF!</v>
      </c>
      <c r="D1399" s="6" t="e">
        <f>'Anexo VI Estimativa de custo'!#REF!</f>
        <v>#REF!</v>
      </c>
      <c r="E1399" s="46" t="e">
        <f>'Anexo VI Estimativa de custo'!#REF!</f>
        <v>#REF!</v>
      </c>
      <c r="F1399" s="46" t="e">
        <f t="shared" si="414"/>
        <v>#REF!</v>
      </c>
      <c r="G1399" s="167" t="e">
        <f t="shared" si="415"/>
        <v>#REF!</v>
      </c>
      <c r="H1399" s="167" t="e">
        <f t="shared" si="416"/>
        <v>#REF!</v>
      </c>
      <c r="I1399" s="274" t="e">
        <f>'Anexo VI Estimativa de custo'!#REF!</f>
        <v>#REF!</v>
      </c>
      <c r="J1399" s="269" t="e">
        <f t="shared" si="417"/>
        <v>#REF!</v>
      </c>
      <c r="K1399" s="269" t="e">
        <f t="shared" si="418"/>
        <v>#REF!</v>
      </c>
      <c r="L1399" s="269" t="e">
        <f t="shared" si="419"/>
        <v>#REF!</v>
      </c>
      <c r="M1399" s="106" t="e">
        <f t="shared" si="413"/>
        <v>#REF!</v>
      </c>
      <c r="N1399" s="232"/>
      <c r="O1399" s="233"/>
      <c r="P1399" s="234"/>
      <c r="Q1399" s="235"/>
      <c r="R1399" s="238"/>
      <c r="T1399" s="221" t="e">
        <f t="shared" si="410"/>
        <v>#REF!</v>
      </c>
      <c r="W1399" s="221" t="e">
        <f t="shared" si="411"/>
        <v>#REF!</v>
      </c>
    </row>
    <row r="1400" spans="1:23" s="237" customFormat="1" ht="21.95" customHeight="1" x14ac:dyDescent="0.2">
      <c r="A1400" s="246" t="e">
        <f>'Anexo VI Estimativa de custo'!#REF!</f>
        <v>#REF!</v>
      </c>
      <c r="B1400" s="172" t="e">
        <f>CONCATENATE($R$1395,SUM($M$1396:M1400))</f>
        <v>#REF!</v>
      </c>
      <c r="C1400" s="239" t="e">
        <f>'Anexo VI Estimativa de custo'!#REF!</f>
        <v>#REF!</v>
      </c>
      <c r="D1400" s="6" t="e">
        <f>'Anexo VI Estimativa de custo'!#REF!</f>
        <v>#REF!</v>
      </c>
      <c r="E1400" s="46" t="e">
        <f>'Anexo VI Estimativa de custo'!#REF!</f>
        <v>#REF!</v>
      </c>
      <c r="F1400" s="46" t="e">
        <f t="shared" si="414"/>
        <v>#REF!</v>
      </c>
      <c r="G1400" s="167" t="e">
        <f t="shared" si="415"/>
        <v>#REF!</v>
      </c>
      <c r="H1400" s="167" t="e">
        <f t="shared" si="416"/>
        <v>#REF!</v>
      </c>
      <c r="I1400" s="274" t="e">
        <f>'Anexo VI Estimativa de custo'!#REF!</f>
        <v>#REF!</v>
      </c>
      <c r="J1400" s="269" t="e">
        <f t="shared" si="417"/>
        <v>#REF!</v>
      </c>
      <c r="K1400" s="269" t="e">
        <f t="shared" si="418"/>
        <v>#REF!</v>
      </c>
      <c r="L1400" s="269" t="e">
        <f t="shared" si="419"/>
        <v>#REF!</v>
      </c>
      <c r="M1400" s="106" t="e">
        <f t="shared" si="413"/>
        <v>#REF!</v>
      </c>
      <c r="N1400" s="232"/>
      <c r="O1400" s="233"/>
      <c r="P1400" s="234"/>
      <c r="Q1400" s="235"/>
      <c r="R1400" s="238"/>
      <c r="T1400" s="221" t="e">
        <f t="shared" si="410"/>
        <v>#REF!</v>
      </c>
      <c r="W1400" s="221" t="e">
        <f t="shared" si="411"/>
        <v>#REF!</v>
      </c>
    </row>
    <row r="1401" spans="1:23" s="237" customFormat="1" ht="21.95" customHeight="1" x14ac:dyDescent="0.2">
      <c r="A1401" s="246" t="e">
        <f>'Anexo VI Estimativa de custo'!#REF!</f>
        <v>#REF!</v>
      </c>
      <c r="B1401" s="172" t="e">
        <f>CONCATENATE($R$1395,SUM($M$1396:M1401))</f>
        <v>#REF!</v>
      </c>
      <c r="C1401" s="239" t="e">
        <f>'Anexo VI Estimativa de custo'!#REF!</f>
        <v>#REF!</v>
      </c>
      <c r="D1401" s="6" t="e">
        <f>'Anexo VI Estimativa de custo'!#REF!</f>
        <v>#REF!</v>
      </c>
      <c r="E1401" s="46" t="e">
        <f>'Anexo VI Estimativa de custo'!#REF!</f>
        <v>#REF!</v>
      </c>
      <c r="F1401" s="46" t="e">
        <f t="shared" si="414"/>
        <v>#REF!</v>
      </c>
      <c r="G1401" s="167" t="e">
        <f t="shared" si="415"/>
        <v>#REF!</v>
      </c>
      <c r="H1401" s="167" t="e">
        <f t="shared" si="416"/>
        <v>#REF!</v>
      </c>
      <c r="I1401" s="274" t="e">
        <f>'Anexo VI Estimativa de custo'!#REF!</f>
        <v>#REF!</v>
      </c>
      <c r="J1401" s="269" t="e">
        <f t="shared" si="417"/>
        <v>#REF!</v>
      </c>
      <c r="K1401" s="269" t="e">
        <f t="shared" si="418"/>
        <v>#REF!</v>
      </c>
      <c r="L1401" s="269" t="e">
        <f t="shared" si="419"/>
        <v>#REF!</v>
      </c>
      <c r="M1401" s="106" t="e">
        <f t="shared" si="413"/>
        <v>#REF!</v>
      </c>
      <c r="N1401" s="232"/>
      <c r="O1401" s="233"/>
      <c r="P1401" s="234"/>
      <c r="Q1401" s="235"/>
      <c r="R1401" s="238"/>
      <c r="T1401" s="221" t="e">
        <f t="shared" si="410"/>
        <v>#REF!</v>
      </c>
      <c r="W1401" s="221" t="e">
        <f t="shared" si="411"/>
        <v>#REF!</v>
      </c>
    </row>
    <row r="1402" spans="1:23" s="18" customFormat="1" ht="21.95" customHeight="1" x14ac:dyDescent="0.2">
      <c r="A1402" s="246" t="e">
        <f>'Anexo VI Estimativa de custo'!#REF!</f>
        <v>#REF!</v>
      </c>
      <c r="B1402" s="172" t="e">
        <f>CONCATENATE($R$1395,SUM($M$1396:M1402))</f>
        <v>#REF!</v>
      </c>
      <c r="C1402" s="239" t="e">
        <f>'Anexo VI Estimativa de custo'!#REF!</f>
        <v>#REF!</v>
      </c>
      <c r="D1402" s="6" t="e">
        <f>'Anexo VI Estimativa de custo'!#REF!</f>
        <v>#REF!</v>
      </c>
      <c r="E1402" s="46" t="e">
        <f>'Anexo VI Estimativa de custo'!#REF!</f>
        <v>#REF!</v>
      </c>
      <c r="F1402" s="46" t="e">
        <f t="shared" si="414"/>
        <v>#REF!</v>
      </c>
      <c r="G1402" s="167" t="e">
        <f t="shared" si="415"/>
        <v>#REF!</v>
      </c>
      <c r="H1402" s="167" t="e">
        <f t="shared" si="416"/>
        <v>#REF!</v>
      </c>
      <c r="I1402" s="274" t="e">
        <f>'Anexo VI Estimativa de custo'!#REF!</f>
        <v>#REF!</v>
      </c>
      <c r="J1402" s="269" t="e">
        <f t="shared" si="417"/>
        <v>#REF!</v>
      </c>
      <c r="K1402" s="269" t="e">
        <f t="shared" si="418"/>
        <v>#REF!</v>
      </c>
      <c r="L1402" s="269" t="e">
        <f t="shared" si="419"/>
        <v>#REF!</v>
      </c>
      <c r="M1402" s="106" t="e">
        <f t="shared" si="413"/>
        <v>#REF!</v>
      </c>
      <c r="N1402" s="85"/>
      <c r="O1402" s="86"/>
      <c r="P1402" s="16"/>
      <c r="Q1402" s="17"/>
      <c r="R1402" s="126"/>
      <c r="T1402" s="221" t="e">
        <f t="shared" si="410"/>
        <v>#REF!</v>
      </c>
      <c r="W1402" s="221" t="e">
        <f t="shared" si="411"/>
        <v>#REF!</v>
      </c>
    </row>
    <row r="1403" spans="1:23" s="18" customFormat="1" ht="21.95" customHeight="1" x14ac:dyDescent="0.2">
      <c r="A1403" s="246" t="e">
        <f>'Anexo VI Estimativa de custo'!#REF!</f>
        <v>#REF!</v>
      </c>
      <c r="B1403" s="172" t="e">
        <f>CONCATENATE($R$1395,SUM($M$1396:M1403))</f>
        <v>#REF!</v>
      </c>
      <c r="C1403" s="239" t="e">
        <f>'Anexo VI Estimativa de custo'!#REF!</f>
        <v>#REF!</v>
      </c>
      <c r="D1403" s="6" t="e">
        <f>'Anexo VI Estimativa de custo'!#REF!</f>
        <v>#REF!</v>
      </c>
      <c r="E1403" s="46" t="e">
        <f>'Anexo VI Estimativa de custo'!#REF!</f>
        <v>#REF!</v>
      </c>
      <c r="F1403" s="46" t="e">
        <f t="shared" si="414"/>
        <v>#REF!</v>
      </c>
      <c r="G1403" s="167" t="e">
        <f t="shared" si="415"/>
        <v>#REF!</v>
      </c>
      <c r="H1403" s="167" t="e">
        <f t="shared" si="416"/>
        <v>#REF!</v>
      </c>
      <c r="I1403" s="274" t="e">
        <f>'Anexo VI Estimativa de custo'!#REF!</f>
        <v>#REF!</v>
      </c>
      <c r="J1403" s="269" t="e">
        <f t="shared" si="417"/>
        <v>#REF!</v>
      </c>
      <c r="K1403" s="269" t="e">
        <f t="shared" si="418"/>
        <v>#REF!</v>
      </c>
      <c r="L1403" s="269" t="e">
        <f t="shared" si="419"/>
        <v>#REF!</v>
      </c>
      <c r="M1403" s="106" t="e">
        <f t="shared" si="413"/>
        <v>#REF!</v>
      </c>
      <c r="N1403" s="85"/>
      <c r="O1403" s="86"/>
      <c r="P1403" s="16"/>
      <c r="Q1403" s="17"/>
      <c r="R1403" s="126"/>
      <c r="T1403" s="221" t="e">
        <f t="shared" si="410"/>
        <v>#REF!</v>
      </c>
      <c r="W1403" s="221" t="e">
        <f t="shared" si="411"/>
        <v>#REF!</v>
      </c>
    </row>
    <row r="1404" spans="1:23" s="18" customFormat="1" ht="21.95" customHeight="1" x14ac:dyDescent="0.2">
      <c r="A1404" s="246" t="e">
        <f>'Anexo VI Estimativa de custo'!#REF!</f>
        <v>#REF!</v>
      </c>
      <c r="B1404" s="172" t="e">
        <f>CONCATENATE($R$1395,SUM($M$1396:M1404))</f>
        <v>#REF!</v>
      </c>
      <c r="C1404" s="239" t="e">
        <f>'Anexo VI Estimativa de custo'!#REF!</f>
        <v>#REF!</v>
      </c>
      <c r="D1404" s="6" t="e">
        <f>'Anexo VI Estimativa de custo'!#REF!</f>
        <v>#REF!</v>
      </c>
      <c r="E1404" s="46" t="e">
        <f>'Anexo VI Estimativa de custo'!#REF!</f>
        <v>#REF!</v>
      </c>
      <c r="F1404" s="46" t="e">
        <f t="shared" si="414"/>
        <v>#REF!</v>
      </c>
      <c r="G1404" s="167" t="e">
        <f t="shared" si="415"/>
        <v>#REF!</v>
      </c>
      <c r="H1404" s="167" t="e">
        <f t="shared" si="416"/>
        <v>#REF!</v>
      </c>
      <c r="I1404" s="274" t="e">
        <f>'Anexo VI Estimativa de custo'!#REF!</f>
        <v>#REF!</v>
      </c>
      <c r="J1404" s="269" t="e">
        <f t="shared" si="417"/>
        <v>#REF!</v>
      </c>
      <c r="K1404" s="269" t="e">
        <f t="shared" si="418"/>
        <v>#REF!</v>
      </c>
      <c r="L1404" s="269" t="e">
        <f t="shared" si="419"/>
        <v>#REF!</v>
      </c>
      <c r="M1404" s="106" t="e">
        <f t="shared" si="413"/>
        <v>#REF!</v>
      </c>
      <c r="N1404" s="85"/>
      <c r="O1404" s="86"/>
      <c r="P1404" s="16"/>
      <c r="Q1404" s="17"/>
      <c r="R1404" s="126"/>
      <c r="T1404" s="221" t="e">
        <f t="shared" si="410"/>
        <v>#REF!</v>
      </c>
      <c r="W1404" s="221" t="e">
        <f t="shared" si="411"/>
        <v>#REF!</v>
      </c>
    </row>
    <row r="1405" spans="1:23" s="18" customFormat="1" ht="21.95" customHeight="1" x14ac:dyDescent="0.2">
      <c r="A1405" s="246" t="e">
        <f>'Anexo VI Estimativa de custo'!#REF!</f>
        <v>#REF!</v>
      </c>
      <c r="B1405" s="172" t="e">
        <f>CONCATENATE($R$1395,SUM($M$1396:M1405))</f>
        <v>#REF!</v>
      </c>
      <c r="C1405" s="239" t="e">
        <f>'Anexo VI Estimativa de custo'!#REF!</f>
        <v>#REF!</v>
      </c>
      <c r="D1405" s="6" t="e">
        <f>'Anexo VI Estimativa de custo'!#REF!</f>
        <v>#REF!</v>
      </c>
      <c r="E1405" s="46" t="e">
        <f>'Anexo VI Estimativa de custo'!#REF!</f>
        <v>#REF!</v>
      </c>
      <c r="F1405" s="46" t="e">
        <f t="shared" si="414"/>
        <v>#REF!</v>
      </c>
      <c r="G1405" s="167" t="e">
        <f t="shared" si="415"/>
        <v>#REF!</v>
      </c>
      <c r="H1405" s="167" t="e">
        <f t="shared" si="416"/>
        <v>#REF!</v>
      </c>
      <c r="I1405" s="274" t="e">
        <f>'Anexo VI Estimativa de custo'!#REF!</f>
        <v>#REF!</v>
      </c>
      <c r="J1405" s="269" t="e">
        <f t="shared" si="417"/>
        <v>#REF!</v>
      </c>
      <c r="K1405" s="269" t="e">
        <f t="shared" si="418"/>
        <v>#REF!</v>
      </c>
      <c r="L1405" s="269" t="e">
        <f t="shared" si="419"/>
        <v>#REF!</v>
      </c>
      <c r="M1405" s="106" t="e">
        <f t="shared" si="413"/>
        <v>#REF!</v>
      </c>
      <c r="N1405" s="85"/>
      <c r="O1405" s="86"/>
      <c r="P1405" s="16"/>
      <c r="Q1405" s="17"/>
      <c r="R1405" s="126"/>
      <c r="T1405" s="221" t="e">
        <f t="shared" si="410"/>
        <v>#REF!</v>
      </c>
      <c r="W1405" s="221" t="e">
        <f t="shared" si="411"/>
        <v>#REF!</v>
      </c>
    </row>
    <row r="1406" spans="1:23" s="18" customFormat="1" ht="21.95" customHeight="1" x14ac:dyDescent="0.2">
      <c r="A1406" s="246" t="e">
        <f>'Anexo VI Estimativa de custo'!#REF!</f>
        <v>#REF!</v>
      </c>
      <c r="B1406" s="172" t="e">
        <f>CONCATENATE($R$1395,SUM($M$1396:M1406))</f>
        <v>#REF!</v>
      </c>
      <c r="C1406" s="239" t="e">
        <f>'Anexo VI Estimativa de custo'!#REF!</f>
        <v>#REF!</v>
      </c>
      <c r="D1406" s="6" t="e">
        <f>'Anexo VI Estimativa de custo'!#REF!</f>
        <v>#REF!</v>
      </c>
      <c r="E1406" s="46" t="e">
        <f>'Anexo VI Estimativa de custo'!#REF!</f>
        <v>#REF!</v>
      </c>
      <c r="F1406" s="46" t="e">
        <f t="shared" si="414"/>
        <v>#REF!</v>
      </c>
      <c r="G1406" s="167" t="e">
        <f t="shared" si="415"/>
        <v>#REF!</v>
      </c>
      <c r="H1406" s="167" t="e">
        <f t="shared" si="416"/>
        <v>#REF!</v>
      </c>
      <c r="I1406" s="274" t="e">
        <f>'Anexo VI Estimativa de custo'!#REF!</f>
        <v>#REF!</v>
      </c>
      <c r="J1406" s="269" t="e">
        <f t="shared" si="417"/>
        <v>#REF!</v>
      </c>
      <c r="K1406" s="269" t="e">
        <f t="shared" si="418"/>
        <v>#REF!</v>
      </c>
      <c r="L1406" s="269" t="e">
        <f t="shared" si="419"/>
        <v>#REF!</v>
      </c>
      <c r="M1406" s="106" t="e">
        <f t="shared" si="413"/>
        <v>#REF!</v>
      </c>
      <c r="N1406" s="85"/>
      <c r="O1406" s="86"/>
      <c r="P1406" s="16"/>
      <c r="Q1406" s="17"/>
      <c r="R1406" s="126"/>
      <c r="T1406" s="221" t="e">
        <f t="shared" si="410"/>
        <v>#REF!</v>
      </c>
      <c r="W1406" s="221" t="e">
        <f t="shared" si="411"/>
        <v>#REF!</v>
      </c>
    </row>
    <row r="1407" spans="1:23" s="18" customFormat="1" ht="21.95" customHeight="1" x14ac:dyDescent="0.2">
      <c r="A1407" s="246" t="e">
        <f>'Anexo VI Estimativa de custo'!#REF!</f>
        <v>#REF!</v>
      </c>
      <c r="B1407" s="172" t="e">
        <f>CONCATENATE($R$1395,SUM($M$1396:M1407))</f>
        <v>#REF!</v>
      </c>
      <c r="C1407" s="239" t="e">
        <f>'Anexo VI Estimativa de custo'!#REF!</f>
        <v>#REF!</v>
      </c>
      <c r="D1407" s="6" t="e">
        <f>'Anexo VI Estimativa de custo'!#REF!</f>
        <v>#REF!</v>
      </c>
      <c r="E1407" s="46" t="e">
        <f>'Anexo VI Estimativa de custo'!#REF!</f>
        <v>#REF!</v>
      </c>
      <c r="F1407" s="46" t="e">
        <f t="shared" si="414"/>
        <v>#REF!</v>
      </c>
      <c r="G1407" s="167" t="e">
        <f t="shared" si="415"/>
        <v>#REF!</v>
      </c>
      <c r="H1407" s="167" t="e">
        <f t="shared" si="416"/>
        <v>#REF!</v>
      </c>
      <c r="I1407" s="274" t="e">
        <f>'Anexo VI Estimativa de custo'!#REF!</f>
        <v>#REF!</v>
      </c>
      <c r="J1407" s="269" t="e">
        <f t="shared" si="417"/>
        <v>#REF!</v>
      </c>
      <c r="K1407" s="269" t="e">
        <f t="shared" si="418"/>
        <v>#REF!</v>
      </c>
      <c r="L1407" s="269" t="e">
        <f t="shared" si="419"/>
        <v>#REF!</v>
      </c>
      <c r="M1407" s="106" t="e">
        <f t="shared" si="413"/>
        <v>#REF!</v>
      </c>
      <c r="N1407" s="85"/>
      <c r="O1407" s="86"/>
      <c r="P1407" s="16"/>
      <c r="Q1407" s="17"/>
      <c r="R1407" s="126"/>
      <c r="T1407" s="221" t="e">
        <f t="shared" si="410"/>
        <v>#REF!</v>
      </c>
      <c r="W1407" s="221" t="e">
        <f t="shared" si="411"/>
        <v>#REF!</v>
      </c>
    </row>
    <row r="1408" spans="1:23" s="18" customFormat="1" ht="21.95" customHeight="1" x14ac:dyDescent="0.2">
      <c r="A1408" s="246" t="e">
        <f>'Anexo VI Estimativa de custo'!#REF!</f>
        <v>#REF!</v>
      </c>
      <c r="B1408" s="172" t="e">
        <f>CONCATENATE($R$1395,SUM($M$1396:M1408))</f>
        <v>#REF!</v>
      </c>
      <c r="C1408" s="239" t="e">
        <f>'Anexo VI Estimativa de custo'!#REF!</f>
        <v>#REF!</v>
      </c>
      <c r="D1408" s="6" t="e">
        <f>'Anexo VI Estimativa de custo'!#REF!</f>
        <v>#REF!</v>
      </c>
      <c r="E1408" s="46" t="e">
        <f>'Anexo VI Estimativa de custo'!#REF!</f>
        <v>#REF!</v>
      </c>
      <c r="F1408" s="46" t="e">
        <f t="shared" si="414"/>
        <v>#REF!</v>
      </c>
      <c r="G1408" s="167" t="e">
        <f t="shared" si="415"/>
        <v>#REF!</v>
      </c>
      <c r="H1408" s="167" t="e">
        <f t="shared" si="416"/>
        <v>#REF!</v>
      </c>
      <c r="I1408" s="274" t="e">
        <f>'Anexo VI Estimativa de custo'!#REF!</f>
        <v>#REF!</v>
      </c>
      <c r="J1408" s="269" t="e">
        <f t="shared" si="417"/>
        <v>#REF!</v>
      </c>
      <c r="K1408" s="269" t="e">
        <f t="shared" si="418"/>
        <v>#REF!</v>
      </c>
      <c r="L1408" s="269" t="e">
        <f t="shared" si="419"/>
        <v>#REF!</v>
      </c>
      <c r="M1408" s="106" t="e">
        <f t="shared" si="413"/>
        <v>#REF!</v>
      </c>
      <c r="N1408" s="85"/>
      <c r="O1408" s="86"/>
      <c r="P1408" s="16"/>
      <c r="Q1408" s="17"/>
      <c r="R1408" s="126"/>
      <c r="T1408" s="221" t="e">
        <f t="shared" si="410"/>
        <v>#REF!</v>
      </c>
      <c r="W1408" s="221" t="e">
        <f t="shared" si="411"/>
        <v>#REF!</v>
      </c>
    </row>
    <row r="1409" spans="1:23" s="18" customFormat="1" ht="21.95" customHeight="1" x14ac:dyDescent="0.2">
      <c r="A1409" s="246" t="e">
        <f>'Anexo VI Estimativa de custo'!#REF!</f>
        <v>#REF!</v>
      </c>
      <c r="B1409" s="172" t="e">
        <f>CONCATENATE($R$1395,SUM($M$1396:M1409))</f>
        <v>#REF!</v>
      </c>
      <c r="C1409" s="239" t="e">
        <f>'Anexo VI Estimativa de custo'!#REF!</f>
        <v>#REF!</v>
      </c>
      <c r="D1409" s="6" t="e">
        <f>'Anexo VI Estimativa de custo'!#REF!</f>
        <v>#REF!</v>
      </c>
      <c r="E1409" s="46" t="e">
        <f>'Anexo VI Estimativa de custo'!#REF!</f>
        <v>#REF!</v>
      </c>
      <c r="F1409" s="46" t="e">
        <f t="shared" si="414"/>
        <v>#REF!</v>
      </c>
      <c r="G1409" s="167" t="e">
        <f t="shared" si="415"/>
        <v>#REF!</v>
      </c>
      <c r="H1409" s="167" t="e">
        <f t="shared" si="416"/>
        <v>#REF!</v>
      </c>
      <c r="I1409" s="274" t="e">
        <f>'Anexo VI Estimativa de custo'!#REF!</f>
        <v>#REF!</v>
      </c>
      <c r="J1409" s="269" t="e">
        <f t="shared" si="417"/>
        <v>#REF!</v>
      </c>
      <c r="K1409" s="269" t="e">
        <f t="shared" si="418"/>
        <v>#REF!</v>
      </c>
      <c r="L1409" s="269" t="e">
        <f t="shared" si="419"/>
        <v>#REF!</v>
      </c>
      <c r="M1409" s="106" t="e">
        <f t="shared" si="413"/>
        <v>#REF!</v>
      </c>
      <c r="N1409" s="85"/>
      <c r="O1409" s="86"/>
      <c r="P1409" s="16"/>
      <c r="Q1409" s="17"/>
      <c r="R1409" s="126"/>
      <c r="T1409" s="221" t="e">
        <f t="shared" si="410"/>
        <v>#REF!</v>
      </c>
      <c r="W1409" s="221" t="e">
        <f t="shared" si="411"/>
        <v>#REF!</v>
      </c>
    </row>
    <row r="1410" spans="1:23" s="18" customFormat="1" ht="21.95" customHeight="1" x14ac:dyDescent="0.2">
      <c r="A1410" s="246" t="e">
        <f>'Anexo VI Estimativa de custo'!#REF!</f>
        <v>#REF!</v>
      </c>
      <c r="B1410" s="172" t="e">
        <f>CONCATENATE($R$1395,SUM($M$1396:M1410))</f>
        <v>#REF!</v>
      </c>
      <c r="C1410" s="239" t="e">
        <f>'Anexo VI Estimativa de custo'!#REF!</f>
        <v>#REF!</v>
      </c>
      <c r="D1410" s="6" t="e">
        <f>'Anexo VI Estimativa de custo'!#REF!</f>
        <v>#REF!</v>
      </c>
      <c r="E1410" s="46" t="e">
        <f>'Anexo VI Estimativa de custo'!#REF!</f>
        <v>#REF!</v>
      </c>
      <c r="F1410" s="46" t="e">
        <f t="shared" si="414"/>
        <v>#REF!</v>
      </c>
      <c r="G1410" s="167" t="e">
        <f t="shared" si="415"/>
        <v>#REF!</v>
      </c>
      <c r="H1410" s="167" t="e">
        <f t="shared" si="416"/>
        <v>#REF!</v>
      </c>
      <c r="I1410" s="274" t="e">
        <f>'Anexo VI Estimativa de custo'!#REF!</f>
        <v>#REF!</v>
      </c>
      <c r="J1410" s="269" t="e">
        <f t="shared" si="417"/>
        <v>#REF!</v>
      </c>
      <c r="K1410" s="269" t="e">
        <f t="shared" si="418"/>
        <v>#REF!</v>
      </c>
      <c r="L1410" s="269" t="e">
        <f t="shared" si="419"/>
        <v>#REF!</v>
      </c>
      <c r="M1410" s="106" t="e">
        <f t="shared" si="413"/>
        <v>#REF!</v>
      </c>
      <c r="N1410" s="85"/>
      <c r="O1410" s="86"/>
      <c r="P1410" s="16"/>
      <c r="Q1410" s="17"/>
      <c r="R1410" s="126"/>
      <c r="T1410" s="221" t="e">
        <f t="shared" si="410"/>
        <v>#REF!</v>
      </c>
      <c r="W1410" s="221" t="e">
        <f t="shared" si="411"/>
        <v>#REF!</v>
      </c>
    </row>
    <row r="1411" spans="1:23" s="18" customFormat="1" ht="21.95" customHeight="1" x14ac:dyDescent="0.2">
      <c r="A1411" s="246" t="e">
        <f>'Anexo VI Estimativa de custo'!#REF!</f>
        <v>#REF!</v>
      </c>
      <c r="B1411" s="172" t="e">
        <f>CONCATENATE($R$1395,SUM($M$1396:M1411))</f>
        <v>#REF!</v>
      </c>
      <c r="C1411" s="239" t="e">
        <f>'Anexo VI Estimativa de custo'!#REF!</f>
        <v>#REF!</v>
      </c>
      <c r="D1411" s="6" t="e">
        <f>'Anexo VI Estimativa de custo'!#REF!</f>
        <v>#REF!</v>
      </c>
      <c r="E1411" s="46" t="e">
        <f>'Anexo VI Estimativa de custo'!#REF!</f>
        <v>#REF!</v>
      </c>
      <c r="F1411" s="46" t="e">
        <f t="shared" si="414"/>
        <v>#REF!</v>
      </c>
      <c r="G1411" s="167" t="e">
        <f t="shared" si="415"/>
        <v>#REF!</v>
      </c>
      <c r="H1411" s="167" t="e">
        <f t="shared" si="416"/>
        <v>#REF!</v>
      </c>
      <c r="I1411" s="274" t="e">
        <f>'Anexo VI Estimativa de custo'!#REF!</f>
        <v>#REF!</v>
      </c>
      <c r="J1411" s="269" t="e">
        <f t="shared" si="417"/>
        <v>#REF!</v>
      </c>
      <c r="K1411" s="269" t="e">
        <f t="shared" si="418"/>
        <v>#REF!</v>
      </c>
      <c r="L1411" s="269" t="e">
        <f t="shared" si="419"/>
        <v>#REF!</v>
      </c>
      <c r="M1411" s="106" t="e">
        <f t="shared" si="413"/>
        <v>#REF!</v>
      </c>
      <c r="N1411" s="85"/>
      <c r="O1411" s="86"/>
      <c r="P1411" s="16"/>
      <c r="Q1411" s="17"/>
      <c r="R1411" s="126"/>
      <c r="T1411" s="221" t="e">
        <f t="shared" si="410"/>
        <v>#REF!</v>
      </c>
      <c r="W1411" s="221" t="e">
        <f t="shared" si="411"/>
        <v>#REF!</v>
      </c>
    </row>
    <row r="1412" spans="1:23" s="18" customFormat="1" ht="21.95" customHeight="1" x14ac:dyDescent="0.2">
      <c r="A1412" s="246" t="e">
        <f>'Anexo VI Estimativa de custo'!#REF!</f>
        <v>#REF!</v>
      </c>
      <c r="B1412" s="172" t="e">
        <f>CONCATENATE($R$1395,SUM($M$1396:M1412))</f>
        <v>#REF!</v>
      </c>
      <c r="C1412" s="239" t="e">
        <f>'Anexo VI Estimativa de custo'!#REF!</f>
        <v>#REF!</v>
      </c>
      <c r="D1412" s="6" t="e">
        <f>'Anexo VI Estimativa de custo'!#REF!</f>
        <v>#REF!</v>
      </c>
      <c r="E1412" s="46" t="e">
        <f>'Anexo VI Estimativa de custo'!#REF!</f>
        <v>#REF!</v>
      </c>
      <c r="F1412" s="46" t="e">
        <f t="shared" si="414"/>
        <v>#REF!</v>
      </c>
      <c r="G1412" s="167" t="e">
        <f t="shared" si="415"/>
        <v>#REF!</v>
      </c>
      <c r="H1412" s="167" t="e">
        <f t="shared" si="416"/>
        <v>#REF!</v>
      </c>
      <c r="I1412" s="274" t="e">
        <f>'Anexo VI Estimativa de custo'!#REF!</f>
        <v>#REF!</v>
      </c>
      <c r="J1412" s="269" t="e">
        <f t="shared" si="417"/>
        <v>#REF!</v>
      </c>
      <c r="K1412" s="269" t="e">
        <f t="shared" si="418"/>
        <v>#REF!</v>
      </c>
      <c r="L1412" s="269" t="e">
        <f t="shared" si="419"/>
        <v>#REF!</v>
      </c>
      <c r="M1412" s="106" t="e">
        <f t="shared" si="413"/>
        <v>#REF!</v>
      </c>
      <c r="N1412" s="85"/>
      <c r="O1412" s="86"/>
      <c r="P1412" s="16" t="e">
        <f>SUM(E1396:E1412)</f>
        <v>#REF!</v>
      </c>
      <c r="Q1412" s="17"/>
      <c r="R1412" s="126"/>
      <c r="T1412" s="221" t="e">
        <f t="shared" si="410"/>
        <v>#REF!</v>
      </c>
      <c r="W1412" s="221" t="e">
        <f t="shared" si="411"/>
        <v>#REF!</v>
      </c>
    </row>
    <row r="1413" spans="1:23" s="97" customFormat="1" ht="21.95" customHeight="1" x14ac:dyDescent="0.25">
      <c r="A1413" s="190"/>
      <c r="B1413" s="190" t="e">
        <f>SUM(M1413:N1413)</f>
        <v>#REF!</v>
      </c>
      <c r="C1413" s="531" t="s">
        <v>3</v>
      </c>
      <c r="D1413" s="532"/>
      <c r="E1413" s="532"/>
      <c r="F1413" s="532"/>
      <c r="G1413" s="532"/>
      <c r="H1413" s="532"/>
      <c r="I1413" s="532"/>
      <c r="J1413" s="532"/>
      <c r="K1413" s="532"/>
      <c r="L1413" s="532"/>
      <c r="M1413" s="104" t="e">
        <f>IF(P1419&gt;0.01,1,0)</f>
        <v>#REF!</v>
      </c>
      <c r="N1413" s="52" t="e">
        <f>B1395</f>
        <v>#REF!</v>
      </c>
      <c r="O1413" s="53"/>
      <c r="P1413" s="54"/>
      <c r="Q1413" s="55"/>
      <c r="R1413" s="131" t="e">
        <f>CONCATENATE(B1413,".")</f>
        <v>#REF!</v>
      </c>
      <c r="T1413" s="221">
        <f t="shared" si="410"/>
        <v>0</v>
      </c>
      <c r="W1413" s="221">
        <f t="shared" si="411"/>
        <v>0</v>
      </c>
    </row>
    <row r="1414" spans="1:23" s="18" customFormat="1" ht="21.95" customHeight="1" x14ac:dyDescent="0.2">
      <c r="A1414" s="217" t="e">
        <f>'Anexo VI Estimativa de custo'!#REF!</f>
        <v>#REF!</v>
      </c>
      <c r="B1414" s="172" t="e">
        <f>CONCATENATE($R$1413,SUM($M$1414:M1414))</f>
        <v>#REF!</v>
      </c>
      <c r="C1414" s="5" t="e">
        <f>'Anexo VI Estimativa de custo'!#REF!</f>
        <v>#REF!</v>
      </c>
      <c r="D1414" s="6" t="e">
        <f>'Anexo VI Estimativa de custo'!#REF!</f>
        <v>#REF!</v>
      </c>
      <c r="E1414" s="43" t="e">
        <f>'Anexo VI Estimativa de custo'!#REF!</f>
        <v>#REF!</v>
      </c>
      <c r="F1414" s="46" t="e">
        <f>E1414</f>
        <v>#REF!</v>
      </c>
      <c r="G1414" s="167" t="e">
        <f t="shared" ref="G1414:G1419" si="420">IF(F1414-E1414&gt;0,F1414-E1414,0)</f>
        <v>#REF!</v>
      </c>
      <c r="H1414" s="167" t="e">
        <f t="shared" ref="H1414:H1419" si="421">IF(E1414-F1414&gt;0,E1414-F1414,0)</f>
        <v>#REF!</v>
      </c>
      <c r="I1414" s="11" t="e">
        <f>'Anexo VI Estimativa de custo'!#REF!</f>
        <v>#REF!</v>
      </c>
      <c r="J1414" s="269" t="e">
        <f t="shared" ref="J1414:J1419" si="422">G1414*I1414</f>
        <v>#REF!</v>
      </c>
      <c r="K1414" s="269" t="e">
        <f t="shared" ref="K1414:K1419" si="423">H1414*I1414</f>
        <v>#REF!</v>
      </c>
      <c r="L1414" s="269" t="e">
        <f t="shared" ref="L1414:L1419" si="424">J1414-K1414</f>
        <v>#REF!</v>
      </c>
      <c r="M1414" s="106" t="e">
        <f t="shared" ref="M1414:M1419" si="425">IF(E1414&gt;0.001,1,0)</f>
        <v>#REF!</v>
      </c>
      <c r="N1414" s="85"/>
      <c r="O1414" s="86"/>
      <c r="P1414" s="16"/>
      <c r="Q1414" s="17"/>
      <c r="R1414" s="126"/>
      <c r="T1414" s="221" t="e">
        <f t="shared" si="410"/>
        <v>#REF!</v>
      </c>
      <c r="W1414" s="221" t="e">
        <f t="shared" si="411"/>
        <v>#REF!</v>
      </c>
    </row>
    <row r="1415" spans="1:23" s="18" customFormat="1" ht="21.95" customHeight="1" x14ac:dyDescent="0.2">
      <c r="A1415" s="217" t="e">
        <f>'Anexo VI Estimativa de custo'!#REF!</f>
        <v>#REF!</v>
      </c>
      <c r="B1415" s="172" t="e">
        <f>CONCATENATE($R$1413,SUM($M$1414:M1415))</f>
        <v>#REF!</v>
      </c>
      <c r="C1415" s="5" t="e">
        <f>'Anexo VI Estimativa de custo'!#REF!</f>
        <v>#REF!</v>
      </c>
      <c r="D1415" s="6" t="e">
        <f>'Anexo VI Estimativa de custo'!#REF!</f>
        <v>#REF!</v>
      </c>
      <c r="E1415" s="43" t="e">
        <f>'Anexo VI Estimativa de custo'!#REF!</f>
        <v>#REF!</v>
      </c>
      <c r="F1415" s="46" t="e">
        <f t="shared" ref="F1415:F1419" si="426">E1415</f>
        <v>#REF!</v>
      </c>
      <c r="G1415" s="167" t="e">
        <f t="shared" si="420"/>
        <v>#REF!</v>
      </c>
      <c r="H1415" s="167" t="e">
        <f t="shared" si="421"/>
        <v>#REF!</v>
      </c>
      <c r="I1415" s="11" t="e">
        <f>'Anexo VI Estimativa de custo'!#REF!</f>
        <v>#REF!</v>
      </c>
      <c r="J1415" s="269" t="e">
        <f t="shared" si="422"/>
        <v>#REF!</v>
      </c>
      <c r="K1415" s="269" t="e">
        <f t="shared" si="423"/>
        <v>#REF!</v>
      </c>
      <c r="L1415" s="269" t="e">
        <f t="shared" si="424"/>
        <v>#REF!</v>
      </c>
      <c r="M1415" s="106" t="e">
        <f t="shared" si="425"/>
        <v>#REF!</v>
      </c>
      <c r="N1415" s="85"/>
      <c r="O1415" s="86"/>
      <c r="P1415" s="16"/>
      <c r="Q1415" s="17"/>
      <c r="R1415" s="126"/>
      <c r="T1415" s="221" t="e">
        <f t="shared" si="410"/>
        <v>#REF!</v>
      </c>
      <c r="W1415" s="221" t="e">
        <f t="shared" si="411"/>
        <v>#REF!</v>
      </c>
    </row>
    <row r="1416" spans="1:23" s="18" customFormat="1" ht="21.95" customHeight="1" x14ac:dyDescent="0.2">
      <c r="A1416" s="217" t="e">
        <f>'Anexo VI Estimativa de custo'!#REF!</f>
        <v>#REF!</v>
      </c>
      <c r="B1416" s="172" t="e">
        <f>CONCATENATE($R$1413,SUM($M$1414:M1416))</f>
        <v>#REF!</v>
      </c>
      <c r="C1416" s="5" t="e">
        <f>'Anexo VI Estimativa de custo'!#REF!</f>
        <v>#REF!</v>
      </c>
      <c r="D1416" s="6" t="e">
        <f>'Anexo VI Estimativa de custo'!#REF!</f>
        <v>#REF!</v>
      </c>
      <c r="E1416" s="43" t="e">
        <f>'Anexo VI Estimativa de custo'!#REF!</f>
        <v>#REF!</v>
      </c>
      <c r="F1416" s="46" t="e">
        <f t="shared" si="426"/>
        <v>#REF!</v>
      </c>
      <c r="G1416" s="167" t="e">
        <f t="shared" si="420"/>
        <v>#REF!</v>
      </c>
      <c r="H1416" s="167" t="e">
        <f t="shared" si="421"/>
        <v>#REF!</v>
      </c>
      <c r="I1416" s="11" t="e">
        <f>'Anexo VI Estimativa de custo'!#REF!</f>
        <v>#REF!</v>
      </c>
      <c r="J1416" s="269" t="e">
        <f t="shared" si="422"/>
        <v>#REF!</v>
      </c>
      <c r="K1416" s="269" t="e">
        <f t="shared" si="423"/>
        <v>#REF!</v>
      </c>
      <c r="L1416" s="269" t="e">
        <f t="shared" si="424"/>
        <v>#REF!</v>
      </c>
      <c r="M1416" s="106" t="e">
        <f t="shared" si="425"/>
        <v>#REF!</v>
      </c>
      <c r="N1416" s="85"/>
      <c r="O1416" s="86"/>
      <c r="P1416" s="16"/>
      <c r="Q1416" s="17"/>
      <c r="R1416" s="126"/>
      <c r="T1416" s="221" t="e">
        <f t="shared" si="410"/>
        <v>#REF!</v>
      </c>
      <c r="W1416" s="221" t="e">
        <f t="shared" si="411"/>
        <v>#REF!</v>
      </c>
    </row>
    <row r="1417" spans="1:23" s="18" customFormat="1" ht="21.95" customHeight="1" x14ac:dyDescent="0.2">
      <c r="A1417" s="217" t="e">
        <f>'Anexo VI Estimativa de custo'!#REF!</f>
        <v>#REF!</v>
      </c>
      <c r="B1417" s="172" t="e">
        <f>CONCATENATE($R$1413,SUM($M$1414:M1417))</f>
        <v>#REF!</v>
      </c>
      <c r="C1417" s="5" t="e">
        <f>'Anexo VI Estimativa de custo'!#REF!</f>
        <v>#REF!</v>
      </c>
      <c r="D1417" s="6" t="e">
        <f>'Anexo VI Estimativa de custo'!#REF!</f>
        <v>#REF!</v>
      </c>
      <c r="E1417" s="43" t="e">
        <f>'Anexo VI Estimativa de custo'!#REF!</f>
        <v>#REF!</v>
      </c>
      <c r="F1417" s="46" t="e">
        <f t="shared" si="426"/>
        <v>#REF!</v>
      </c>
      <c r="G1417" s="167" t="e">
        <f t="shared" si="420"/>
        <v>#REF!</v>
      </c>
      <c r="H1417" s="167" t="e">
        <f t="shared" si="421"/>
        <v>#REF!</v>
      </c>
      <c r="I1417" s="11" t="e">
        <f>'Anexo VI Estimativa de custo'!#REF!</f>
        <v>#REF!</v>
      </c>
      <c r="J1417" s="269" t="e">
        <f t="shared" si="422"/>
        <v>#REF!</v>
      </c>
      <c r="K1417" s="269" t="e">
        <f t="shared" si="423"/>
        <v>#REF!</v>
      </c>
      <c r="L1417" s="269" t="e">
        <f t="shared" si="424"/>
        <v>#REF!</v>
      </c>
      <c r="M1417" s="106" t="e">
        <f t="shared" si="425"/>
        <v>#REF!</v>
      </c>
      <c r="N1417" s="85"/>
      <c r="O1417" s="86"/>
      <c r="P1417" s="16"/>
      <c r="Q1417" s="17"/>
      <c r="R1417" s="126"/>
      <c r="T1417" s="221" t="e">
        <f t="shared" si="410"/>
        <v>#REF!</v>
      </c>
      <c r="W1417" s="221" t="e">
        <f t="shared" si="411"/>
        <v>#REF!</v>
      </c>
    </row>
    <row r="1418" spans="1:23" s="18" customFormat="1" ht="21.95" customHeight="1" x14ac:dyDescent="0.2">
      <c r="A1418" s="217"/>
      <c r="B1418" s="172" t="e">
        <f>CONCATENATE($R$1413,SUM($M$1414:M1418))</f>
        <v>#REF!</v>
      </c>
      <c r="C1418" s="7"/>
      <c r="D1418" s="8"/>
      <c r="E1418" s="43" t="e">
        <f>'Anexo VI Estimativa de custo'!#REF!</f>
        <v>#REF!</v>
      </c>
      <c r="F1418" s="46" t="e">
        <f t="shared" si="426"/>
        <v>#REF!</v>
      </c>
      <c r="G1418" s="167" t="e">
        <f t="shared" si="420"/>
        <v>#REF!</v>
      </c>
      <c r="H1418" s="167" t="e">
        <f t="shared" si="421"/>
        <v>#REF!</v>
      </c>
      <c r="I1418" s="11" t="e">
        <f>'Anexo VI Estimativa de custo'!#REF!</f>
        <v>#REF!</v>
      </c>
      <c r="J1418" s="269" t="e">
        <f t="shared" si="422"/>
        <v>#REF!</v>
      </c>
      <c r="K1418" s="269" t="e">
        <f t="shared" si="423"/>
        <v>#REF!</v>
      </c>
      <c r="L1418" s="269" t="e">
        <f t="shared" si="424"/>
        <v>#REF!</v>
      </c>
      <c r="M1418" s="106" t="e">
        <f t="shared" si="425"/>
        <v>#REF!</v>
      </c>
      <c r="N1418" s="85"/>
      <c r="O1418" s="86"/>
      <c r="P1418" s="16"/>
      <c r="Q1418" s="17"/>
      <c r="R1418" s="126"/>
      <c r="T1418" s="221" t="e">
        <f t="shared" si="410"/>
        <v>#REF!</v>
      </c>
      <c r="W1418" s="221" t="e">
        <f t="shared" si="411"/>
        <v>#REF!</v>
      </c>
    </row>
    <row r="1419" spans="1:23" s="18" customFormat="1" ht="21.95" customHeight="1" x14ac:dyDescent="0.2">
      <c r="A1419" s="217"/>
      <c r="B1419" s="172" t="e">
        <f>CONCATENATE($R$1413,SUM($M$1414:M1419))</f>
        <v>#REF!</v>
      </c>
      <c r="C1419" s="9"/>
      <c r="D1419" s="10"/>
      <c r="E1419" s="43" t="e">
        <f>'Anexo VI Estimativa de custo'!#REF!</f>
        <v>#REF!</v>
      </c>
      <c r="F1419" s="46" t="e">
        <f t="shared" si="426"/>
        <v>#REF!</v>
      </c>
      <c r="G1419" s="167" t="e">
        <f t="shared" si="420"/>
        <v>#REF!</v>
      </c>
      <c r="H1419" s="167" t="e">
        <f t="shared" si="421"/>
        <v>#REF!</v>
      </c>
      <c r="I1419" s="11" t="e">
        <f>'Anexo VI Estimativa de custo'!#REF!</f>
        <v>#REF!</v>
      </c>
      <c r="J1419" s="269" t="e">
        <f t="shared" si="422"/>
        <v>#REF!</v>
      </c>
      <c r="K1419" s="269" t="e">
        <f t="shared" si="423"/>
        <v>#REF!</v>
      </c>
      <c r="L1419" s="269" t="e">
        <f t="shared" si="424"/>
        <v>#REF!</v>
      </c>
      <c r="M1419" s="106" t="e">
        <f t="shared" si="425"/>
        <v>#REF!</v>
      </c>
      <c r="N1419" s="85"/>
      <c r="O1419" s="86"/>
      <c r="P1419" s="16" t="e">
        <f>SUM(E1414:E1419)</f>
        <v>#REF!</v>
      </c>
      <c r="Q1419" s="17"/>
      <c r="R1419" s="126"/>
      <c r="T1419" s="221" t="e">
        <f t="shared" si="410"/>
        <v>#REF!</v>
      </c>
      <c r="W1419" s="221" t="e">
        <f t="shared" si="411"/>
        <v>#REF!</v>
      </c>
    </row>
    <row r="1420" spans="1:23" s="97" customFormat="1" ht="21.95" customHeight="1" x14ac:dyDescent="0.25">
      <c r="A1420" s="189"/>
      <c r="B1420" s="189" t="e">
        <f>SUM(M1420:N1420)</f>
        <v>#REF!</v>
      </c>
      <c r="C1420" s="531" t="s">
        <v>4</v>
      </c>
      <c r="D1420" s="532"/>
      <c r="E1420" s="532"/>
      <c r="F1420" s="532"/>
      <c r="G1420" s="532"/>
      <c r="H1420" s="532"/>
      <c r="I1420" s="532"/>
      <c r="J1420" s="532"/>
      <c r="K1420" s="532"/>
      <c r="L1420" s="532"/>
      <c r="M1420" s="104" t="e">
        <f>IF(P1437&gt;0.01,1,0)</f>
        <v>#REF!</v>
      </c>
      <c r="N1420" s="52" t="e">
        <f>B1413</f>
        <v>#REF!</v>
      </c>
      <c r="O1420" s="53"/>
      <c r="P1420" s="54"/>
      <c r="Q1420" s="55"/>
      <c r="R1420" s="131" t="e">
        <f>CONCATENATE(B1420,".")</f>
        <v>#REF!</v>
      </c>
      <c r="T1420" s="221">
        <f t="shared" si="410"/>
        <v>0</v>
      </c>
      <c r="W1420" s="221">
        <f t="shared" si="411"/>
        <v>0</v>
      </c>
    </row>
    <row r="1421" spans="1:23" s="18" customFormat="1" ht="21.95" customHeight="1" x14ac:dyDescent="0.2">
      <c r="A1421" s="217" t="e">
        <f>'Anexo VI Estimativa de custo'!#REF!</f>
        <v>#REF!</v>
      </c>
      <c r="B1421" s="172" t="e">
        <f>CONCATENATE($R$1420,SUM($M$1421:M1421))</f>
        <v>#REF!</v>
      </c>
      <c r="C1421" s="5" t="e">
        <f>'Anexo VI Estimativa de custo'!#REF!</f>
        <v>#REF!</v>
      </c>
      <c r="D1421" s="6" t="e">
        <f>'Anexo VI Estimativa de custo'!#REF!</f>
        <v>#REF!</v>
      </c>
      <c r="E1421" s="43" t="e">
        <f>'Anexo VI Estimativa de custo'!#REF!</f>
        <v>#REF!</v>
      </c>
      <c r="F1421" s="46" t="e">
        <f>E1421</f>
        <v>#REF!</v>
      </c>
      <c r="G1421" s="167" t="e">
        <f>IF(F1421-E1421&gt;0,F1421-E1421,0)</f>
        <v>#REF!</v>
      </c>
      <c r="H1421" s="167" t="e">
        <f>IF(E1421-F1421&gt;0,E1421-F1421,0)</f>
        <v>#REF!</v>
      </c>
      <c r="I1421" s="89" t="e">
        <f>'Anexo VI Estimativa de custo'!#REF!</f>
        <v>#REF!</v>
      </c>
      <c r="J1421" s="269" t="e">
        <f>G1421*I1421</f>
        <v>#REF!</v>
      </c>
      <c r="K1421" s="269" t="e">
        <f>H1421*I1421</f>
        <v>#REF!</v>
      </c>
      <c r="L1421" s="269" t="e">
        <f>J1421-K1421</f>
        <v>#REF!</v>
      </c>
      <c r="M1421" s="106" t="e">
        <f>IF(E1421&gt;0.001,1,0)</f>
        <v>#REF!</v>
      </c>
      <c r="N1421" s="85"/>
      <c r="O1421" s="86"/>
      <c r="P1421" s="16"/>
      <c r="Q1421" s="17"/>
      <c r="R1421" s="126"/>
      <c r="T1421" s="221" t="e">
        <f t="shared" si="410"/>
        <v>#REF!</v>
      </c>
      <c r="W1421" s="221" t="e">
        <f t="shared" si="411"/>
        <v>#REF!</v>
      </c>
    </row>
    <row r="1422" spans="1:23" s="18" customFormat="1" ht="21.95" customHeight="1" x14ac:dyDescent="0.2">
      <c r="A1422" s="217">
        <f>'Anexo VI Estimativa de custo'!B132</f>
        <v>231084</v>
      </c>
      <c r="B1422" s="172" t="e">
        <f>CONCATENATE($R$1420,SUM($M$1421:M1422))</f>
        <v>#REF!</v>
      </c>
      <c r="C1422" s="5" t="str">
        <f>'Anexo VI Estimativa de custo'!D132</f>
        <v>Ponto de dreno p/ split (10m)</v>
      </c>
      <c r="D1422" s="6" t="str">
        <f>'Anexo VI Estimativa de custo'!E132</f>
        <v>pt</v>
      </c>
      <c r="E1422" s="43">
        <f>'Anexo VI Estimativa de custo'!F132</f>
        <v>10</v>
      </c>
      <c r="F1422" s="46">
        <f t="shared" ref="F1422:F1437" si="427">E1422</f>
        <v>10</v>
      </c>
      <c r="G1422" s="167">
        <f t="shared" ref="G1422:G1437" si="428">IF(F1422-E1422&gt;0,F1422-E1422,0)</f>
        <v>0</v>
      </c>
      <c r="H1422" s="167">
        <f t="shared" ref="H1422:H1437" si="429">IF(E1422-F1422&gt;0,E1422-F1422,0)</f>
        <v>0</v>
      </c>
      <c r="I1422" s="89">
        <f>'Anexo VI Estimativa de custo'!L132</f>
        <v>41.21</v>
      </c>
      <c r="J1422" s="269">
        <f t="shared" ref="J1422:J1437" si="430">G1422*I1422</f>
        <v>0</v>
      </c>
      <c r="K1422" s="269">
        <f t="shared" ref="K1422:K1437" si="431">H1422*I1422</f>
        <v>0</v>
      </c>
      <c r="L1422" s="269">
        <f t="shared" ref="L1422:L1437" si="432">J1422-K1422</f>
        <v>0</v>
      </c>
      <c r="M1422" s="106">
        <f t="shared" ref="M1422:M1437" si="433">IF(E1422&gt;0.001,1,0)</f>
        <v>1</v>
      </c>
      <c r="N1422" s="85"/>
      <c r="O1422" s="86"/>
      <c r="P1422" s="16"/>
      <c r="Q1422" s="17"/>
      <c r="R1422" s="126"/>
      <c r="T1422" s="221">
        <f t="shared" si="410"/>
        <v>412.1</v>
      </c>
      <c r="W1422" s="221">
        <f t="shared" si="411"/>
        <v>412.1</v>
      </c>
    </row>
    <row r="1423" spans="1:23" s="18" customFormat="1" ht="21.95" customHeight="1" x14ac:dyDescent="0.2">
      <c r="A1423" s="217">
        <f>'Anexo VI Estimativa de custo'!B133</f>
        <v>231085</v>
      </c>
      <c r="B1423" s="172" t="e">
        <f>CONCATENATE($R$1420,SUM($M$1421:M1423))</f>
        <v>#REF!</v>
      </c>
      <c r="C1423" s="5" t="str">
        <f>'Anexo VI Estimativa de custo'!D133</f>
        <v>Ponto de gás p/ split até 30.000 BTU's (10m)</v>
      </c>
      <c r="D1423" s="6" t="str">
        <f>'Anexo VI Estimativa de custo'!E133</f>
        <v>pt</v>
      </c>
      <c r="E1423" s="43">
        <f>'Anexo VI Estimativa de custo'!F133</f>
        <v>5</v>
      </c>
      <c r="F1423" s="46">
        <f t="shared" si="427"/>
        <v>5</v>
      </c>
      <c r="G1423" s="167">
        <f t="shared" si="428"/>
        <v>0</v>
      </c>
      <c r="H1423" s="167">
        <f t="shared" si="429"/>
        <v>0</v>
      </c>
      <c r="I1423" s="89">
        <f>'Anexo VI Estimativa de custo'!L133</f>
        <v>229.71</v>
      </c>
      <c r="J1423" s="269">
        <f t="shared" si="430"/>
        <v>0</v>
      </c>
      <c r="K1423" s="269">
        <f t="shared" si="431"/>
        <v>0</v>
      </c>
      <c r="L1423" s="269">
        <f t="shared" si="432"/>
        <v>0</v>
      </c>
      <c r="M1423" s="106">
        <f t="shared" si="433"/>
        <v>1</v>
      </c>
      <c r="N1423" s="85"/>
      <c r="O1423" s="86"/>
      <c r="P1423" s="16"/>
      <c r="Q1423" s="17"/>
      <c r="R1423" s="126"/>
      <c r="T1423" s="221">
        <f t="shared" si="410"/>
        <v>1148.55</v>
      </c>
      <c r="W1423" s="221">
        <f t="shared" si="411"/>
        <v>1148.55</v>
      </c>
    </row>
    <row r="1424" spans="1:23" s="18" customFormat="1" ht="21.95" customHeight="1" x14ac:dyDescent="0.2">
      <c r="A1424" s="217">
        <f>'Anexo VI Estimativa de custo'!B134</f>
        <v>231086</v>
      </c>
      <c r="B1424" s="172" t="e">
        <f>CONCATENATE($R$1420,SUM($M$1421:M1424))</f>
        <v>#REF!</v>
      </c>
      <c r="C1424" s="5" t="str">
        <f>'Anexo VI Estimativa de custo'!D134</f>
        <v>Ponto de gás p/ split até 60.000 BTU's (10m)</v>
      </c>
      <c r="D1424" s="6" t="str">
        <f>'Anexo VI Estimativa de custo'!E134</f>
        <v>pt</v>
      </c>
      <c r="E1424" s="43">
        <f>'Anexo VI Estimativa de custo'!F134</f>
        <v>5</v>
      </c>
      <c r="F1424" s="46">
        <f t="shared" si="427"/>
        <v>5</v>
      </c>
      <c r="G1424" s="167">
        <f t="shared" si="428"/>
        <v>0</v>
      </c>
      <c r="H1424" s="167">
        <f t="shared" si="429"/>
        <v>0</v>
      </c>
      <c r="I1424" s="89">
        <f>'Anexo VI Estimativa de custo'!L134</f>
        <v>357.34</v>
      </c>
      <c r="J1424" s="269">
        <f t="shared" si="430"/>
        <v>0</v>
      </c>
      <c r="K1424" s="269">
        <f t="shared" si="431"/>
        <v>0</v>
      </c>
      <c r="L1424" s="269">
        <f t="shared" si="432"/>
        <v>0</v>
      </c>
      <c r="M1424" s="106">
        <f t="shared" si="433"/>
        <v>1</v>
      </c>
      <c r="N1424" s="85"/>
      <c r="O1424" s="86"/>
      <c r="P1424" s="16"/>
      <c r="Q1424" s="17"/>
      <c r="R1424" s="126"/>
      <c r="T1424" s="221">
        <f t="shared" si="410"/>
        <v>1786.6999999999998</v>
      </c>
      <c r="W1424" s="221">
        <f t="shared" si="411"/>
        <v>1786.6999999999998</v>
      </c>
    </row>
    <row r="1425" spans="1:23" s="18" customFormat="1" ht="21.95" customHeight="1" x14ac:dyDescent="0.2">
      <c r="A1425" s="217" t="e">
        <f>'Anexo VI Estimativa de custo'!#REF!</f>
        <v>#REF!</v>
      </c>
      <c r="B1425" s="172" t="e">
        <f>CONCATENATE($R$1420,SUM($M$1421:M1425))</f>
        <v>#REF!</v>
      </c>
      <c r="C1425" s="5" t="e">
        <f>'Anexo VI Estimativa de custo'!#REF!</f>
        <v>#REF!</v>
      </c>
      <c r="D1425" s="6" t="e">
        <f>'Anexo VI Estimativa de custo'!#REF!</f>
        <v>#REF!</v>
      </c>
      <c r="E1425" s="43" t="e">
        <f>'Anexo VI Estimativa de custo'!#REF!</f>
        <v>#REF!</v>
      </c>
      <c r="F1425" s="46" t="e">
        <f t="shared" si="427"/>
        <v>#REF!</v>
      </c>
      <c r="G1425" s="167" t="e">
        <f t="shared" si="428"/>
        <v>#REF!</v>
      </c>
      <c r="H1425" s="167" t="e">
        <f t="shared" si="429"/>
        <v>#REF!</v>
      </c>
      <c r="I1425" s="89" t="e">
        <f>'Anexo VI Estimativa de custo'!#REF!</f>
        <v>#REF!</v>
      </c>
      <c r="J1425" s="269" t="e">
        <f t="shared" si="430"/>
        <v>#REF!</v>
      </c>
      <c r="K1425" s="269" t="e">
        <f t="shared" si="431"/>
        <v>#REF!</v>
      </c>
      <c r="L1425" s="269" t="e">
        <f t="shared" si="432"/>
        <v>#REF!</v>
      </c>
      <c r="M1425" s="106" t="e">
        <f t="shared" si="433"/>
        <v>#REF!</v>
      </c>
      <c r="N1425" s="85"/>
      <c r="O1425" s="86"/>
      <c r="P1425" s="16"/>
      <c r="Q1425" s="17"/>
      <c r="R1425" s="126"/>
      <c r="T1425" s="221" t="e">
        <f t="shared" si="410"/>
        <v>#REF!</v>
      </c>
      <c r="W1425" s="221" t="e">
        <f t="shared" si="411"/>
        <v>#REF!</v>
      </c>
    </row>
    <row r="1426" spans="1:23" s="18" customFormat="1" ht="21.95" customHeight="1" x14ac:dyDescent="0.2">
      <c r="A1426" s="217" t="e">
        <f>'Anexo VI Estimativa de custo'!#REF!</f>
        <v>#REF!</v>
      </c>
      <c r="B1426" s="172" t="e">
        <f>CONCATENATE($R$1420,SUM($M$1421:M1426))</f>
        <v>#REF!</v>
      </c>
      <c r="C1426" s="5" t="e">
        <f>'Anexo VI Estimativa de custo'!#REF!</f>
        <v>#REF!</v>
      </c>
      <c r="D1426" s="6" t="e">
        <f>'Anexo VI Estimativa de custo'!#REF!</f>
        <v>#REF!</v>
      </c>
      <c r="E1426" s="43" t="e">
        <f>'Anexo VI Estimativa de custo'!#REF!</f>
        <v>#REF!</v>
      </c>
      <c r="F1426" s="46" t="e">
        <f t="shared" si="427"/>
        <v>#REF!</v>
      </c>
      <c r="G1426" s="167" t="e">
        <f t="shared" si="428"/>
        <v>#REF!</v>
      </c>
      <c r="H1426" s="167" t="e">
        <f t="shared" si="429"/>
        <v>#REF!</v>
      </c>
      <c r="I1426" s="89" t="e">
        <f>'Anexo VI Estimativa de custo'!#REF!</f>
        <v>#REF!</v>
      </c>
      <c r="J1426" s="269" t="e">
        <f t="shared" si="430"/>
        <v>#REF!</v>
      </c>
      <c r="K1426" s="269" t="e">
        <f t="shared" si="431"/>
        <v>#REF!</v>
      </c>
      <c r="L1426" s="269" t="e">
        <f t="shared" si="432"/>
        <v>#REF!</v>
      </c>
      <c r="M1426" s="106" t="e">
        <f t="shared" si="433"/>
        <v>#REF!</v>
      </c>
      <c r="N1426" s="85"/>
      <c r="O1426" s="86"/>
      <c r="P1426" s="16"/>
      <c r="Q1426" s="17"/>
      <c r="R1426" s="126"/>
      <c r="T1426" s="221" t="e">
        <f t="shared" ref="T1426:T1489" si="434">E1426*I1426</f>
        <v>#REF!</v>
      </c>
      <c r="W1426" s="221" t="e">
        <f t="shared" ref="W1426:W1489" si="435">I1426*E1426</f>
        <v>#REF!</v>
      </c>
    </row>
    <row r="1427" spans="1:23" s="18" customFormat="1" ht="21.95" customHeight="1" x14ac:dyDescent="0.2">
      <c r="A1427" s="217" t="e">
        <f>'Anexo VI Estimativa de custo'!#REF!</f>
        <v>#REF!</v>
      </c>
      <c r="B1427" s="172" t="e">
        <f>CONCATENATE($R$1420,SUM($M$1421:M1427))</f>
        <v>#REF!</v>
      </c>
      <c r="C1427" s="5" t="e">
        <f>'Anexo VI Estimativa de custo'!#REF!</f>
        <v>#REF!</v>
      </c>
      <c r="D1427" s="6" t="e">
        <f>'Anexo VI Estimativa de custo'!#REF!</f>
        <v>#REF!</v>
      </c>
      <c r="E1427" s="43" t="e">
        <f>'Anexo VI Estimativa de custo'!#REF!</f>
        <v>#REF!</v>
      </c>
      <c r="F1427" s="46" t="e">
        <f t="shared" si="427"/>
        <v>#REF!</v>
      </c>
      <c r="G1427" s="167" t="e">
        <f t="shared" si="428"/>
        <v>#REF!</v>
      </c>
      <c r="H1427" s="167" t="e">
        <f t="shared" si="429"/>
        <v>#REF!</v>
      </c>
      <c r="I1427" s="89" t="e">
        <f>'Anexo VI Estimativa de custo'!#REF!</f>
        <v>#REF!</v>
      </c>
      <c r="J1427" s="269" t="e">
        <f t="shared" si="430"/>
        <v>#REF!</v>
      </c>
      <c r="K1427" s="269" t="e">
        <f t="shared" si="431"/>
        <v>#REF!</v>
      </c>
      <c r="L1427" s="269" t="e">
        <f t="shared" si="432"/>
        <v>#REF!</v>
      </c>
      <c r="M1427" s="106" t="e">
        <f t="shared" si="433"/>
        <v>#REF!</v>
      </c>
      <c r="N1427" s="85"/>
      <c r="O1427" s="86"/>
      <c r="P1427" s="16"/>
      <c r="Q1427" s="17"/>
      <c r="R1427" s="126"/>
      <c r="T1427" s="221" t="e">
        <f t="shared" si="434"/>
        <v>#REF!</v>
      </c>
      <c r="W1427" s="221" t="e">
        <f t="shared" si="435"/>
        <v>#REF!</v>
      </c>
    </row>
    <row r="1428" spans="1:23" s="18" customFormat="1" ht="21.95" customHeight="1" x14ac:dyDescent="0.2">
      <c r="A1428" s="217" t="e">
        <f>'Anexo VI Estimativa de custo'!#REF!</f>
        <v>#REF!</v>
      </c>
      <c r="B1428" s="172" t="e">
        <f>CONCATENATE($R$1420,SUM($M$1421:M1428))</f>
        <v>#REF!</v>
      </c>
      <c r="C1428" s="5" t="e">
        <f>'Anexo VI Estimativa de custo'!#REF!</f>
        <v>#REF!</v>
      </c>
      <c r="D1428" s="6" t="e">
        <f>'Anexo VI Estimativa de custo'!#REF!</f>
        <v>#REF!</v>
      </c>
      <c r="E1428" s="43" t="e">
        <f>'Anexo VI Estimativa de custo'!#REF!</f>
        <v>#REF!</v>
      </c>
      <c r="F1428" s="46" t="e">
        <f t="shared" si="427"/>
        <v>#REF!</v>
      </c>
      <c r="G1428" s="167" t="e">
        <f t="shared" si="428"/>
        <v>#REF!</v>
      </c>
      <c r="H1428" s="167" t="e">
        <f t="shared" si="429"/>
        <v>#REF!</v>
      </c>
      <c r="I1428" s="89" t="e">
        <f>'Anexo VI Estimativa de custo'!#REF!</f>
        <v>#REF!</v>
      </c>
      <c r="J1428" s="269" t="e">
        <f t="shared" si="430"/>
        <v>#REF!</v>
      </c>
      <c r="K1428" s="269" t="e">
        <f t="shared" si="431"/>
        <v>#REF!</v>
      </c>
      <c r="L1428" s="269" t="e">
        <f t="shared" si="432"/>
        <v>#REF!</v>
      </c>
      <c r="M1428" s="106" t="e">
        <f t="shared" si="433"/>
        <v>#REF!</v>
      </c>
      <c r="N1428" s="85"/>
      <c r="O1428" s="86"/>
      <c r="P1428" s="16"/>
      <c r="Q1428" s="17"/>
      <c r="R1428" s="126"/>
      <c r="T1428" s="221" t="e">
        <f t="shared" si="434"/>
        <v>#REF!</v>
      </c>
      <c r="W1428" s="221" t="e">
        <f t="shared" si="435"/>
        <v>#REF!</v>
      </c>
    </row>
    <row r="1429" spans="1:23" s="18" customFormat="1" ht="21.95" customHeight="1" x14ac:dyDescent="0.2">
      <c r="A1429" s="217">
        <f>'Anexo VI Estimativa de custo'!B135</f>
        <v>7</v>
      </c>
      <c r="B1429" s="172" t="e">
        <f>CONCATENATE($R$1420,SUM($M$1421:M1429))</f>
        <v>#REF!</v>
      </c>
      <c r="C1429" s="5" t="str">
        <f>'Anexo VI Estimativa de custo'!D135</f>
        <v>Instalação de aparelho Air-Split - 9.000 BTU's</v>
      </c>
      <c r="D1429" s="6" t="str">
        <f>'Anexo VI Estimativa de custo'!E135</f>
        <v>un</v>
      </c>
      <c r="E1429" s="43">
        <f>'Anexo VI Estimativa de custo'!F135</f>
        <v>2</v>
      </c>
      <c r="F1429" s="46">
        <f t="shared" si="427"/>
        <v>2</v>
      </c>
      <c r="G1429" s="167">
        <f t="shared" si="428"/>
        <v>0</v>
      </c>
      <c r="H1429" s="167">
        <f t="shared" si="429"/>
        <v>0</v>
      </c>
      <c r="I1429" s="89">
        <f>'Anexo VI Estimativa de custo'!L135</f>
        <v>36.1</v>
      </c>
      <c r="J1429" s="269">
        <f t="shared" si="430"/>
        <v>0</v>
      </c>
      <c r="K1429" s="269">
        <f t="shared" si="431"/>
        <v>0</v>
      </c>
      <c r="L1429" s="269">
        <f t="shared" si="432"/>
        <v>0</v>
      </c>
      <c r="M1429" s="106">
        <f t="shared" si="433"/>
        <v>1</v>
      </c>
      <c r="N1429" s="85"/>
      <c r="O1429" s="86"/>
      <c r="P1429" s="16"/>
      <c r="Q1429" s="17"/>
      <c r="R1429" s="126"/>
      <c r="T1429" s="221">
        <f t="shared" si="434"/>
        <v>72.2</v>
      </c>
      <c r="W1429" s="221">
        <f t="shared" si="435"/>
        <v>72.2</v>
      </c>
    </row>
    <row r="1430" spans="1:23" s="18" customFormat="1" ht="21.95" customHeight="1" x14ac:dyDescent="0.2">
      <c r="A1430" s="217">
        <f>'Anexo VI Estimativa de custo'!B136</f>
        <v>8</v>
      </c>
      <c r="B1430" s="172" t="e">
        <f>CONCATENATE($R$1420,SUM($M$1421:M1430))</f>
        <v>#REF!</v>
      </c>
      <c r="C1430" s="5" t="str">
        <f>'Anexo VI Estimativa de custo'!D136</f>
        <v>Instalação de aparelho Air-Split - 12.000 BTU's</v>
      </c>
      <c r="D1430" s="6" t="str">
        <f>'Anexo VI Estimativa de custo'!E136</f>
        <v>un</v>
      </c>
      <c r="E1430" s="43">
        <f>'Anexo VI Estimativa de custo'!F136</f>
        <v>2</v>
      </c>
      <c r="F1430" s="46">
        <f t="shared" si="427"/>
        <v>2</v>
      </c>
      <c r="G1430" s="167">
        <f t="shared" si="428"/>
        <v>0</v>
      </c>
      <c r="H1430" s="167">
        <f t="shared" si="429"/>
        <v>0</v>
      </c>
      <c r="I1430" s="89">
        <f>'Anexo VI Estimativa de custo'!L136</f>
        <v>40.61</v>
      </c>
      <c r="J1430" s="269">
        <f t="shared" si="430"/>
        <v>0</v>
      </c>
      <c r="K1430" s="269">
        <f t="shared" si="431"/>
        <v>0</v>
      </c>
      <c r="L1430" s="269">
        <f t="shared" si="432"/>
        <v>0</v>
      </c>
      <c r="M1430" s="106">
        <f t="shared" si="433"/>
        <v>1</v>
      </c>
      <c r="N1430" s="85"/>
      <c r="O1430" s="86"/>
      <c r="P1430" s="16"/>
      <c r="Q1430" s="17"/>
      <c r="R1430" s="126"/>
      <c r="T1430" s="221">
        <f t="shared" si="434"/>
        <v>81.22</v>
      </c>
      <c r="W1430" s="221">
        <f t="shared" si="435"/>
        <v>81.22</v>
      </c>
    </row>
    <row r="1431" spans="1:23" s="18" customFormat="1" ht="21.95" customHeight="1" x14ac:dyDescent="0.2">
      <c r="A1431" s="217" t="e">
        <f>'Anexo VI Estimativa de custo'!#REF!</f>
        <v>#REF!</v>
      </c>
      <c r="B1431" s="172" t="e">
        <f>CONCATENATE($R$1420,SUM($M$1421:M1431))</f>
        <v>#REF!</v>
      </c>
      <c r="C1431" s="5" t="e">
        <f>'Anexo VI Estimativa de custo'!#REF!</f>
        <v>#REF!</v>
      </c>
      <c r="D1431" s="6" t="e">
        <f>'Anexo VI Estimativa de custo'!#REF!</f>
        <v>#REF!</v>
      </c>
      <c r="E1431" s="43" t="e">
        <f>'Anexo VI Estimativa de custo'!#REF!</f>
        <v>#REF!</v>
      </c>
      <c r="F1431" s="46" t="e">
        <f t="shared" si="427"/>
        <v>#REF!</v>
      </c>
      <c r="G1431" s="167" t="e">
        <f t="shared" si="428"/>
        <v>#REF!</v>
      </c>
      <c r="H1431" s="167" t="e">
        <f t="shared" si="429"/>
        <v>#REF!</v>
      </c>
      <c r="I1431" s="89" t="e">
        <f>'Anexo VI Estimativa de custo'!#REF!</f>
        <v>#REF!</v>
      </c>
      <c r="J1431" s="269" t="e">
        <f t="shared" si="430"/>
        <v>#REF!</v>
      </c>
      <c r="K1431" s="269" t="e">
        <f t="shared" si="431"/>
        <v>#REF!</v>
      </c>
      <c r="L1431" s="269" t="e">
        <f t="shared" si="432"/>
        <v>#REF!</v>
      </c>
      <c r="M1431" s="106" t="e">
        <f t="shared" si="433"/>
        <v>#REF!</v>
      </c>
      <c r="N1431" s="85"/>
      <c r="O1431" s="86"/>
      <c r="P1431" s="16"/>
      <c r="Q1431" s="17"/>
      <c r="R1431" s="126"/>
      <c r="T1431" s="221" t="e">
        <f t="shared" si="434"/>
        <v>#REF!</v>
      </c>
      <c r="W1431" s="221" t="e">
        <f t="shared" si="435"/>
        <v>#REF!</v>
      </c>
    </row>
    <row r="1432" spans="1:23" s="18" customFormat="1" ht="21.95" customHeight="1" x14ac:dyDescent="0.2">
      <c r="A1432" s="217">
        <f>'Anexo VI Estimativa de custo'!B137</f>
        <v>9</v>
      </c>
      <c r="B1432" s="172" t="e">
        <f>CONCATENATE($R$1420,SUM($M$1421:M1432))</f>
        <v>#REF!</v>
      </c>
      <c r="C1432" s="5" t="str">
        <f>'Anexo VI Estimativa de custo'!D137</f>
        <v>Instalação de aparelho Air-Split - 24.000 BTU's</v>
      </c>
      <c r="D1432" s="6" t="str">
        <f>'Anexo VI Estimativa de custo'!E137</f>
        <v>un</v>
      </c>
      <c r="E1432" s="43">
        <f>'Anexo VI Estimativa de custo'!F137</f>
        <v>1</v>
      </c>
      <c r="F1432" s="46">
        <f t="shared" si="427"/>
        <v>1</v>
      </c>
      <c r="G1432" s="167">
        <f t="shared" si="428"/>
        <v>0</v>
      </c>
      <c r="H1432" s="167">
        <f t="shared" si="429"/>
        <v>0</v>
      </c>
      <c r="I1432" s="89">
        <f>'Anexo VI Estimativa de custo'!L137</f>
        <v>49.62</v>
      </c>
      <c r="J1432" s="269">
        <f t="shared" si="430"/>
        <v>0</v>
      </c>
      <c r="K1432" s="269">
        <f t="shared" si="431"/>
        <v>0</v>
      </c>
      <c r="L1432" s="269">
        <f t="shared" si="432"/>
        <v>0</v>
      </c>
      <c r="M1432" s="106">
        <f t="shared" si="433"/>
        <v>1</v>
      </c>
      <c r="N1432" s="85"/>
      <c r="O1432" s="86"/>
      <c r="P1432" s="16"/>
      <c r="Q1432" s="17"/>
      <c r="R1432" s="126"/>
      <c r="T1432" s="221">
        <f t="shared" si="434"/>
        <v>49.62</v>
      </c>
      <c r="W1432" s="221">
        <f t="shared" si="435"/>
        <v>49.62</v>
      </c>
    </row>
    <row r="1433" spans="1:23" s="18" customFormat="1" ht="21.95" customHeight="1" x14ac:dyDescent="0.2">
      <c r="A1433" s="217" t="e">
        <f>'Anexo VI Estimativa de custo'!#REF!</f>
        <v>#REF!</v>
      </c>
      <c r="B1433" s="172" t="e">
        <f>CONCATENATE($R$1420,SUM($M$1421:M1433))</f>
        <v>#REF!</v>
      </c>
      <c r="C1433" s="5" t="e">
        <f>'Anexo VI Estimativa de custo'!#REF!</f>
        <v>#REF!</v>
      </c>
      <c r="D1433" s="6" t="e">
        <f>'Anexo VI Estimativa de custo'!#REF!</f>
        <v>#REF!</v>
      </c>
      <c r="E1433" s="43" t="e">
        <f>'Anexo VI Estimativa de custo'!#REF!</f>
        <v>#REF!</v>
      </c>
      <c r="F1433" s="46" t="e">
        <f t="shared" si="427"/>
        <v>#REF!</v>
      </c>
      <c r="G1433" s="167" t="e">
        <f t="shared" si="428"/>
        <v>#REF!</v>
      </c>
      <c r="H1433" s="167" t="e">
        <f t="shared" si="429"/>
        <v>#REF!</v>
      </c>
      <c r="I1433" s="89" t="e">
        <f>'Anexo VI Estimativa de custo'!#REF!</f>
        <v>#REF!</v>
      </c>
      <c r="J1433" s="269" t="e">
        <f t="shared" si="430"/>
        <v>#REF!</v>
      </c>
      <c r="K1433" s="269" t="e">
        <f t="shared" si="431"/>
        <v>#REF!</v>
      </c>
      <c r="L1433" s="269" t="e">
        <f t="shared" si="432"/>
        <v>#REF!</v>
      </c>
      <c r="M1433" s="106" t="e">
        <f t="shared" si="433"/>
        <v>#REF!</v>
      </c>
      <c r="N1433" s="85"/>
      <c r="O1433" s="86"/>
      <c r="P1433" s="16"/>
      <c r="Q1433" s="17"/>
      <c r="R1433" s="126"/>
      <c r="T1433" s="221" t="e">
        <f t="shared" si="434"/>
        <v>#REF!</v>
      </c>
      <c r="W1433" s="221" t="e">
        <f t="shared" si="435"/>
        <v>#REF!</v>
      </c>
    </row>
    <row r="1434" spans="1:23" s="18" customFormat="1" ht="21.95" customHeight="1" x14ac:dyDescent="0.2">
      <c r="A1434" s="217">
        <f>'Anexo VI Estimativa de custo'!B138</f>
        <v>10</v>
      </c>
      <c r="B1434" s="172" t="e">
        <f>CONCATENATE($R$1420,SUM($M$1421:M1434))</f>
        <v>#REF!</v>
      </c>
      <c r="C1434" s="5" t="str">
        <f>'Anexo VI Estimativa de custo'!D138</f>
        <v>Instalação de aparelho Air-Split - 36.000 BTU's</v>
      </c>
      <c r="D1434" s="6" t="str">
        <f>'Anexo VI Estimativa de custo'!E138</f>
        <v>un</v>
      </c>
      <c r="E1434" s="43">
        <f>'Anexo VI Estimativa de custo'!F138</f>
        <v>2</v>
      </c>
      <c r="F1434" s="46">
        <f t="shared" si="427"/>
        <v>2</v>
      </c>
      <c r="G1434" s="167">
        <f t="shared" si="428"/>
        <v>0</v>
      </c>
      <c r="H1434" s="167">
        <f t="shared" si="429"/>
        <v>0</v>
      </c>
      <c r="I1434" s="89">
        <f>'Anexo VI Estimativa de custo'!L138</f>
        <v>58.66</v>
      </c>
      <c r="J1434" s="269">
        <f t="shared" si="430"/>
        <v>0</v>
      </c>
      <c r="K1434" s="269">
        <f t="shared" si="431"/>
        <v>0</v>
      </c>
      <c r="L1434" s="269">
        <f t="shared" si="432"/>
        <v>0</v>
      </c>
      <c r="M1434" s="106">
        <f t="shared" si="433"/>
        <v>1</v>
      </c>
      <c r="N1434" s="85"/>
      <c r="O1434" s="86"/>
      <c r="P1434" s="16"/>
      <c r="Q1434" s="17"/>
      <c r="R1434" s="126"/>
      <c r="T1434" s="221">
        <f t="shared" si="434"/>
        <v>117.32</v>
      </c>
      <c r="W1434" s="221">
        <f t="shared" si="435"/>
        <v>117.32</v>
      </c>
    </row>
    <row r="1435" spans="1:23" s="18" customFormat="1" ht="21.95" customHeight="1" x14ac:dyDescent="0.2">
      <c r="A1435" s="217">
        <f>'Anexo VI Estimativa de custo'!B139</f>
        <v>11</v>
      </c>
      <c r="B1435" s="172" t="e">
        <f>CONCATENATE($R$1420,SUM($M$1421:M1435))</f>
        <v>#REF!</v>
      </c>
      <c r="C1435" s="5" t="str">
        <f>'Anexo VI Estimativa de custo'!D139</f>
        <v>Instalação de aparelho Air-Split - 48.000 BTU's</v>
      </c>
      <c r="D1435" s="6" t="str">
        <f>'Anexo VI Estimativa de custo'!E139</f>
        <v>un</v>
      </c>
      <c r="E1435" s="43">
        <f>'Anexo VI Estimativa de custo'!F139</f>
        <v>3</v>
      </c>
      <c r="F1435" s="46">
        <f t="shared" si="427"/>
        <v>3</v>
      </c>
      <c r="G1435" s="167">
        <f t="shared" si="428"/>
        <v>0</v>
      </c>
      <c r="H1435" s="167">
        <f t="shared" si="429"/>
        <v>0</v>
      </c>
      <c r="I1435" s="89">
        <f>'Anexo VI Estimativa de custo'!L139</f>
        <v>63.17</v>
      </c>
      <c r="J1435" s="269">
        <f t="shared" si="430"/>
        <v>0</v>
      </c>
      <c r="K1435" s="269">
        <f t="shared" si="431"/>
        <v>0</v>
      </c>
      <c r="L1435" s="269">
        <f t="shared" si="432"/>
        <v>0</v>
      </c>
      <c r="M1435" s="106">
        <f t="shared" si="433"/>
        <v>1</v>
      </c>
      <c r="N1435" s="85"/>
      <c r="O1435" s="86"/>
      <c r="P1435" s="16"/>
      <c r="Q1435" s="17"/>
      <c r="R1435" s="126"/>
      <c r="T1435" s="221">
        <f t="shared" si="434"/>
        <v>189.51</v>
      </c>
      <c r="W1435" s="221">
        <f t="shared" si="435"/>
        <v>189.51</v>
      </c>
    </row>
    <row r="1436" spans="1:23" s="18" customFormat="1" ht="21.95" customHeight="1" x14ac:dyDescent="0.2">
      <c r="A1436" s="217" t="e">
        <f>'Anexo VI Estimativa de custo'!#REF!</f>
        <v>#REF!</v>
      </c>
      <c r="B1436" s="172" t="e">
        <f>CONCATENATE($R$1420,SUM($M$1421:M1436))</f>
        <v>#REF!</v>
      </c>
      <c r="C1436" s="5" t="e">
        <f>'Anexo VI Estimativa de custo'!#REF!</f>
        <v>#REF!</v>
      </c>
      <c r="D1436" s="6" t="e">
        <f>'Anexo VI Estimativa de custo'!#REF!</f>
        <v>#REF!</v>
      </c>
      <c r="E1436" s="43" t="e">
        <f>'Anexo VI Estimativa de custo'!#REF!</f>
        <v>#REF!</v>
      </c>
      <c r="F1436" s="46" t="e">
        <f t="shared" si="427"/>
        <v>#REF!</v>
      </c>
      <c r="G1436" s="167" t="e">
        <f t="shared" si="428"/>
        <v>#REF!</v>
      </c>
      <c r="H1436" s="167" t="e">
        <f t="shared" si="429"/>
        <v>#REF!</v>
      </c>
      <c r="I1436" s="89" t="e">
        <f>'Anexo VI Estimativa de custo'!#REF!</f>
        <v>#REF!</v>
      </c>
      <c r="J1436" s="269" t="e">
        <f t="shared" si="430"/>
        <v>#REF!</v>
      </c>
      <c r="K1436" s="269" t="e">
        <f t="shared" si="431"/>
        <v>#REF!</v>
      </c>
      <c r="L1436" s="269" t="e">
        <f t="shared" si="432"/>
        <v>#REF!</v>
      </c>
      <c r="M1436" s="106" t="e">
        <f t="shared" si="433"/>
        <v>#REF!</v>
      </c>
      <c r="N1436" s="85"/>
      <c r="O1436" s="86"/>
      <c r="P1436" s="16"/>
      <c r="Q1436" s="17"/>
      <c r="R1436" s="126"/>
      <c r="T1436" s="221" t="e">
        <f t="shared" si="434"/>
        <v>#REF!</v>
      </c>
      <c r="W1436" s="221" t="e">
        <f t="shared" si="435"/>
        <v>#REF!</v>
      </c>
    </row>
    <row r="1437" spans="1:23" s="18" customFormat="1" ht="21.95" customHeight="1" x14ac:dyDescent="0.2">
      <c r="A1437" s="217" t="e">
        <f>'Anexo VI Estimativa de custo'!#REF!</f>
        <v>#REF!</v>
      </c>
      <c r="B1437" s="172" t="e">
        <f>CONCATENATE($R$1420,SUM($M$1421:M1437))</f>
        <v>#REF!</v>
      </c>
      <c r="C1437" s="5" t="e">
        <f>'Anexo VI Estimativa de custo'!#REF!</f>
        <v>#REF!</v>
      </c>
      <c r="D1437" s="6" t="e">
        <f>'Anexo VI Estimativa de custo'!#REF!</f>
        <v>#REF!</v>
      </c>
      <c r="E1437" s="43" t="e">
        <f>'Anexo VI Estimativa de custo'!#REF!</f>
        <v>#REF!</v>
      </c>
      <c r="F1437" s="46" t="e">
        <f t="shared" si="427"/>
        <v>#REF!</v>
      </c>
      <c r="G1437" s="167" t="e">
        <f t="shared" si="428"/>
        <v>#REF!</v>
      </c>
      <c r="H1437" s="167" t="e">
        <f t="shared" si="429"/>
        <v>#REF!</v>
      </c>
      <c r="I1437" s="89" t="e">
        <f>'Anexo VI Estimativa de custo'!#REF!</f>
        <v>#REF!</v>
      </c>
      <c r="J1437" s="269" t="e">
        <f t="shared" si="430"/>
        <v>#REF!</v>
      </c>
      <c r="K1437" s="269" t="e">
        <f t="shared" si="431"/>
        <v>#REF!</v>
      </c>
      <c r="L1437" s="269" t="e">
        <f t="shared" si="432"/>
        <v>#REF!</v>
      </c>
      <c r="M1437" s="106" t="e">
        <f t="shared" si="433"/>
        <v>#REF!</v>
      </c>
      <c r="N1437" s="85"/>
      <c r="O1437" s="86"/>
      <c r="P1437" s="16" t="e">
        <f>SUM(E1421:E1437)</f>
        <v>#REF!</v>
      </c>
      <c r="Q1437" s="17"/>
      <c r="R1437" s="126"/>
      <c r="T1437" s="221" t="e">
        <f t="shared" si="434"/>
        <v>#REF!</v>
      </c>
      <c r="W1437" s="221" t="e">
        <f t="shared" si="435"/>
        <v>#REF!</v>
      </c>
    </row>
    <row r="1438" spans="1:23" s="97" customFormat="1" ht="21.95" customHeight="1" x14ac:dyDescent="0.25">
      <c r="A1438" s="190"/>
      <c r="B1438" s="190" t="e">
        <f>SUM(M1438:N1438)</f>
        <v>#REF!</v>
      </c>
      <c r="C1438" s="531" t="s">
        <v>5</v>
      </c>
      <c r="D1438" s="532"/>
      <c r="E1438" s="532"/>
      <c r="F1438" s="532"/>
      <c r="G1438" s="532"/>
      <c r="H1438" s="532"/>
      <c r="I1438" s="532"/>
      <c r="J1438" s="532"/>
      <c r="K1438" s="532"/>
      <c r="L1438" s="532"/>
      <c r="M1438" s="104" t="e">
        <f>IF(P1451&gt;0.01,1,0)</f>
        <v>#REF!</v>
      </c>
      <c r="N1438" s="52" t="e">
        <f>B1420</f>
        <v>#REF!</v>
      </c>
      <c r="O1438" s="53"/>
      <c r="P1438" s="54"/>
      <c r="Q1438" s="55"/>
      <c r="R1438" s="131" t="e">
        <f>CONCATENATE(B1438,".")</f>
        <v>#REF!</v>
      </c>
      <c r="T1438" s="221">
        <f t="shared" si="434"/>
        <v>0</v>
      </c>
      <c r="W1438" s="221">
        <f t="shared" si="435"/>
        <v>0</v>
      </c>
    </row>
    <row r="1439" spans="1:23" s="18" customFormat="1" ht="21.95" customHeight="1" x14ac:dyDescent="0.2">
      <c r="A1439" s="217" t="e">
        <f>'Anexo VI Estimativa de custo'!#REF!</f>
        <v>#REF!</v>
      </c>
      <c r="B1439" s="172" t="e">
        <f>CONCATENATE($R$1438,SUM($M$1439:M1439))</f>
        <v>#REF!</v>
      </c>
      <c r="C1439" s="5" t="e">
        <f>'Anexo VI Estimativa de custo'!#REF!</f>
        <v>#REF!</v>
      </c>
      <c r="D1439" s="6" t="e">
        <f>'Anexo VI Estimativa de custo'!#REF!</f>
        <v>#REF!</v>
      </c>
      <c r="E1439" s="43" t="e">
        <f>'Anexo VI Estimativa de custo'!#REF!</f>
        <v>#REF!</v>
      </c>
      <c r="F1439" s="46" t="e">
        <f>E1439</f>
        <v>#REF!</v>
      </c>
      <c r="G1439" s="167" t="e">
        <f>IF(F1439-E1439&gt;0,F1439-E1439,0)</f>
        <v>#REF!</v>
      </c>
      <c r="H1439" s="167" t="e">
        <f>IF(E1439-F1439&gt;0,E1439-F1439,0)</f>
        <v>#REF!</v>
      </c>
      <c r="I1439" s="89" t="e">
        <f>'Anexo VI Estimativa de custo'!#REF!</f>
        <v>#REF!</v>
      </c>
      <c r="J1439" s="269" t="e">
        <f>G1439*I1439</f>
        <v>#REF!</v>
      </c>
      <c r="K1439" s="269" t="e">
        <f>H1439*I1439</f>
        <v>#REF!</v>
      </c>
      <c r="L1439" s="269" t="e">
        <f>J1439-K1439</f>
        <v>#REF!</v>
      </c>
      <c r="M1439" s="106" t="e">
        <f>IF(E1439&gt;0.001,1,0)</f>
        <v>#REF!</v>
      </c>
      <c r="N1439" s="85"/>
      <c r="O1439" s="86"/>
      <c r="P1439" s="16"/>
      <c r="Q1439" s="17"/>
      <c r="R1439" s="126"/>
      <c r="T1439" s="221" t="e">
        <f t="shared" si="434"/>
        <v>#REF!</v>
      </c>
      <c r="W1439" s="221" t="e">
        <f t="shared" si="435"/>
        <v>#REF!</v>
      </c>
    </row>
    <row r="1440" spans="1:23" s="18" customFormat="1" ht="21.95" customHeight="1" x14ac:dyDescent="0.2">
      <c r="A1440" s="217" t="e">
        <f>'Anexo VI Estimativa de custo'!#REF!</f>
        <v>#REF!</v>
      </c>
      <c r="B1440" s="172" t="e">
        <f>CONCATENATE($R$1438,SUM($M$1439:M1440))</f>
        <v>#REF!</v>
      </c>
      <c r="C1440" s="5" t="e">
        <f>'Anexo VI Estimativa de custo'!#REF!</f>
        <v>#REF!</v>
      </c>
      <c r="D1440" s="6" t="e">
        <f>'Anexo VI Estimativa de custo'!#REF!</f>
        <v>#REF!</v>
      </c>
      <c r="E1440" s="43" t="e">
        <f>'Anexo VI Estimativa de custo'!#REF!</f>
        <v>#REF!</v>
      </c>
      <c r="F1440" s="46" t="e">
        <f t="shared" ref="F1440:F1451" si="436">E1440</f>
        <v>#REF!</v>
      </c>
      <c r="G1440" s="167" t="e">
        <f t="shared" ref="G1440:G1451" si="437">IF(F1440-E1440&gt;0,F1440-E1440,0)</f>
        <v>#REF!</v>
      </c>
      <c r="H1440" s="167" t="e">
        <f t="shared" ref="H1440:H1451" si="438">IF(E1440-F1440&gt;0,E1440-F1440,0)</f>
        <v>#REF!</v>
      </c>
      <c r="I1440" s="89" t="e">
        <f>'Anexo VI Estimativa de custo'!#REF!</f>
        <v>#REF!</v>
      </c>
      <c r="J1440" s="269" t="e">
        <f t="shared" ref="J1440:J1451" si="439">G1440*I1440</f>
        <v>#REF!</v>
      </c>
      <c r="K1440" s="269" t="e">
        <f t="shared" ref="K1440:K1451" si="440">H1440*I1440</f>
        <v>#REF!</v>
      </c>
      <c r="L1440" s="269" t="e">
        <f t="shared" ref="L1440:L1451" si="441">J1440-K1440</f>
        <v>#REF!</v>
      </c>
      <c r="M1440" s="106" t="e">
        <f t="shared" ref="M1440:M1451" si="442">IF(E1440&gt;0.001,1,0)</f>
        <v>#REF!</v>
      </c>
      <c r="N1440" s="85"/>
      <c r="O1440" s="86"/>
      <c r="P1440" s="16"/>
      <c r="Q1440" s="17"/>
      <c r="R1440" s="126"/>
      <c r="T1440" s="221" t="e">
        <f t="shared" si="434"/>
        <v>#REF!</v>
      </c>
      <c r="W1440" s="221" t="e">
        <f t="shared" si="435"/>
        <v>#REF!</v>
      </c>
    </row>
    <row r="1441" spans="1:23" s="18" customFormat="1" ht="21.95" customHeight="1" x14ac:dyDescent="0.2">
      <c r="A1441" s="217" t="e">
        <f>'Anexo VI Estimativa de custo'!#REF!</f>
        <v>#REF!</v>
      </c>
      <c r="B1441" s="172" t="e">
        <f>CONCATENATE($R$1438,SUM($M$1439:M1441))</f>
        <v>#REF!</v>
      </c>
      <c r="C1441" s="5" t="e">
        <f>'Anexo VI Estimativa de custo'!#REF!</f>
        <v>#REF!</v>
      </c>
      <c r="D1441" s="6" t="e">
        <f>'Anexo VI Estimativa de custo'!#REF!</f>
        <v>#REF!</v>
      </c>
      <c r="E1441" s="43" t="e">
        <f>'Anexo VI Estimativa de custo'!#REF!</f>
        <v>#REF!</v>
      </c>
      <c r="F1441" s="46" t="e">
        <f t="shared" si="436"/>
        <v>#REF!</v>
      </c>
      <c r="G1441" s="167" t="e">
        <f t="shared" si="437"/>
        <v>#REF!</v>
      </c>
      <c r="H1441" s="167" t="e">
        <f t="shared" si="438"/>
        <v>#REF!</v>
      </c>
      <c r="I1441" s="89" t="e">
        <f>'Anexo VI Estimativa de custo'!#REF!</f>
        <v>#REF!</v>
      </c>
      <c r="J1441" s="269" t="e">
        <f t="shared" si="439"/>
        <v>#REF!</v>
      </c>
      <c r="K1441" s="269" t="e">
        <f t="shared" si="440"/>
        <v>#REF!</v>
      </c>
      <c r="L1441" s="269" t="e">
        <f t="shared" si="441"/>
        <v>#REF!</v>
      </c>
      <c r="M1441" s="106" t="e">
        <f t="shared" si="442"/>
        <v>#REF!</v>
      </c>
      <c r="N1441" s="85"/>
      <c r="O1441" s="86"/>
      <c r="P1441" s="16"/>
      <c r="Q1441" s="17"/>
      <c r="R1441" s="126"/>
      <c r="T1441" s="221" t="e">
        <f t="shared" si="434"/>
        <v>#REF!</v>
      </c>
      <c r="W1441" s="221" t="e">
        <f t="shared" si="435"/>
        <v>#REF!</v>
      </c>
    </row>
    <row r="1442" spans="1:23" s="18" customFormat="1" ht="21.95" customHeight="1" x14ac:dyDescent="0.2">
      <c r="A1442" s="217" t="e">
        <f>'Anexo VI Estimativa de custo'!#REF!</f>
        <v>#REF!</v>
      </c>
      <c r="B1442" s="172" t="e">
        <f>CONCATENATE($R$1438,SUM($M$1439:M1442))</f>
        <v>#REF!</v>
      </c>
      <c r="C1442" s="5" t="e">
        <f>'Anexo VI Estimativa de custo'!#REF!</f>
        <v>#REF!</v>
      </c>
      <c r="D1442" s="6" t="e">
        <f>'Anexo VI Estimativa de custo'!#REF!</f>
        <v>#REF!</v>
      </c>
      <c r="E1442" s="43" t="e">
        <f>'Anexo VI Estimativa de custo'!#REF!</f>
        <v>#REF!</v>
      </c>
      <c r="F1442" s="46" t="e">
        <f t="shared" si="436"/>
        <v>#REF!</v>
      </c>
      <c r="G1442" s="167" t="e">
        <f t="shared" si="437"/>
        <v>#REF!</v>
      </c>
      <c r="H1442" s="167" t="e">
        <f t="shared" si="438"/>
        <v>#REF!</v>
      </c>
      <c r="I1442" s="89" t="e">
        <f>'Anexo VI Estimativa de custo'!#REF!</f>
        <v>#REF!</v>
      </c>
      <c r="J1442" s="269" t="e">
        <f t="shared" si="439"/>
        <v>#REF!</v>
      </c>
      <c r="K1442" s="269" t="e">
        <f t="shared" si="440"/>
        <v>#REF!</v>
      </c>
      <c r="L1442" s="269" t="e">
        <f t="shared" si="441"/>
        <v>#REF!</v>
      </c>
      <c r="M1442" s="106" t="e">
        <f t="shared" si="442"/>
        <v>#REF!</v>
      </c>
      <c r="N1442" s="85"/>
      <c r="O1442" s="86"/>
      <c r="P1442" s="16"/>
      <c r="Q1442" s="17"/>
      <c r="R1442" s="126"/>
      <c r="T1442" s="221" t="e">
        <f t="shared" si="434"/>
        <v>#REF!</v>
      </c>
      <c r="W1442" s="221" t="e">
        <f t="shared" si="435"/>
        <v>#REF!</v>
      </c>
    </row>
    <row r="1443" spans="1:23" s="18" customFormat="1" ht="21.95" customHeight="1" x14ac:dyDescent="0.2">
      <c r="A1443" s="217" t="e">
        <f>'Anexo VI Estimativa de custo'!#REF!</f>
        <v>#REF!</v>
      </c>
      <c r="B1443" s="172" t="e">
        <f>CONCATENATE($R$1438,SUM($M$1439:M1443))</f>
        <v>#REF!</v>
      </c>
      <c r="C1443" s="5" t="e">
        <f>'Anexo VI Estimativa de custo'!#REF!</f>
        <v>#REF!</v>
      </c>
      <c r="D1443" s="6" t="e">
        <f>'Anexo VI Estimativa de custo'!#REF!</f>
        <v>#REF!</v>
      </c>
      <c r="E1443" s="43" t="e">
        <f>'Anexo VI Estimativa de custo'!#REF!</f>
        <v>#REF!</v>
      </c>
      <c r="F1443" s="46" t="e">
        <f t="shared" si="436"/>
        <v>#REF!</v>
      </c>
      <c r="G1443" s="167" t="e">
        <f t="shared" si="437"/>
        <v>#REF!</v>
      </c>
      <c r="H1443" s="167" t="e">
        <f t="shared" si="438"/>
        <v>#REF!</v>
      </c>
      <c r="I1443" s="89" t="e">
        <f>'Anexo VI Estimativa de custo'!#REF!</f>
        <v>#REF!</v>
      </c>
      <c r="J1443" s="269" t="e">
        <f t="shared" si="439"/>
        <v>#REF!</v>
      </c>
      <c r="K1443" s="269" t="e">
        <f t="shared" si="440"/>
        <v>#REF!</v>
      </c>
      <c r="L1443" s="269" t="e">
        <f t="shared" si="441"/>
        <v>#REF!</v>
      </c>
      <c r="M1443" s="106" t="e">
        <f t="shared" si="442"/>
        <v>#REF!</v>
      </c>
      <c r="N1443" s="85"/>
      <c r="O1443" s="86"/>
      <c r="P1443" s="16"/>
      <c r="Q1443" s="17"/>
      <c r="R1443" s="126"/>
      <c r="T1443" s="221" t="e">
        <f t="shared" si="434"/>
        <v>#REF!</v>
      </c>
      <c r="W1443" s="221" t="e">
        <f t="shared" si="435"/>
        <v>#REF!</v>
      </c>
    </row>
    <row r="1444" spans="1:23" s="18" customFormat="1" ht="21.95" customHeight="1" x14ac:dyDescent="0.2">
      <c r="A1444" s="217" t="e">
        <f>'Anexo VI Estimativa de custo'!#REF!</f>
        <v>#REF!</v>
      </c>
      <c r="B1444" s="172" t="e">
        <f>CONCATENATE($R$1438,SUM($M$1439:M1444))</f>
        <v>#REF!</v>
      </c>
      <c r="C1444" s="5" t="e">
        <f>'Anexo VI Estimativa de custo'!#REF!</f>
        <v>#REF!</v>
      </c>
      <c r="D1444" s="6" t="e">
        <f>'Anexo VI Estimativa de custo'!#REF!</f>
        <v>#REF!</v>
      </c>
      <c r="E1444" s="43" t="e">
        <f>'Anexo VI Estimativa de custo'!#REF!</f>
        <v>#REF!</v>
      </c>
      <c r="F1444" s="46" t="e">
        <f t="shared" si="436"/>
        <v>#REF!</v>
      </c>
      <c r="G1444" s="167" t="e">
        <f t="shared" si="437"/>
        <v>#REF!</v>
      </c>
      <c r="H1444" s="167" t="e">
        <f t="shared" si="438"/>
        <v>#REF!</v>
      </c>
      <c r="I1444" s="89" t="e">
        <f>'Anexo VI Estimativa de custo'!#REF!</f>
        <v>#REF!</v>
      </c>
      <c r="J1444" s="269" t="e">
        <f t="shared" si="439"/>
        <v>#REF!</v>
      </c>
      <c r="K1444" s="269" t="e">
        <f t="shared" si="440"/>
        <v>#REF!</v>
      </c>
      <c r="L1444" s="269" t="e">
        <f t="shared" si="441"/>
        <v>#REF!</v>
      </c>
      <c r="M1444" s="106" t="e">
        <f t="shared" si="442"/>
        <v>#REF!</v>
      </c>
      <c r="N1444" s="85"/>
      <c r="O1444" s="86"/>
      <c r="P1444" s="16"/>
      <c r="Q1444" s="17"/>
      <c r="R1444" s="126"/>
      <c r="T1444" s="221" t="e">
        <f t="shared" si="434"/>
        <v>#REF!</v>
      </c>
      <c r="W1444" s="221" t="e">
        <f t="shared" si="435"/>
        <v>#REF!</v>
      </c>
    </row>
    <row r="1445" spans="1:23" s="18" customFormat="1" ht="21.95" customHeight="1" x14ac:dyDescent="0.2">
      <c r="A1445" s="217" t="e">
        <f>'Anexo VI Estimativa de custo'!#REF!</f>
        <v>#REF!</v>
      </c>
      <c r="B1445" s="172" t="e">
        <f>CONCATENATE($R$1438,SUM($M$1439:M1445))</f>
        <v>#REF!</v>
      </c>
      <c r="C1445" s="5" t="e">
        <f>'Anexo VI Estimativa de custo'!#REF!</f>
        <v>#REF!</v>
      </c>
      <c r="D1445" s="6" t="e">
        <f>'Anexo VI Estimativa de custo'!#REF!</f>
        <v>#REF!</v>
      </c>
      <c r="E1445" s="43" t="e">
        <f>'Anexo VI Estimativa de custo'!#REF!</f>
        <v>#REF!</v>
      </c>
      <c r="F1445" s="46" t="e">
        <f t="shared" si="436"/>
        <v>#REF!</v>
      </c>
      <c r="G1445" s="167" t="e">
        <f t="shared" si="437"/>
        <v>#REF!</v>
      </c>
      <c r="H1445" s="167" t="e">
        <f t="shared" si="438"/>
        <v>#REF!</v>
      </c>
      <c r="I1445" s="89" t="e">
        <f>'Anexo VI Estimativa de custo'!#REF!</f>
        <v>#REF!</v>
      </c>
      <c r="J1445" s="269" t="e">
        <f t="shared" si="439"/>
        <v>#REF!</v>
      </c>
      <c r="K1445" s="269" t="e">
        <f t="shared" si="440"/>
        <v>#REF!</v>
      </c>
      <c r="L1445" s="269" t="e">
        <f t="shared" si="441"/>
        <v>#REF!</v>
      </c>
      <c r="M1445" s="106" t="e">
        <f t="shared" si="442"/>
        <v>#REF!</v>
      </c>
      <c r="N1445" s="85"/>
      <c r="O1445" s="86"/>
      <c r="P1445" s="16"/>
      <c r="Q1445" s="17"/>
      <c r="R1445" s="126"/>
      <c r="T1445" s="221" t="e">
        <f t="shared" si="434"/>
        <v>#REF!</v>
      </c>
      <c r="W1445" s="221" t="e">
        <f t="shared" si="435"/>
        <v>#REF!</v>
      </c>
    </row>
    <row r="1446" spans="1:23" s="18" customFormat="1" ht="21.95" customHeight="1" x14ac:dyDescent="0.2">
      <c r="A1446" s="217" t="e">
        <f>'Anexo VI Estimativa de custo'!#REF!</f>
        <v>#REF!</v>
      </c>
      <c r="B1446" s="172" t="e">
        <f>CONCATENATE($R$1438,SUM($M$1439:M1446))</f>
        <v>#REF!</v>
      </c>
      <c r="C1446" s="5" t="e">
        <f>'Anexo VI Estimativa de custo'!#REF!</f>
        <v>#REF!</v>
      </c>
      <c r="D1446" s="6" t="e">
        <f>'Anexo VI Estimativa de custo'!#REF!</f>
        <v>#REF!</v>
      </c>
      <c r="E1446" s="43" t="e">
        <f>'Anexo VI Estimativa de custo'!#REF!</f>
        <v>#REF!</v>
      </c>
      <c r="F1446" s="46" t="e">
        <f t="shared" si="436"/>
        <v>#REF!</v>
      </c>
      <c r="G1446" s="167" t="e">
        <f t="shared" si="437"/>
        <v>#REF!</v>
      </c>
      <c r="H1446" s="167" t="e">
        <f t="shared" si="438"/>
        <v>#REF!</v>
      </c>
      <c r="I1446" s="89" t="e">
        <f>'Anexo VI Estimativa de custo'!#REF!</f>
        <v>#REF!</v>
      </c>
      <c r="J1446" s="269" t="e">
        <f t="shared" si="439"/>
        <v>#REF!</v>
      </c>
      <c r="K1446" s="269" t="e">
        <f t="shared" si="440"/>
        <v>#REF!</v>
      </c>
      <c r="L1446" s="269" t="e">
        <f t="shared" si="441"/>
        <v>#REF!</v>
      </c>
      <c r="M1446" s="106" t="e">
        <f t="shared" si="442"/>
        <v>#REF!</v>
      </c>
      <c r="N1446" s="85"/>
      <c r="O1446" s="86"/>
      <c r="P1446" s="16"/>
      <c r="Q1446" s="17"/>
      <c r="R1446" s="126"/>
      <c r="T1446" s="221" t="e">
        <f t="shared" si="434"/>
        <v>#REF!</v>
      </c>
      <c r="W1446" s="221" t="e">
        <f t="shared" si="435"/>
        <v>#REF!</v>
      </c>
    </row>
    <row r="1447" spans="1:23" s="18" customFormat="1" ht="21.95" customHeight="1" x14ac:dyDescent="0.2">
      <c r="A1447" s="217" t="e">
        <f>'Anexo VI Estimativa de custo'!#REF!</f>
        <v>#REF!</v>
      </c>
      <c r="B1447" s="172" t="e">
        <f>CONCATENATE($R$1438,SUM($M$1439:M1447))</f>
        <v>#REF!</v>
      </c>
      <c r="C1447" s="5" t="e">
        <f>'Anexo VI Estimativa de custo'!#REF!</f>
        <v>#REF!</v>
      </c>
      <c r="D1447" s="6" t="e">
        <f>'Anexo VI Estimativa de custo'!#REF!</f>
        <v>#REF!</v>
      </c>
      <c r="E1447" s="43" t="e">
        <f>'Anexo VI Estimativa de custo'!#REF!</f>
        <v>#REF!</v>
      </c>
      <c r="F1447" s="46" t="e">
        <f t="shared" si="436"/>
        <v>#REF!</v>
      </c>
      <c r="G1447" s="167" t="e">
        <f t="shared" si="437"/>
        <v>#REF!</v>
      </c>
      <c r="H1447" s="167" t="e">
        <f t="shared" si="438"/>
        <v>#REF!</v>
      </c>
      <c r="I1447" s="89" t="e">
        <f>'Anexo VI Estimativa de custo'!#REF!</f>
        <v>#REF!</v>
      </c>
      <c r="J1447" s="269" t="e">
        <f t="shared" si="439"/>
        <v>#REF!</v>
      </c>
      <c r="K1447" s="269" t="e">
        <f t="shared" si="440"/>
        <v>#REF!</v>
      </c>
      <c r="L1447" s="269" t="e">
        <f t="shared" si="441"/>
        <v>#REF!</v>
      </c>
      <c r="M1447" s="106" t="e">
        <f t="shared" si="442"/>
        <v>#REF!</v>
      </c>
      <c r="N1447" s="85"/>
      <c r="O1447" s="86"/>
      <c r="P1447" s="16"/>
      <c r="Q1447" s="17"/>
      <c r="R1447" s="126"/>
      <c r="T1447" s="221" t="e">
        <f t="shared" si="434"/>
        <v>#REF!</v>
      </c>
      <c r="W1447" s="221" t="e">
        <f t="shared" si="435"/>
        <v>#REF!</v>
      </c>
    </row>
    <row r="1448" spans="1:23" s="18" customFormat="1" ht="21.95" customHeight="1" x14ac:dyDescent="0.2">
      <c r="A1448" s="217" t="e">
        <f>'Anexo VI Estimativa de custo'!#REF!</f>
        <v>#REF!</v>
      </c>
      <c r="B1448" s="172" t="e">
        <f>CONCATENATE($R$1438,SUM($M$1439:M1448))</f>
        <v>#REF!</v>
      </c>
      <c r="C1448" s="5" t="e">
        <f>'Anexo VI Estimativa de custo'!#REF!</f>
        <v>#REF!</v>
      </c>
      <c r="D1448" s="6" t="e">
        <f>'Anexo VI Estimativa de custo'!#REF!</f>
        <v>#REF!</v>
      </c>
      <c r="E1448" s="43" t="e">
        <f>'Anexo VI Estimativa de custo'!#REF!</f>
        <v>#REF!</v>
      </c>
      <c r="F1448" s="46" t="e">
        <f t="shared" si="436"/>
        <v>#REF!</v>
      </c>
      <c r="G1448" s="167" t="e">
        <f t="shared" si="437"/>
        <v>#REF!</v>
      </c>
      <c r="H1448" s="167" t="e">
        <f t="shared" si="438"/>
        <v>#REF!</v>
      </c>
      <c r="I1448" s="89" t="e">
        <f>'Anexo VI Estimativa de custo'!#REF!</f>
        <v>#REF!</v>
      </c>
      <c r="J1448" s="269" t="e">
        <f t="shared" si="439"/>
        <v>#REF!</v>
      </c>
      <c r="K1448" s="269" t="e">
        <f t="shared" si="440"/>
        <v>#REF!</v>
      </c>
      <c r="L1448" s="269" t="e">
        <f t="shared" si="441"/>
        <v>#REF!</v>
      </c>
      <c r="M1448" s="106" t="e">
        <f t="shared" si="442"/>
        <v>#REF!</v>
      </c>
      <c r="N1448" s="85"/>
      <c r="O1448" s="86"/>
      <c r="P1448" s="16"/>
      <c r="Q1448" s="17"/>
      <c r="R1448" s="126"/>
      <c r="T1448" s="221" t="e">
        <f t="shared" si="434"/>
        <v>#REF!</v>
      </c>
      <c r="W1448" s="221" t="e">
        <f t="shared" si="435"/>
        <v>#REF!</v>
      </c>
    </row>
    <row r="1449" spans="1:23" s="18" customFormat="1" ht="21.95" customHeight="1" x14ac:dyDescent="0.2">
      <c r="A1449" s="217" t="e">
        <f>'Anexo VI Estimativa de custo'!#REF!</f>
        <v>#REF!</v>
      </c>
      <c r="B1449" s="172" t="e">
        <f>CONCATENATE($R$1438,SUM($M$1439:M1449))</f>
        <v>#REF!</v>
      </c>
      <c r="C1449" s="5" t="e">
        <f>'Anexo VI Estimativa de custo'!#REF!</f>
        <v>#REF!</v>
      </c>
      <c r="D1449" s="6" t="e">
        <f>'Anexo VI Estimativa de custo'!#REF!</f>
        <v>#REF!</v>
      </c>
      <c r="E1449" s="43" t="e">
        <f>'Anexo VI Estimativa de custo'!#REF!</f>
        <v>#REF!</v>
      </c>
      <c r="F1449" s="46" t="e">
        <f t="shared" si="436"/>
        <v>#REF!</v>
      </c>
      <c r="G1449" s="167" t="e">
        <f t="shared" si="437"/>
        <v>#REF!</v>
      </c>
      <c r="H1449" s="167" t="e">
        <f t="shared" si="438"/>
        <v>#REF!</v>
      </c>
      <c r="I1449" s="89" t="e">
        <f>'Anexo VI Estimativa de custo'!#REF!</f>
        <v>#REF!</v>
      </c>
      <c r="J1449" s="269" t="e">
        <f t="shared" si="439"/>
        <v>#REF!</v>
      </c>
      <c r="K1449" s="269" t="e">
        <f t="shared" si="440"/>
        <v>#REF!</v>
      </c>
      <c r="L1449" s="269" t="e">
        <f t="shared" si="441"/>
        <v>#REF!</v>
      </c>
      <c r="M1449" s="106" t="e">
        <f t="shared" si="442"/>
        <v>#REF!</v>
      </c>
      <c r="N1449" s="85"/>
      <c r="O1449" s="86"/>
      <c r="P1449" s="16"/>
      <c r="Q1449" s="17"/>
      <c r="R1449" s="126"/>
      <c r="T1449" s="221" t="e">
        <f t="shared" si="434"/>
        <v>#REF!</v>
      </c>
      <c r="W1449" s="221" t="e">
        <f t="shared" si="435"/>
        <v>#REF!</v>
      </c>
    </row>
    <row r="1450" spans="1:23" s="18" customFormat="1" ht="21.95" customHeight="1" x14ac:dyDescent="0.2">
      <c r="A1450" s="217" t="e">
        <f>'Anexo VI Estimativa de custo'!#REF!</f>
        <v>#REF!</v>
      </c>
      <c r="B1450" s="172" t="e">
        <f>CONCATENATE($R$1438,SUM($M$1439:M1450))</f>
        <v>#REF!</v>
      </c>
      <c r="C1450" s="5" t="e">
        <f>'Anexo VI Estimativa de custo'!#REF!</f>
        <v>#REF!</v>
      </c>
      <c r="D1450" s="6" t="e">
        <f>'Anexo VI Estimativa de custo'!#REF!</f>
        <v>#REF!</v>
      </c>
      <c r="E1450" s="43" t="e">
        <f>'Anexo VI Estimativa de custo'!#REF!</f>
        <v>#REF!</v>
      </c>
      <c r="F1450" s="46" t="e">
        <f t="shared" si="436"/>
        <v>#REF!</v>
      </c>
      <c r="G1450" s="167" t="e">
        <f t="shared" si="437"/>
        <v>#REF!</v>
      </c>
      <c r="H1450" s="167" t="e">
        <f t="shared" si="438"/>
        <v>#REF!</v>
      </c>
      <c r="I1450" s="89" t="e">
        <f>'Anexo VI Estimativa de custo'!#REF!</f>
        <v>#REF!</v>
      </c>
      <c r="J1450" s="269" t="e">
        <f t="shared" si="439"/>
        <v>#REF!</v>
      </c>
      <c r="K1450" s="269" t="e">
        <f t="shared" si="440"/>
        <v>#REF!</v>
      </c>
      <c r="L1450" s="269" t="e">
        <f t="shared" si="441"/>
        <v>#REF!</v>
      </c>
      <c r="M1450" s="106" t="e">
        <f t="shared" si="442"/>
        <v>#REF!</v>
      </c>
      <c r="N1450" s="85"/>
      <c r="O1450" s="86"/>
      <c r="P1450" s="16"/>
      <c r="Q1450" s="17"/>
      <c r="R1450" s="126"/>
      <c r="T1450" s="221" t="e">
        <f t="shared" si="434"/>
        <v>#REF!</v>
      </c>
      <c r="W1450" s="221" t="e">
        <f t="shared" si="435"/>
        <v>#REF!</v>
      </c>
    </row>
    <row r="1451" spans="1:23" s="18" customFormat="1" ht="21.95" customHeight="1" x14ac:dyDescent="0.2">
      <c r="A1451" s="217" t="e">
        <f>'Anexo VI Estimativa de custo'!#REF!</f>
        <v>#REF!</v>
      </c>
      <c r="B1451" s="172" t="e">
        <f>CONCATENATE($R$1438,SUM($M$1439:M1451))</f>
        <v>#REF!</v>
      </c>
      <c r="C1451" s="5" t="e">
        <f>'Anexo VI Estimativa de custo'!#REF!</f>
        <v>#REF!</v>
      </c>
      <c r="D1451" s="6" t="e">
        <f>'Anexo VI Estimativa de custo'!#REF!</f>
        <v>#REF!</v>
      </c>
      <c r="E1451" s="43" t="e">
        <f>'Anexo VI Estimativa de custo'!#REF!</f>
        <v>#REF!</v>
      </c>
      <c r="F1451" s="46" t="e">
        <f t="shared" si="436"/>
        <v>#REF!</v>
      </c>
      <c r="G1451" s="167" t="e">
        <f t="shared" si="437"/>
        <v>#REF!</v>
      </c>
      <c r="H1451" s="167" t="e">
        <f t="shared" si="438"/>
        <v>#REF!</v>
      </c>
      <c r="I1451" s="89" t="e">
        <f>'Anexo VI Estimativa de custo'!#REF!</f>
        <v>#REF!</v>
      </c>
      <c r="J1451" s="269" t="e">
        <f t="shared" si="439"/>
        <v>#REF!</v>
      </c>
      <c r="K1451" s="269" t="e">
        <f t="shared" si="440"/>
        <v>#REF!</v>
      </c>
      <c r="L1451" s="269" t="e">
        <f t="shared" si="441"/>
        <v>#REF!</v>
      </c>
      <c r="M1451" s="106" t="e">
        <f t="shared" si="442"/>
        <v>#REF!</v>
      </c>
      <c r="N1451" s="85"/>
      <c r="O1451" s="86"/>
      <c r="P1451" s="16" t="e">
        <f>SUM(E1439:E1451)</f>
        <v>#REF!</v>
      </c>
      <c r="Q1451" s="17"/>
      <c r="R1451" s="126"/>
      <c r="T1451" s="221" t="e">
        <f t="shared" si="434"/>
        <v>#REF!</v>
      </c>
      <c r="W1451" s="221" t="e">
        <f t="shared" si="435"/>
        <v>#REF!</v>
      </c>
    </row>
    <row r="1452" spans="1:23" s="97" customFormat="1" ht="21.95" customHeight="1" x14ac:dyDescent="0.25">
      <c r="A1452" s="189"/>
      <c r="B1452" s="189" t="e">
        <f>SUM(M1452:N1452)</f>
        <v>#REF!</v>
      </c>
      <c r="C1452" s="531" t="s">
        <v>6</v>
      </c>
      <c r="D1452" s="532"/>
      <c r="E1452" s="532"/>
      <c r="F1452" s="532"/>
      <c r="G1452" s="532"/>
      <c r="H1452" s="532"/>
      <c r="I1452" s="532"/>
      <c r="J1452" s="532"/>
      <c r="K1452" s="532"/>
      <c r="L1452" s="532"/>
      <c r="M1452" s="104" t="e">
        <f>IF(P1525&gt;0.01,1,0)</f>
        <v>#REF!</v>
      </c>
      <c r="N1452" s="52" t="e">
        <f>B1438</f>
        <v>#REF!</v>
      </c>
      <c r="O1452" s="53"/>
      <c r="P1452" s="54"/>
      <c r="Q1452" s="55"/>
      <c r="R1452" s="125"/>
      <c r="T1452" s="221">
        <f t="shared" si="434"/>
        <v>0</v>
      </c>
      <c r="W1452" s="221">
        <f t="shared" si="435"/>
        <v>0</v>
      </c>
    </row>
    <row r="1453" spans="1:23" s="99" customFormat="1" ht="21.95" customHeight="1" x14ac:dyDescent="0.25">
      <c r="A1453" s="175"/>
      <c r="B1453" s="175" t="e">
        <f>CONCATENATE(B1452,".1")</f>
        <v>#REF!</v>
      </c>
      <c r="C1453" s="57" t="s">
        <v>7</v>
      </c>
      <c r="D1453" s="101"/>
      <c r="E1453" s="102"/>
      <c r="F1453" s="102"/>
      <c r="G1453" s="102"/>
      <c r="H1453" s="102"/>
      <c r="I1453" s="103"/>
      <c r="J1453" s="102"/>
      <c r="K1453" s="102"/>
      <c r="L1453" s="102"/>
      <c r="M1453" s="104" t="e">
        <f>IF(P1469&gt;0.01,1,0)</f>
        <v>#REF!</v>
      </c>
      <c r="N1453" s="96"/>
      <c r="O1453" s="53"/>
      <c r="P1453" s="54"/>
      <c r="Q1453" s="98"/>
      <c r="R1453" s="131" t="e">
        <f>CONCATENATE(B1453,".")</f>
        <v>#REF!</v>
      </c>
      <c r="T1453" s="221">
        <f t="shared" si="434"/>
        <v>0</v>
      </c>
      <c r="W1453" s="221">
        <f t="shared" si="435"/>
        <v>0</v>
      </c>
    </row>
    <row r="1454" spans="1:23" s="18" customFormat="1" ht="21.95" customHeight="1" x14ac:dyDescent="0.2">
      <c r="A1454" s="217" t="e">
        <f>'Anexo VI Estimativa de custo'!#REF!</f>
        <v>#REF!</v>
      </c>
      <c r="B1454" s="172" t="e">
        <f>CONCATENATE($R$1453,SUM($M$1454:M1454))</f>
        <v>#REF!</v>
      </c>
      <c r="C1454" s="5" t="e">
        <f>'Anexo VI Estimativa de custo'!#REF!</f>
        <v>#REF!</v>
      </c>
      <c r="D1454" s="6" t="e">
        <f>'Anexo VI Estimativa de custo'!#REF!</f>
        <v>#REF!</v>
      </c>
      <c r="E1454" s="43" t="e">
        <f>'Anexo VI Estimativa de custo'!#REF!</f>
        <v>#REF!</v>
      </c>
      <c r="F1454" s="46" t="e">
        <f>E1454</f>
        <v>#REF!</v>
      </c>
      <c r="G1454" s="167" t="e">
        <f>IF(F1454-E1454&gt;0,F1454-E1454,0)</f>
        <v>#REF!</v>
      </c>
      <c r="H1454" s="167" t="e">
        <f>IF(E1454-F1454&gt;0,E1454-F1454,0)</f>
        <v>#REF!</v>
      </c>
      <c r="I1454" s="11" t="e">
        <f>'Anexo VI Estimativa de custo'!#REF!</f>
        <v>#REF!</v>
      </c>
      <c r="J1454" s="269" t="e">
        <f>G1454*I1454</f>
        <v>#REF!</v>
      </c>
      <c r="K1454" s="269" t="e">
        <f>H1454*I1454</f>
        <v>#REF!</v>
      </c>
      <c r="L1454" s="269" t="e">
        <f>J1454-K1454</f>
        <v>#REF!</v>
      </c>
      <c r="M1454" s="106" t="e">
        <f>IF(E1454&gt;0.001,1,0)</f>
        <v>#REF!</v>
      </c>
      <c r="N1454" s="85"/>
      <c r="O1454" s="86"/>
      <c r="P1454" s="16"/>
      <c r="Q1454" s="17"/>
      <c r="R1454" s="126"/>
      <c r="T1454" s="221" t="e">
        <f t="shared" si="434"/>
        <v>#REF!</v>
      </c>
      <c r="W1454" s="221" t="e">
        <f t="shared" si="435"/>
        <v>#REF!</v>
      </c>
    </row>
    <row r="1455" spans="1:23" s="18" customFormat="1" ht="21.95" customHeight="1" x14ac:dyDescent="0.2">
      <c r="A1455" s="217" t="e">
        <f>'Anexo VI Estimativa de custo'!#REF!</f>
        <v>#REF!</v>
      </c>
      <c r="B1455" s="172" t="e">
        <f>CONCATENATE($R$1453,SUM($M$1454:M1455))</f>
        <v>#REF!</v>
      </c>
      <c r="C1455" s="5" t="e">
        <f>'Anexo VI Estimativa de custo'!#REF!</f>
        <v>#REF!</v>
      </c>
      <c r="D1455" s="6" t="e">
        <f>'Anexo VI Estimativa de custo'!#REF!</f>
        <v>#REF!</v>
      </c>
      <c r="E1455" s="43" t="e">
        <f>'Anexo VI Estimativa de custo'!#REF!</f>
        <v>#REF!</v>
      </c>
      <c r="F1455" s="46" t="e">
        <f t="shared" ref="F1455:F1469" si="443">E1455</f>
        <v>#REF!</v>
      </c>
      <c r="G1455" s="167" t="e">
        <f t="shared" ref="G1455:G1469" si="444">IF(F1455-E1455&gt;0,F1455-E1455,0)</f>
        <v>#REF!</v>
      </c>
      <c r="H1455" s="167" t="e">
        <f t="shared" ref="H1455:H1469" si="445">IF(E1455-F1455&gt;0,E1455-F1455,0)</f>
        <v>#REF!</v>
      </c>
      <c r="I1455" s="11" t="e">
        <f>'Anexo VI Estimativa de custo'!#REF!</f>
        <v>#REF!</v>
      </c>
      <c r="J1455" s="269" t="e">
        <f t="shared" ref="J1455:J1469" si="446">G1455*I1455</f>
        <v>#REF!</v>
      </c>
      <c r="K1455" s="269" t="e">
        <f t="shared" ref="K1455:K1469" si="447">H1455*I1455</f>
        <v>#REF!</v>
      </c>
      <c r="L1455" s="269" t="e">
        <f t="shared" ref="L1455:L1469" si="448">J1455-K1455</f>
        <v>#REF!</v>
      </c>
      <c r="M1455" s="106" t="e">
        <f t="shared" ref="M1455:M1469" si="449">IF(E1455&gt;0.001,1,0)</f>
        <v>#REF!</v>
      </c>
      <c r="N1455" s="85"/>
      <c r="O1455" s="86"/>
      <c r="P1455" s="16"/>
      <c r="Q1455" s="17"/>
      <c r="R1455" s="126"/>
      <c r="T1455" s="221" t="e">
        <f t="shared" si="434"/>
        <v>#REF!</v>
      </c>
      <c r="W1455" s="221" t="e">
        <f t="shared" si="435"/>
        <v>#REF!</v>
      </c>
    </row>
    <row r="1456" spans="1:23" s="18" customFormat="1" ht="21.95" customHeight="1" x14ac:dyDescent="0.2">
      <c r="A1456" s="217" t="e">
        <f>'Anexo VI Estimativa de custo'!#REF!</f>
        <v>#REF!</v>
      </c>
      <c r="B1456" s="172" t="e">
        <f>CONCATENATE($R$1453,SUM($M$1454:M1456))</f>
        <v>#REF!</v>
      </c>
      <c r="C1456" s="5" t="e">
        <f>'Anexo VI Estimativa de custo'!#REF!</f>
        <v>#REF!</v>
      </c>
      <c r="D1456" s="6" t="e">
        <f>'Anexo VI Estimativa de custo'!#REF!</f>
        <v>#REF!</v>
      </c>
      <c r="E1456" s="43" t="e">
        <f>'Anexo VI Estimativa de custo'!#REF!</f>
        <v>#REF!</v>
      </c>
      <c r="F1456" s="46" t="e">
        <f t="shared" si="443"/>
        <v>#REF!</v>
      </c>
      <c r="G1456" s="167" t="e">
        <f t="shared" si="444"/>
        <v>#REF!</v>
      </c>
      <c r="H1456" s="167" t="e">
        <f t="shared" si="445"/>
        <v>#REF!</v>
      </c>
      <c r="I1456" s="11" t="e">
        <f>'Anexo VI Estimativa de custo'!#REF!</f>
        <v>#REF!</v>
      </c>
      <c r="J1456" s="269" t="e">
        <f t="shared" si="446"/>
        <v>#REF!</v>
      </c>
      <c r="K1456" s="269" t="e">
        <f t="shared" si="447"/>
        <v>#REF!</v>
      </c>
      <c r="L1456" s="269" t="e">
        <f t="shared" si="448"/>
        <v>#REF!</v>
      </c>
      <c r="M1456" s="106" t="e">
        <f t="shared" si="449"/>
        <v>#REF!</v>
      </c>
      <c r="N1456" s="85"/>
      <c r="O1456" s="86"/>
      <c r="P1456" s="16"/>
      <c r="Q1456" s="17"/>
      <c r="R1456" s="126"/>
      <c r="T1456" s="221" t="e">
        <f t="shared" si="434"/>
        <v>#REF!</v>
      </c>
      <c r="W1456" s="221" t="e">
        <f t="shared" si="435"/>
        <v>#REF!</v>
      </c>
    </row>
    <row r="1457" spans="1:23" s="18" customFormat="1" ht="21.95" customHeight="1" x14ac:dyDescent="0.2">
      <c r="A1457" s="217" t="e">
        <f>'Anexo VI Estimativa de custo'!#REF!</f>
        <v>#REF!</v>
      </c>
      <c r="B1457" s="172" t="e">
        <f>CONCATENATE($R$1453,SUM($M$1454:M1457))</f>
        <v>#REF!</v>
      </c>
      <c r="C1457" s="5" t="e">
        <f>'Anexo VI Estimativa de custo'!#REF!</f>
        <v>#REF!</v>
      </c>
      <c r="D1457" s="6" t="e">
        <f>'Anexo VI Estimativa de custo'!#REF!</f>
        <v>#REF!</v>
      </c>
      <c r="E1457" s="43" t="e">
        <f>'Anexo VI Estimativa de custo'!#REF!</f>
        <v>#REF!</v>
      </c>
      <c r="F1457" s="46" t="e">
        <f t="shared" si="443"/>
        <v>#REF!</v>
      </c>
      <c r="G1457" s="167" t="e">
        <f t="shared" si="444"/>
        <v>#REF!</v>
      </c>
      <c r="H1457" s="167" t="e">
        <f t="shared" si="445"/>
        <v>#REF!</v>
      </c>
      <c r="I1457" s="11" t="e">
        <f>'Anexo VI Estimativa de custo'!#REF!</f>
        <v>#REF!</v>
      </c>
      <c r="J1457" s="269" t="e">
        <f t="shared" si="446"/>
        <v>#REF!</v>
      </c>
      <c r="K1457" s="269" t="e">
        <f t="shared" si="447"/>
        <v>#REF!</v>
      </c>
      <c r="L1457" s="269" t="e">
        <f t="shared" si="448"/>
        <v>#REF!</v>
      </c>
      <c r="M1457" s="106" t="e">
        <f t="shared" si="449"/>
        <v>#REF!</v>
      </c>
      <c r="N1457" s="85"/>
      <c r="O1457" s="86"/>
      <c r="P1457" s="16"/>
      <c r="Q1457" s="17"/>
      <c r="R1457" s="126"/>
      <c r="T1457" s="221" t="e">
        <f t="shared" si="434"/>
        <v>#REF!</v>
      </c>
      <c r="W1457" s="221" t="e">
        <f t="shared" si="435"/>
        <v>#REF!</v>
      </c>
    </row>
    <row r="1458" spans="1:23" s="26" customFormat="1" ht="21.95" customHeight="1" x14ac:dyDescent="0.2">
      <c r="A1458" s="217" t="e">
        <f>'Anexo VI Estimativa de custo'!#REF!</f>
        <v>#REF!</v>
      </c>
      <c r="B1458" s="172" t="e">
        <f>CONCATENATE($R$1453,SUM($M$1454:M1458))</f>
        <v>#REF!</v>
      </c>
      <c r="C1458" s="5" t="e">
        <f>'Anexo VI Estimativa de custo'!#REF!</f>
        <v>#REF!</v>
      </c>
      <c r="D1458" s="6" t="e">
        <f>'Anexo VI Estimativa de custo'!#REF!</f>
        <v>#REF!</v>
      </c>
      <c r="E1458" s="43" t="e">
        <f>'Anexo VI Estimativa de custo'!#REF!</f>
        <v>#REF!</v>
      </c>
      <c r="F1458" s="46" t="e">
        <f t="shared" si="443"/>
        <v>#REF!</v>
      </c>
      <c r="G1458" s="167" t="e">
        <f t="shared" si="444"/>
        <v>#REF!</v>
      </c>
      <c r="H1458" s="167" t="e">
        <f t="shared" si="445"/>
        <v>#REF!</v>
      </c>
      <c r="I1458" s="11" t="e">
        <f>'Anexo VI Estimativa de custo'!#REF!</f>
        <v>#REF!</v>
      </c>
      <c r="J1458" s="269" t="e">
        <f t="shared" si="446"/>
        <v>#REF!</v>
      </c>
      <c r="K1458" s="269" t="e">
        <f t="shared" si="447"/>
        <v>#REF!</v>
      </c>
      <c r="L1458" s="269" t="e">
        <f t="shared" si="448"/>
        <v>#REF!</v>
      </c>
      <c r="M1458" s="106" t="e">
        <f t="shared" si="449"/>
        <v>#REF!</v>
      </c>
      <c r="N1458" s="85"/>
      <c r="O1458" s="86"/>
      <c r="P1458" s="16"/>
      <c r="Q1458" s="17"/>
      <c r="R1458" s="126"/>
      <c r="T1458" s="221" t="e">
        <f t="shared" si="434"/>
        <v>#REF!</v>
      </c>
      <c r="W1458" s="221" t="e">
        <f t="shared" si="435"/>
        <v>#REF!</v>
      </c>
    </row>
    <row r="1459" spans="1:23" s="26" customFormat="1" ht="21.95" customHeight="1" x14ac:dyDescent="0.2">
      <c r="A1459" s="217" t="e">
        <f>'Anexo VI Estimativa de custo'!#REF!</f>
        <v>#REF!</v>
      </c>
      <c r="B1459" s="172" t="e">
        <f>CONCATENATE($R$1453,SUM($M$1454:M1459))</f>
        <v>#REF!</v>
      </c>
      <c r="C1459" s="5" t="e">
        <f>'Anexo VI Estimativa de custo'!#REF!</f>
        <v>#REF!</v>
      </c>
      <c r="D1459" s="6" t="e">
        <f>'Anexo VI Estimativa de custo'!#REF!</f>
        <v>#REF!</v>
      </c>
      <c r="E1459" s="43" t="e">
        <f>'Anexo VI Estimativa de custo'!#REF!</f>
        <v>#REF!</v>
      </c>
      <c r="F1459" s="46" t="e">
        <f t="shared" si="443"/>
        <v>#REF!</v>
      </c>
      <c r="G1459" s="167" t="e">
        <f t="shared" si="444"/>
        <v>#REF!</v>
      </c>
      <c r="H1459" s="167" t="e">
        <f t="shared" si="445"/>
        <v>#REF!</v>
      </c>
      <c r="I1459" s="11" t="e">
        <f>'Anexo VI Estimativa de custo'!#REF!</f>
        <v>#REF!</v>
      </c>
      <c r="J1459" s="269" t="e">
        <f t="shared" si="446"/>
        <v>#REF!</v>
      </c>
      <c r="K1459" s="269" t="e">
        <f t="shared" si="447"/>
        <v>#REF!</v>
      </c>
      <c r="L1459" s="269" t="e">
        <f t="shared" si="448"/>
        <v>#REF!</v>
      </c>
      <c r="M1459" s="106" t="e">
        <f t="shared" si="449"/>
        <v>#REF!</v>
      </c>
      <c r="N1459" s="85"/>
      <c r="O1459" s="86"/>
      <c r="P1459" s="16"/>
      <c r="Q1459" s="17"/>
      <c r="R1459" s="126"/>
      <c r="T1459" s="221" t="e">
        <f t="shared" si="434"/>
        <v>#REF!</v>
      </c>
      <c r="W1459" s="221" t="e">
        <f t="shared" si="435"/>
        <v>#REF!</v>
      </c>
    </row>
    <row r="1460" spans="1:23" s="26" customFormat="1" ht="21.95" customHeight="1" x14ac:dyDescent="0.2">
      <c r="A1460" s="217" t="e">
        <f>'Anexo VI Estimativa de custo'!#REF!</f>
        <v>#REF!</v>
      </c>
      <c r="B1460" s="172" t="e">
        <f>CONCATENATE($R$1453,SUM($M$1454:M1460))</f>
        <v>#REF!</v>
      </c>
      <c r="C1460" s="5" t="e">
        <f>'Anexo VI Estimativa de custo'!#REF!</f>
        <v>#REF!</v>
      </c>
      <c r="D1460" s="6" t="e">
        <f>'Anexo VI Estimativa de custo'!#REF!</f>
        <v>#REF!</v>
      </c>
      <c r="E1460" s="43" t="e">
        <f>'Anexo VI Estimativa de custo'!#REF!</f>
        <v>#REF!</v>
      </c>
      <c r="F1460" s="46" t="e">
        <f t="shared" si="443"/>
        <v>#REF!</v>
      </c>
      <c r="G1460" s="167" t="e">
        <f t="shared" si="444"/>
        <v>#REF!</v>
      </c>
      <c r="H1460" s="167" t="e">
        <f t="shared" si="445"/>
        <v>#REF!</v>
      </c>
      <c r="I1460" s="11" t="e">
        <f>'Anexo VI Estimativa de custo'!#REF!</f>
        <v>#REF!</v>
      </c>
      <c r="J1460" s="269" t="e">
        <f t="shared" si="446"/>
        <v>#REF!</v>
      </c>
      <c r="K1460" s="269" t="e">
        <f t="shared" si="447"/>
        <v>#REF!</v>
      </c>
      <c r="L1460" s="269" t="e">
        <f t="shared" si="448"/>
        <v>#REF!</v>
      </c>
      <c r="M1460" s="106" t="e">
        <f t="shared" si="449"/>
        <v>#REF!</v>
      </c>
      <c r="N1460" s="85"/>
      <c r="O1460" s="86"/>
      <c r="P1460" s="16"/>
      <c r="Q1460" s="17"/>
      <c r="R1460" s="126"/>
      <c r="T1460" s="221" t="e">
        <f t="shared" si="434"/>
        <v>#REF!</v>
      </c>
      <c r="W1460" s="221" t="e">
        <f t="shared" si="435"/>
        <v>#REF!</v>
      </c>
    </row>
    <row r="1461" spans="1:23" s="26" customFormat="1" ht="21.95" customHeight="1" x14ac:dyDescent="0.2">
      <c r="A1461" s="217" t="e">
        <f>'Anexo VI Estimativa de custo'!#REF!</f>
        <v>#REF!</v>
      </c>
      <c r="B1461" s="172" t="e">
        <f>CONCATENATE($R$1453,SUM($M$1454:M1461))</f>
        <v>#REF!</v>
      </c>
      <c r="C1461" s="5" t="e">
        <f>'Anexo VI Estimativa de custo'!#REF!</f>
        <v>#REF!</v>
      </c>
      <c r="D1461" s="6" t="e">
        <f>'Anexo VI Estimativa de custo'!#REF!</f>
        <v>#REF!</v>
      </c>
      <c r="E1461" s="43" t="e">
        <f>'Anexo VI Estimativa de custo'!#REF!</f>
        <v>#REF!</v>
      </c>
      <c r="F1461" s="46" t="e">
        <f t="shared" si="443"/>
        <v>#REF!</v>
      </c>
      <c r="G1461" s="167" t="e">
        <f t="shared" si="444"/>
        <v>#REF!</v>
      </c>
      <c r="H1461" s="167" t="e">
        <f t="shared" si="445"/>
        <v>#REF!</v>
      </c>
      <c r="I1461" s="11" t="e">
        <f>'Anexo VI Estimativa de custo'!#REF!</f>
        <v>#REF!</v>
      </c>
      <c r="J1461" s="269" t="e">
        <f t="shared" si="446"/>
        <v>#REF!</v>
      </c>
      <c r="K1461" s="269" t="e">
        <f t="shared" si="447"/>
        <v>#REF!</v>
      </c>
      <c r="L1461" s="269" t="e">
        <f t="shared" si="448"/>
        <v>#REF!</v>
      </c>
      <c r="M1461" s="106" t="e">
        <f t="shared" si="449"/>
        <v>#REF!</v>
      </c>
      <c r="N1461" s="85"/>
      <c r="O1461" s="86"/>
      <c r="P1461" s="16"/>
      <c r="Q1461" s="17"/>
      <c r="R1461" s="126"/>
      <c r="T1461" s="221" t="e">
        <f t="shared" si="434"/>
        <v>#REF!</v>
      </c>
      <c r="W1461" s="221" t="e">
        <f t="shared" si="435"/>
        <v>#REF!</v>
      </c>
    </row>
    <row r="1462" spans="1:23" s="26" customFormat="1" ht="21.95" customHeight="1" x14ac:dyDescent="0.2">
      <c r="A1462" s="217" t="e">
        <f>'Anexo VI Estimativa de custo'!#REF!</f>
        <v>#REF!</v>
      </c>
      <c r="B1462" s="172" t="e">
        <f>CONCATENATE($R$1453,SUM($M$1454:M1462))</f>
        <v>#REF!</v>
      </c>
      <c r="C1462" s="5" t="e">
        <f>'Anexo VI Estimativa de custo'!#REF!</f>
        <v>#REF!</v>
      </c>
      <c r="D1462" s="6" t="e">
        <f>'Anexo VI Estimativa de custo'!#REF!</f>
        <v>#REF!</v>
      </c>
      <c r="E1462" s="43" t="e">
        <f>'Anexo VI Estimativa de custo'!#REF!</f>
        <v>#REF!</v>
      </c>
      <c r="F1462" s="46" t="e">
        <f t="shared" si="443"/>
        <v>#REF!</v>
      </c>
      <c r="G1462" s="167" t="e">
        <f t="shared" si="444"/>
        <v>#REF!</v>
      </c>
      <c r="H1462" s="167" t="e">
        <f t="shared" si="445"/>
        <v>#REF!</v>
      </c>
      <c r="I1462" s="11" t="e">
        <f>'Anexo VI Estimativa de custo'!#REF!</f>
        <v>#REF!</v>
      </c>
      <c r="J1462" s="269" t="e">
        <f t="shared" si="446"/>
        <v>#REF!</v>
      </c>
      <c r="K1462" s="269" t="e">
        <f t="shared" si="447"/>
        <v>#REF!</v>
      </c>
      <c r="L1462" s="269" t="e">
        <f t="shared" si="448"/>
        <v>#REF!</v>
      </c>
      <c r="M1462" s="106" t="e">
        <f t="shared" si="449"/>
        <v>#REF!</v>
      </c>
      <c r="N1462" s="85"/>
      <c r="O1462" s="86"/>
      <c r="P1462" s="16"/>
      <c r="Q1462" s="17"/>
      <c r="R1462" s="126"/>
      <c r="T1462" s="221" t="e">
        <f t="shared" si="434"/>
        <v>#REF!</v>
      </c>
      <c r="W1462" s="221" t="e">
        <f t="shared" si="435"/>
        <v>#REF!</v>
      </c>
    </row>
    <row r="1463" spans="1:23" s="26" customFormat="1" ht="21.95" customHeight="1" x14ac:dyDescent="0.2">
      <c r="A1463" s="217" t="e">
        <f>'Anexo VI Estimativa de custo'!#REF!</f>
        <v>#REF!</v>
      </c>
      <c r="B1463" s="172" t="e">
        <f>CONCATENATE($R$1453,SUM($M$1454:M1463))</f>
        <v>#REF!</v>
      </c>
      <c r="C1463" s="5" t="e">
        <f>'Anexo VI Estimativa de custo'!#REF!</f>
        <v>#REF!</v>
      </c>
      <c r="D1463" s="6" t="e">
        <f>'Anexo VI Estimativa de custo'!#REF!</f>
        <v>#REF!</v>
      </c>
      <c r="E1463" s="43" t="e">
        <f>'Anexo VI Estimativa de custo'!#REF!</f>
        <v>#REF!</v>
      </c>
      <c r="F1463" s="46" t="e">
        <f t="shared" si="443"/>
        <v>#REF!</v>
      </c>
      <c r="G1463" s="167" t="e">
        <f t="shared" si="444"/>
        <v>#REF!</v>
      </c>
      <c r="H1463" s="167" t="e">
        <f t="shared" si="445"/>
        <v>#REF!</v>
      </c>
      <c r="I1463" s="11" t="e">
        <f>'Anexo VI Estimativa de custo'!#REF!</f>
        <v>#REF!</v>
      </c>
      <c r="J1463" s="269" t="e">
        <f t="shared" si="446"/>
        <v>#REF!</v>
      </c>
      <c r="K1463" s="269" t="e">
        <f t="shared" si="447"/>
        <v>#REF!</v>
      </c>
      <c r="L1463" s="269" t="e">
        <f t="shared" si="448"/>
        <v>#REF!</v>
      </c>
      <c r="M1463" s="106" t="e">
        <f t="shared" si="449"/>
        <v>#REF!</v>
      </c>
      <c r="N1463" s="85"/>
      <c r="O1463" s="86"/>
      <c r="P1463" s="16"/>
      <c r="Q1463" s="17"/>
      <c r="R1463" s="126"/>
      <c r="T1463" s="221" t="e">
        <f t="shared" si="434"/>
        <v>#REF!</v>
      </c>
      <c r="W1463" s="221" t="e">
        <f t="shared" si="435"/>
        <v>#REF!</v>
      </c>
    </row>
    <row r="1464" spans="1:23" s="26" customFormat="1" ht="21.95" customHeight="1" x14ac:dyDescent="0.2">
      <c r="A1464" s="217" t="e">
        <f>'Anexo VI Estimativa de custo'!#REF!</f>
        <v>#REF!</v>
      </c>
      <c r="B1464" s="172" t="e">
        <f>CONCATENATE($R$1453,SUM($M$1454:M1464))</f>
        <v>#REF!</v>
      </c>
      <c r="C1464" s="5" t="e">
        <f>'Anexo VI Estimativa de custo'!#REF!</f>
        <v>#REF!</v>
      </c>
      <c r="D1464" s="6" t="e">
        <f>'Anexo VI Estimativa de custo'!#REF!</f>
        <v>#REF!</v>
      </c>
      <c r="E1464" s="43" t="e">
        <f>'Anexo VI Estimativa de custo'!#REF!</f>
        <v>#REF!</v>
      </c>
      <c r="F1464" s="46" t="e">
        <f t="shared" si="443"/>
        <v>#REF!</v>
      </c>
      <c r="G1464" s="167" t="e">
        <f t="shared" si="444"/>
        <v>#REF!</v>
      </c>
      <c r="H1464" s="167" t="e">
        <f t="shared" si="445"/>
        <v>#REF!</v>
      </c>
      <c r="I1464" s="11" t="e">
        <f>'Anexo VI Estimativa de custo'!#REF!</f>
        <v>#REF!</v>
      </c>
      <c r="J1464" s="269" t="e">
        <f t="shared" si="446"/>
        <v>#REF!</v>
      </c>
      <c r="K1464" s="269" t="e">
        <f t="shared" si="447"/>
        <v>#REF!</v>
      </c>
      <c r="L1464" s="269" t="e">
        <f t="shared" si="448"/>
        <v>#REF!</v>
      </c>
      <c r="M1464" s="106" t="e">
        <f t="shared" si="449"/>
        <v>#REF!</v>
      </c>
      <c r="N1464" s="85"/>
      <c r="O1464" s="86"/>
      <c r="P1464" s="16"/>
      <c r="Q1464" s="17"/>
      <c r="R1464" s="126"/>
      <c r="T1464" s="221" t="e">
        <f t="shared" si="434"/>
        <v>#REF!</v>
      </c>
      <c r="W1464" s="221" t="e">
        <f t="shared" si="435"/>
        <v>#REF!</v>
      </c>
    </row>
    <row r="1465" spans="1:23" s="26" customFormat="1" ht="21.95" customHeight="1" x14ac:dyDescent="0.2">
      <c r="A1465" s="217" t="e">
        <f>'Anexo VI Estimativa de custo'!#REF!</f>
        <v>#REF!</v>
      </c>
      <c r="B1465" s="172" t="e">
        <f>CONCATENATE($R$1453,SUM($M$1454:M1465))</f>
        <v>#REF!</v>
      </c>
      <c r="C1465" s="5" t="e">
        <f>'Anexo VI Estimativa de custo'!#REF!</f>
        <v>#REF!</v>
      </c>
      <c r="D1465" s="6" t="e">
        <f>'Anexo VI Estimativa de custo'!#REF!</f>
        <v>#REF!</v>
      </c>
      <c r="E1465" s="43" t="e">
        <f>'Anexo VI Estimativa de custo'!#REF!</f>
        <v>#REF!</v>
      </c>
      <c r="F1465" s="46" t="e">
        <f t="shared" si="443"/>
        <v>#REF!</v>
      </c>
      <c r="G1465" s="167" t="e">
        <f t="shared" si="444"/>
        <v>#REF!</v>
      </c>
      <c r="H1465" s="167" t="e">
        <f t="shared" si="445"/>
        <v>#REF!</v>
      </c>
      <c r="I1465" s="11" t="e">
        <f>'Anexo VI Estimativa de custo'!#REF!</f>
        <v>#REF!</v>
      </c>
      <c r="J1465" s="269" t="e">
        <f t="shared" si="446"/>
        <v>#REF!</v>
      </c>
      <c r="K1465" s="269" t="e">
        <f t="shared" si="447"/>
        <v>#REF!</v>
      </c>
      <c r="L1465" s="269" t="e">
        <f t="shared" si="448"/>
        <v>#REF!</v>
      </c>
      <c r="M1465" s="106" t="e">
        <f t="shared" si="449"/>
        <v>#REF!</v>
      </c>
      <c r="N1465" s="85"/>
      <c r="O1465" s="86"/>
      <c r="P1465" s="16"/>
      <c r="Q1465" s="17"/>
      <c r="R1465" s="126"/>
      <c r="T1465" s="221" t="e">
        <f t="shared" si="434"/>
        <v>#REF!</v>
      </c>
      <c r="W1465" s="221" t="e">
        <f t="shared" si="435"/>
        <v>#REF!</v>
      </c>
    </row>
    <row r="1466" spans="1:23" s="26" customFormat="1" ht="21.95" customHeight="1" x14ac:dyDescent="0.2">
      <c r="A1466" s="217" t="e">
        <f>'Anexo VI Estimativa de custo'!#REF!</f>
        <v>#REF!</v>
      </c>
      <c r="B1466" s="172" t="e">
        <f>CONCATENATE($R$1453,SUM($M$1454:M1466))</f>
        <v>#REF!</v>
      </c>
      <c r="C1466" s="5" t="e">
        <f>'Anexo VI Estimativa de custo'!#REF!</f>
        <v>#REF!</v>
      </c>
      <c r="D1466" s="6" t="e">
        <f>'Anexo VI Estimativa de custo'!#REF!</f>
        <v>#REF!</v>
      </c>
      <c r="E1466" s="43" t="e">
        <f>'Anexo VI Estimativa de custo'!#REF!</f>
        <v>#REF!</v>
      </c>
      <c r="F1466" s="46" t="e">
        <f t="shared" si="443"/>
        <v>#REF!</v>
      </c>
      <c r="G1466" s="167" t="e">
        <f t="shared" si="444"/>
        <v>#REF!</v>
      </c>
      <c r="H1466" s="167" t="e">
        <f t="shared" si="445"/>
        <v>#REF!</v>
      </c>
      <c r="I1466" s="11" t="e">
        <f>'Anexo VI Estimativa de custo'!#REF!</f>
        <v>#REF!</v>
      </c>
      <c r="J1466" s="269" t="e">
        <f t="shared" si="446"/>
        <v>#REF!</v>
      </c>
      <c r="K1466" s="269" t="e">
        <f t="shared" si="447"/>
        <v>#REF!</v>
      </c>
      <c r="L1466" s="269" t="e">
        <f t="shared" si="448"/>
        <v>#REF!</v>
      </c>
      <c r="M1466" s="106" t="e">
        <f t="shared" si="449"/>
        <v>#REF!</v>
      </c>
      <c r="N1466" s="85"/>
      <c r="O1466" s="86"/>
      <c r="P1466" s="16"/>
      <c r="Q1466" s="17"/>
      <c r="R1466" s="126"/>
      <c r="T1466" s="221" t="e">
        <f t="shared" si="434"/>
        <v>#REF!</v>
      </c>
      <c r="W1466" s="221" t="e">
        <f t="shared" si="435"/>
        <v>#REF!</v>
      </c>
    </row>
    <row r="1467" spans="1:23" s="26" customFormat="1" ht="21.95" customHeight="1" x14ac:dyDescent="0.2">
      <c r="A1467" s="217" t="e">
        <f>'Anexo VI Estimativa de custo'!#REF!</f>
        <v>#REF!</v>
      </c>
      <c r="B1467" s="172" t="e">
        <f>CONCATENATE($R$1453,SUM($M$1454:M1467))</f>
        <v>#REF!</v>
      </c>
      <c r="C1467" s="5" t="e">
        <f>'Anexo VI Estimativa de custo'!#REF!</f>
        <v>#REF!</v>
      </c>
      <c r="D1467" s="6" t="e">
        <f>'Anexo VI Estimativa de custo'!#REF!</f>
        <v>#REF!</v>
      </c>
      <c r="E1467" s="43" t="e">
        <f>'Anexo VI Estimativa de custo'!#REF!</f>
        <v>#REF!</v>
      </c>
      <c r="F1467" s="46" t="e">
        <f t="shared" si="443"/>
        <v>#REF!</v>
      </c>
      <c r="G1467" s="167" t="e">
        <f t="shared" si="444"/>
        <v>#REF!</v>
      </c>
      <c r="H1467" s="167" t="e">
        <f t="shared" si="445"/>
        <v>#REF!</v>
      </c>
      <c r="I1467" s="11" t="e">
        <f>'Anexo VI Estimativa de custo'!#REF!</f>
        <v>#REF!</v>
      </c>
      <c r="J1467" s="269" t="e">
        <f t="shared" si="446"/>
        <v>#REF!</v>
      </c>
      <c r="K1467" s="269" t="e">
        <f t="shared" si="447"/>
        <v>#REF!</v>
      </c>
      <c r="L1467" s="269" t="e">
        <f t="shared" si="448"/>
        <v>#REF!</v>
      </c>
      <c r="M1467" s="106" t="e">
        <f t="shared" si="449"/>
        <v>#REF!</v>
      </c>
      <c r="N1467" s="85"/>
      <c r="O1467" s="86"/>
      <c r="P1467" s="16"/>
      <c r="Q1467" s="17"/>
      <c r="R1467" s="126"/>
      <c r="T1467" s="221" t="e">
        <f t="shared" si="434"/>
        <v>#REF!</v>
      </c>
      <c r="W1467" s="221" t="e">
        <f t="shared" si="435"/>
        <v>#REF!</v>
      </c>
    </row>
    <row r="1468" spans="1:23" s="26" customFormat="1" ht="21.95" customHeight="1" x14ac:dyDescent="0.2">
      <c r="A1468" s="217" t="e">
        <f>'Anexo VI Estimativa de custo'!#REF!</f>
        <v>#REF!</v>
      </c>
      <c r="B1468" s="172" t="e">
        <f>CONCATENATE($R$1453,SUM($M$1454:M1468))</f>
        <v>#REF!</v>
      </c>
      <c r="C1468" s="5" t="e">
        <f>'Anexo VI Estimativa de custo'!#REF!</f>
        <v>#REF!</v>
      </c>
      <c r="D1468" s="6" t="e">
        <f>'Anexo VI Estimativa de custo'!#REF!</f>
        <v>#REF!</v>
      </c>
      <c r="E1468" s="43" t="e">
        <f>'Anexo VI Estimativa de custo'!#REF!</f>
        <v>#REF!</v>
      </c>
      <c r="F1468" s="46" t="e">
        <f t="shared" si="443"/>
        <v>#REF!</v>
      </c>
      <c r="G1468" s="167" t="e">
        <f t="shared" si="444"/>
        <v>#REF!</v>
      </c>
      <c r="H1468" s="167" t="e">
        <f t="shared" si="445"/>
        <v>#REF!</v>
      </c>
      <c r="I1468" s="11" t="e">
        <f>'Anexo VI Estimativa de custo'!#REF!</f>
        <v>#REF!</v>
      </c>
      <c r="J1468" s="269" t="e">
        <f t="shared" si="446"/>
        <v>#REF!</v>
      </c>
      <c r="K1468" s="269" t="e">
        <f t="shared" si="447"/>
        <v>#REF!</v>
      </c>
      <c r="L1468" s="269" t="e">
        <f t="shared" si="448"/>
        <v>#REF!</v>
      </c>
      <c r="M1468" s="106" t="e">
        <f t="shared" si="449"/>
        <v>#REF!</v>
      </c>
      <c r="N1468" s="85"/>
      <c r="O1468" s="86"/>
      <c r="P1468" s="16"/>
      <c r="Q1468" s="17"/>
      <c r="R1468" s="126"/>
      <c r="T1468" s="221" t="e">
        <f t="shared" si="434"/>
        <v>#REF!</v>
      </c>
      <c r="W1468" s="221" t="e">
        <f t="shared" si="435"/>
        <v>#REF!</v>
      </c>
    </row>
    <row r="1469" spans="1:23" s="26" customFormat="1" ht="21.95" customHeight="1" x14ac:dyDescent="0.2">
      <c r="A1469" s="217" t="e">
        <f>'Anexo VI Estimativa de custo'!#REF!</f>
        <v>#REF!</v>
      </c>
      <c r="B1469" s="172" t="e">
        <f>CONCATENATE($R$1453,SUM($M$1454:M1469))</f>
        <v>#REF!</v>
      </c>
      <c r="C1469" s="5" t="e">
        <f>'Anexo VI Estimativa de custo'!#REF!</f>
        <v>#REF!</v>
      </c>
      <c r="D1469" s="6" t="e">
        <f>'Anexo VI Estimativa de custo'!#REF!</f>
        <v>#REF!</v>
      </c>
      <c r="E1469" s="43" t="e">
        <f>'Anexo VI Estimativa de custo'!#REF!</f>
        <v>#REF!</v>
      </c>
      <c r="F1469" s="46" t="e">
        <f t="shared" si="443"/>
        <v>#REF!</v>
      </c>
      <c r="G1469" s="167" t="e">
        <f t="shared" si="444"/>
        <v>#REF!</v>
      </c>
      <c r="H1469" s="167" t="e">
        <f t="shared" si="445"/>
        <v>#REF!</v>
      </c>
      <c r="I1469" s="11" t="e">
        <f>'Anexo VI Estimativa de custo'!#REF!</f>
        <v>#REF!</v>
      </c>
      <c r="J1469" s="269" t="e">
        <f t="shared" si="446"/>
        <v>#REF!</v>
      </c>
      <c r="K1469" s="269" t="e">
        <f t="shared" si="447"/>
        <v>#REF!</v>
      </c>
      <c r="L1469" s="269" t="e">
        <f t="shared" si="448"/>
        <v>#REF!</v>
      </c>
      <c r="M1469" s="106" t="e">
        <f t="shared" si="449"/>
        <v>#REF!</v>
      </c>
      <c r="N1469" s="85"/>
      <c r="O1469" s="86"/>
      <c r="P1469" s="16" t="e">
        <f>SUM(E1454:E1469)</f>
        <v>#REF!</v>
      </c>
      <c r="Q1469" s="17"/>
      <c r="R1469" s="126"/>
      <c r="T1469" s="221" t="e">
        <f t="shared" si="434"/>
        <v>#REF!</v>
      </c>
      <c r="W1469" s="221" t="e">
        <f t="shared" si="435"/>
        <v>#REF!</v>
      </c>
    </row>
    <row r="1470" spans="1:23" s="100" customFormat="1" ht="21.95" customHeight="1" x14ac:dyDescent="0.25">
      <c r="A1470" s="188"/>
      <c r="B1470" s="188" t="e">
        <f>CONCATENATE(B1452,O1470)</f>
        <v>#REF!</v>
      </c>
      <c r="C1470" s="84" t="s">
        <v>8</v>
      </c>
      <c r="D1470" s="58"/>
      <c r="E1470" s="93"/>
      <c r="F1470" s="93"/>
      <c r="G1470" s="93"/>
      <c r="H1470" s="93"/>
      <c r="I1470" s="94"/>
      <c r="J1470" s="93"/>
      <c r="K1470" s="93"/>
      <c r="L1470" s="93"/>
      <c r="M1470" s="104" t="e">
        <f>IF(P1474&gt;0.01,1,0)</f>
        <v>#REF!</v>
      </c>
      <c r="N1470" s="96"/>
      <c r="O1470" s="119" t="e">
        <f>CONCATENATE(".",SUM(M1453,M1470))</f>
        <v>#REF!</v>
      </c>
      <c r="P1470" s="54"/>
      <c r="Q1470" s="98"/>
      <c r="R1470" s="131" t="e">
        <f>CONCATENATE(B1470,".")</f>
        <v>#REF!</v>
      </c>
      <c r="T1470" s="221">
        <f t="shared" si="434"/>
        <v>0</v>
      </c>
      <c r="W1470" s="221">
        <f t="shared" si="435"/>
        <v>0</v>
      </c>
    </row>
    <row r="1471" spans="1:23" s="26" customFormat="1" ht="21.95" customHeight="1" x14ac:dyDescent="0.2">
      <c r="A1471" s="192" t="e">
        <f>'Anexo VI Estimativa de custo'!#REF!</f>
        <v>#REF!</v>
      </c>
      <c r="B1471" s="172" t="e">
        <f>CONCATENATE($R$1470,SUM($M$1471:M1471))</f>
        <v>#REF!</v>
      </c>
      <c r="C1471" s="5" t="e">
        <f>'Anexo VI Estimativa de custo'!#REF!</f>
        <v>#REF!</v>
      </c>
      <c r="D1471" s="6" t="s">
        <v>46</v>
      </c>
      <c r="E1471" s="43" t="e">
        <f>'Anexo VI Estimativa de custo'!#REF!</f>
        <v>#REF!</v>
      </c>
      <c r="F1471" s="46" t="e">
        <f>E1471</f>
        <v>#REF!</v>
      </c>
      <c r="G1471" s="167" t="e">
        <f>IF(F1471-E1471&gt;0,F1471-E1471,0)</f>
        <v>#REF!</v>
      </c>
      <c r="H1471" s="167" t="e">
        <f>IF(E1471-F1471&gt;0,E1471-F1471,0)</f>
        <v>#REF!</v>
      </c>
      <c r="I1471" s="11" t="e">
        <f>'Anexo VI Estimativa de custo'!#REF!</f>
        <v>#REF!</v>
      </c>
      <c r="J1471" s="269" t="e">
        <f>G1471*I1471</f>
        <v>#REF!</v>
      </c>
      <c r="K1471" s="269" t="e">
        <f>H1471*I1471</f>
        <v>#REF!</v>
      </c>
      <c r="L1471" s="269" t="e">
        <f>J1471-K1471</f>
        <v>#REF!</v>
      </c>
      <c r="M1471" s="106" t="e">
        <f>IF(E1471&gt;0.001,1,0)</f>
        <v>#REF!</v>
      </c>
      <c r="N1471" s="85"/>
      <c r="O1471" s="86"/>
      <c r="P1471" s="16"/>
      <c r="Q1471" s="17"/>
      <c r="R1471" s="126"/>
      <c r="T1471" s="221" t="e">
        <f t="shared" si="434"/>
        <v>#REF!</v>
      </c>
      <c r="W1471" s="221" t="e">
        <f t="shared" si="435"/>
        <v>#REF!</v>
      </c>
    </row>
    <row r="1472" spans="1:23" s="26" customFormat="1" ht="21.95" customHeight="1" x14ac:dyDescent="0.2">
      <c r="A1472" s="192" t="e">
        <f>'Anexo VI Estimativa de custo'!#REF!</f>
        <v>#REF!</v>
      </c>
      <c r="B1472" s="172" t="e">
        <f>CONCATENATE($R$1470,SUM($M$1471:M1472))</f>
        <v>#REF!</v>
      </c>
      <c r="C1472" s="5" t="e">
        <f>'Anexo VI Estimativa de custo'!#REF!</f>
        <v>#REF!</v>
      </c>
      <c r="D1472" s="6" t="s">
        <v>46</v>
      </c>
      <c r="E1472" s="43" t="e">
        <f>'Anexo VI Estimativa de custo'!#REF!</f>
        <v>#REF!</v>
      </c>
      <c r="F1472" s="46" t="e">
        <f t="shared" ref="F1472:F1474" si="450">E1472</f>
        <v>#REF!</v>
      </c>
      <c r="G1472" s="167" t="e">
        <f>IF(F1472-E1472&gt;0,F1472-E1472,0)</f>
        <v>#REF!</v>
      </c>
      <c r="H1472" s="167" t="e">
        <f>IF(E1472-F1472&gt;0,E1472-F1472,0)</f>
        <v>#REF!</v>
      </c>
      <c r="I1472" s="11" t="e">
        <f>'Anexo VI Estimativa de custo'!#REF!</f>
        <v>#REF!</v>
      </c>
      <c r="J1472" s="269" t="e">
        <f>G1472*I1472</f>
        <v>#REF!</v>
      </c>
      <c r="K1472" s="269" t="e">
        <f>H1472*I1472</f>
        <v>#REF!</v>
      </c>
      <c r="L1472" s="269" t="e">
        <f>J1472-K1472</f>
        <v>#REF!</v>
      </c>
      <c r="M1472" s="106" t="e">
        <f>IF(E1472&gt;0.001,1,0)</f>
        <v>#REF!</v>
      </c>
      <c r="N1472" s="85"/>
      <c r="O1472" s="86"/>
      <c r="P1472" s="16"/>
      <c r="Q1472" s="17"/>
      <c r="R1472" s="126"/>
      <c r="T1472" s="221" t="e">
        <f t="shared" si="434"/>
        <v>#REF!</v>
      </c>
      <c r="W1472" s="221" t="e">
        <f t="shared" si="435"/>
        <v>#REF!</v>
      </c>
    </row>
    <row r="1473" spans="1:23" s="18" customFormat="1" ht="21.95" customHeight="1" x14ac:dyDescent="0.2">
      <c r="A1473" s="192" t="e">
        <f>'Anexo VI Estimativa de custo'!#REF!</f>
        <v>#REF!</v>
      </c>
      <c r="B1473" s="172" t="e">
        <f>CONCATENATE($R$1470,SUM($M$1471:M1473))</f>
        <v>#REF!</v>
      </c>
      <c r="C1473" s="5" t="e">
        <f>'Anexo VI Estimativa de custo'!#REF!</f>
        <v>#REF!</v>
      </c>
      <c r="D1473" s="6" t="s">
        <v>46</v>
      </c>
      <c r="E1473" s="43" t="e">
        <f>'Anexo VI Estimativa de custo'!#REF!</f>
        <v>#REF!</v>
      </c>
      <c r="F1473" s="46" t="e">
        <f t="shared" si="450"/>
        <v>#REF!</v>
      </c>
      <c r="G1473" s="167" t="e">
        <f>IF(F1473-E1473&gt;0,F1473-E1473,0)</f>
        <v>#REF!</v>
      </c>
      <c r="H1473" s="167" t="e">
        <f>IF(E1473-F1473&gt;0,E1473-F1473,0)</f>
        <v>#REF!</v>
      </c>
      <c r="I1473" s="11" t="e">
        <f>'Anexo VI Estimativa de custo'!#REF!</f>
        <v>#REF!</v>
      </c>
      <c r="J1473" s="269" t="e">
        <f>G1473*I1473</f>
        <v>#REF!</v>
      </c>
      <c r="K1473" s="269" t="e">
        <f>H1473*I1473</f>
        <v>#REF!</v>
      </c>
      <c r="L1473" s="269" t="e">
        <f>J1473-K1473</f>
        <v>#REF!</v>
      </c>
      <c r="M1473" s="106" t="e">
        <f>IF(E1473&gt;0.001,1,0)</f>
        <v>#REF!</v>
      </c>
      <c r="N1473" s="85"/>
      <c r="O1473" s="86"/>
      <c r="P1473" s="16"/>
      <c r="Q1473" s="17"/>
      <c r="R1473" s="126"/>
      <c r="T1473" s="221" t="e">
        <f t="shared" si="434"/>
        <v>#REF!</v>
      </c>
      <c r="W1473" s="221" t="e">
        <f t="shared" si="435"/>
        <v>#REF!</v>
      </c>
    </row>
    <row r="1474" spans="1:23" s="18" customFormat="1" ht="21.95" customHeight="1" x14ac:dyDescent="0.2">
      <c r="A1474" s="191"/>
      <c r="B1474" s="172" t="e">
        <f>CONCATENATE($R$1470,SUM($M$1471:M1474))</f>
        <v>#REF!</v>
      </c>
      <c r="C1474" s="9"/>
      <c r="D1474" s="10"/>
      <c r="E1474" s="43" t="e">
        <f>'Anexo VI Estimativa de custo'!#REF!</f>
        <v>#REF!</v>
      </c>
      <c r="F1474" s="46" t="e">
        <f t="shared" si="450"/>
        <v>#REF!</v>
      </c>
      <c r="G1474" s="167" t="e">
        <f>IF(F1474-E1474&gt;0,F1474-E1474,0)</f>
        <v>#REF!</v>
      </c>
      <c r="H1474" s="167" t="e">
        <f>IF(E1474-F1474&gt;0,E1474-F1474,0)</f>
        <v>#REF!</v>
      </c>
      <c r="I1474" s="11" t="e">
        <f>'Anexo VI Estimativa de custo'!#REF!</f>
        <v>#REF!</v>
      </c>
      <c r="J1474" s="269" t="e">
        <f>G1474*I1474</f>
        <v>#REF!</v>
      </c>
      <c r="K1474" s="269" t="e">
        <f>H1474*I1474</f>
        <v>#REF!</v>
      </c>
      <c r="L1474" s="269" t="e">
        <f>J1474-K1474</f>
        <v>#REF!</v>
      </c>
      <c r="M1474" s="106" t="e">
        <f>IF(E1474&gt;0.001,1,0)</f>
        <v>#REF!</v>
      </c>
      <c r="N1474" s="85"/>
      <c r="O1474" s="86"/>
      <c r="P1474" s="16" t="e">
        <f>SUM(E1471:E1474)</f>
        <v>#REF!</v>
      </c>
      <c r="Q1474" s="17"/>
      <c r="R1474" s="126"/>
      <c r="T1474" s="221" t="e">
        <f t="shared" si="434"/>
        <v>#REF!</v>
      </c>
      <c r="W1474" s="221" t="e">
        <f t="shared" si="435"/>
        <v>#REF!</v>
      </c>
    </row>
    <row r="1475" spans="1:23" s="100" customFormat="1" ht="21.95" customHeight="1" x14ac:dyDescent="0.25">
      <c r="A1475" s="188"/>
      <c r="B1475" s="188" t="e">
        <f>CONCATENATE(B1452,O1475)</f>
        <v>#REF!</v>
      </c>
      <c r="C1475" s="84" t="s">
        <v>9</v>
      </c>
      <c r="D1475" s="58"/>
      <c r="E1475" s="93"/>
      <c r="F1475" s="93"/>
      <c r="G1475" s="93"/>
      <c r="H1475" s="93"/>
      <c r="I1475" s="94"/>
      <c r="J1475" s="93"/>
      <c r="K1475" s="93"/>
      <c r="L1475" s="93"/>
      <c r="M1475" s="104" t="e">
        <f>IF(P1486&gt;0.01,1,0)</f>
        <v>#REF!</v>
      </c>
      <c r="N1475" s="96"/>
      <c r="O1475" s="119" t="e">
        <f>CONCATENATE(".",SUM(M1453,M1470,M1475))</f>
        <v>#REF!</v>
      </c>
      <c r="P1475" s="54"/>
      <c r="Q1475" s="98"/>
      <c r="R1475" s="131" t="e">
        <f>CONCATENATE(B1475,".")</f>
        <v>#REF!</v>
      </c>
      <c r="T1475" s="221">
        <f t="shared" si="434"/>
        <v>0</v>
      </c>
      <c r="W1475" s="221">
        <f t="shared" si="435"/>
        <v>0</v>
      </c>
    </row>
    <row r="1476" spans="1:23" s="26" customFormat="1" ht="21.95" customHeight="1" x14ac:dyDescent="0.2">
      <c r="A1476" s="217" t="e">
        <f>'Anexo VI Estimativa de custo'!#REF!</f>
        <v>#REF!</v>
      </c>
      <c r="B1476" s="172" t="e">
        <f>CONCATENATE($R$1475,SUM($M$1476:M1476))</f>
        <v>#REF!</v>
      </c>
      <c r="C1476" s="5" t="e">
        <f>'Anexo VI Estimativa de custo'!#REF!</f>
        <v>#REF!</v>
      </c>
      <c r="D1476" s="6" t="e">
        <f>'Anexo VI Estimativa de custo'!#REF!</f>
        <v>#REF!</v>
      </c>
      <c r="E1476" s="43" t="e">
        <f>'Anexo VI Estimativa de custo'!#REF!</f>
        <v>#REF!</v>
      </c>
      <c r="F1476" s="46" t="e">
        <f>E1476</f>
        <v>#REF!</v>
      </c>
      <c r="G1476" s="167" t="e">
        <f>IF(F1476-E1476&gt;0,F1476-E1476,0)</f>
        <v>#REF!</v>
      </c>
      <c r="H1476" s="167" t="e">
        <f>IF(E1476-F1476&gt;0,E1476-F1476,0)</f>
        <v>#REF!</v>
      </c>
      <c r="I1476" s="11" t="e">
        <f>'Anexo VI Estimativa de custo'!#REF!</f>
        <v>#REF!</v>
      </c>
      <c r="J1476" s="269" t="e">
        <f>G1476*I1476</f>
        <v>#REF!</v>
      </c>
      <c r="K1476" s="269" t="e">
        <f>H1476*I1476</f>
        <v>#REF!</v>
      </c>
      <c r="L1476" s="269" t="e">
        <f>J1476-K1476</f>
        <v>#REF!</v>
      </c>
      <c r="M1476" s="106" t="e">
        <f>IF(E1476&gt;0.001,1,0)</f>
        <v>#REF!</v>
      </c>
      <c r="N1476" s="85"/>
      <c r="O1476" s="86"/>
      <c r="P1476" s="16"/>
      <c r="Q1476" s="17"/>
      <c r="R1476" s="126"/>
      <c r="T1476" s="221" t="e">
        <f t="shared" si="434"/>
        <v>#REF!</v>
      </c>
      <c r="W1476" s="221" t="e">
        <f t="shared" si="435"/>
        <v>#REF!</v>
      </c>
    </row>
    <row r="1477" spans="1:23" s="26" customFormat="1" ht="21.95" customHeight="1" x14ac:dyDescent="0.2">
      <c r="A1477" s="217" t="e">
        <f>'Anexo VI Estimativa de custo'!#REF!</f>
        <v>#REF!</v>
      </c>
      <c r="B1477" s="172" t="e">
        <f>CONCATENATE($R$1475,SUM($M$1476:M1477))</f>
        <v>#REF!</v>
      </c>
      <c r="C1477" s="5" t="e">
        <f>'Anexo VI Estimativa de custo'!#REF!</f>
        <v>#REF!</v>
      </c>
      <c r="D1477" s="6" t="e">
        <f>'Anexo VI Estimativa de custo'!#REF!</f>
        <v>#REF!</v>
      </c>
      <c r="E1477" s="43" t="e">
        <f>'Anexo VI Estimativa de custo'!#REF!</f>
        <v>#REF!</v>
      </c>
      <c r="F1477" s="46" t="e">
        <f t="shared" ref="F1477:F1486" si="451">E1477</f>
        <v>#REF!</v>
      </c>
      <c r="G1477" s="167" t="e">
        <f t="shared" ref="G1477:G1486" si="452">IF(F1477-E1477&gt;0,F1477-E1477,0)</f>
        <v>#REF!</v>
      </c>
      <c r="H1477" s="167" t="e">
        <f t="shared" ref="H1477:H1486" si="453">IF(E1477-F1477&gt;0,E1477-F1477,0)</f>
        <v>#REF!</v>
      </c>
      <c r="I1477" s="11" t="e">
        <f>'Anexo VI Estimativa de custo'!#REF!</f>
        <v>#REF!</v>
      </c>
      <c r="J1477" s="269" t="e">
        <f t="shared" ref="J1477:J1486" si="454">G1477*I1477</f>
        <v>#REF!</v>
      </c>
      <c r="K1477" s="269" t="e">
        <f t="shared" ref="K1477:K1486" si="455">H1477*I1477</f>
        <v>#REF!</v>
      </c>
      <c r="L1477" s="269" t="e">
        <f t="shared" ref="L1477:L1486" si="456">J1477-K1477</f>
        <v>#REF!</v>
      </c>
      <c r="M1477" s="106" t="e">
        <f t="shared" ref="M1477:M1486" si="457">IF(E1477&gt;0.001,1,0)</f>
        <v>#REF!</v>
      </c>
      <c r="N1477" s="85"/>
      <c r="O1477" s="86"/>
      <c r="P1477" s="16"/>
      <c r="Q1477" s="17"/>
      <c r="R1477" s="126"/>
      <c r="T1477" s="221" t="e">
        <f t="shared" si="434"/>
        <v>#REF!</v>
      </c>
      <c r="W1477" s="221" t="e">
        <f t="shared" si="435"/>
        <v>#REF!</v>
      </c>
    </row>
    <row r="1478" spans="1:23" s="26" customFormat="1" ht="21.95" customHeight="1" x14ac:dyDescent="0.2">
      <c r="A1478" s="217" t="e">
        <f>'Anexo VI Estimativa de custo'!#REF!</f>
        <v>#REF!</v>
      </c>
      <c r="B1478" s="172" t="e">
        <f>CONCATENATE($R$1475,SUM($M$1476:M1478))</f>
        <v>#REF!</v>
      </c>
      <c r="C1478" s="5" t="e">
        <f>'Anexo VI Estimativa de custo'!#REF!</f>
        <v>#REF!</v>
      </c>
      <c r="D1478" s="6" t="e">
        <f>'Anexo VI Estimativa de custo'!#REF!</f>
        <v>#REF!</v>
      </c>
      <c r="E1478" s="43" t="e">
        <f>'Anexo VI Estimativa de custo'!#REF!</f>
        <v>#REF!</v>
      </c>
      <c r="F1478" s="46" t="e">
        <f t="shared" si="451"/>
        <v>#REF!</v>
      </c>
      <c r="G1478" s="167" t="e">
        <f t="shared" si="452"/>
        <v>#REF!</v>
      </c>
      <c r="H1478" s="167" t="e">
        <f t="shared" si="453"/>
        <v>#REF!</v>
      </c>
      <c r="I1478" s="11" t="e">
        <f>'Anexo VI Estimativa de custo'!#REF!</f>
        <v>#REF!</v>
      </c>
      <c r="J1478" s="269" t="e">
        <f t="shared" si="454"/>
        <v>#REF!</v>
      </c>
      <c r="K1478" s="269" t="e">
        <f t="shared" si="455"/>
        <v>#REF!</v>
      </c>
      <c r="L1478" s="269" t="e">
        <f t="shared" si="456"/>
        <v>#REF!</v>
      </c>
      <c r="M1478" s="106" t="e">
        <f t="shared" si="457"/>
        <v>#REF!</v>
      </c>
      <c r="N1478" s="85"/>
      <c r="O1478" s="86"/>
      <c r="P1478" s="16"/>
      <c r="Q1478" s="17"/>
      <c r="R1478" s="126"/>
      <c r="T1478" s="221" t="e">
        <f t="shared" si="434"/>
        <v>#REF!</v>
      </c>
      <c r="W1478" s="221" t="e">
        <f t="shared" si="435"/>
        <v>#REF!</v>
      </c>
    </row>
    <row r="1479" spans="1:23" s="26" customFormat="1" ht="21.95" customHeight="1" x14ac:dyDescent="0.2">
      <c r="A1479" s="217" t="e">
        <f>'Anexo VI Estimativa de custo'!#REF!</f>
        <v>#REF!</v>
      </c>
      <c r="B1479" s="172" t="e">
        <f>CONCATENATE($R$1475,SUM($M$1476:M1479))</f>
        <v>#REF!</v>
      </c>
      <c r="C1479" s="5" t="e">
        <f>'Anexo VI Estimativa de custo'!#REF!</f>
        <v>#REF!</v>
      </c>
      <c r="D1479" s="6" t="e">
        <f>'Anexo VI Estimativa de custo'!#REF!</f>
        <v>#REF!</v>
      </c>
      <c r="E1479" s="43" t="e">
        <f>'Anexo VI Estimativa de custo'!#REF!</f>
        <v>#REF!</v>
      </c>
      <c r="F1479" s="46" t="e">
        <f t="shared" si="451"/>
        <v>#REF!</v>
      </c>
      <c r="G1479" s="167" t="e">
        <f t="shared" si="452"/>
        <v>#REF!</v>
      </c>
      <c r="H1479" s="167" t="e">
        <f t="shared" si="453"/>
        <v>#REF!</v>
      </c>
      <c r="I1479" s="11" t="e">
        <f>'Anexo VI Estimativa de custo'!#REF!</f>
        <v>#REF!</v>
      </c>
      <c r="J1479" s="269" t="e">
        <f t="shared" si="454"/>
        <v>#REF!</v>
      </c>
      <c r="K1479" s="269" t="e">
        <f t="shared" si="455"/>
        <v>#REF!</v>
      </c>
      <c r="L1479" s="269" t="e">
        <f t="shared" si="456"/>
        <v>#REF!</v>
      </c>
      <c r="M1479" s="106" t="e">
        <f t="shared" si="457"/>
        <v>#REF!</v>
      </c>
      <c r="N1479" s="85"/>
      <c r="O1479" s="86"/>
      <c r="P1479" s="16"/>
      <c r="Q1479" s="17"/>
      <c r="R1479" s="126"/>
      <c r="T1479" s="221" t="e">
        <f t="shared" si="434"/>
        <v>#REF!</v>
      </c>
      <c r="W1479" s="221" t="e">
        <f t="shared" si="435"/>
        <v>#REF!</v>
      </c>
    </row>
    <row r="1480" spans="1:23" s="26" customFormat="1" ht="21.95" customHeight="1" x14ac:dyDescent="0.2">
      <c r="A1480" s="217" t="e">
        <f>'Anexo VI Estimativa de custo'!#REF!</f>
        <v>#REF!</v>
      </c>
      <c r="B1480" s="172" t="e">
        <f>CONCATENATE($R$1475,SUM($M$1476:M1480))</f>
        <v>#REF!</v>
      </c>
      <c r="C1480" s="5" t="e">
        <f>'Anexo VI Estimativa de custo'!#REF!</f>
        <v>#REF!</v>
      </c>
      <c r="D1480" s="6" t="e">
        <f>'Anexo VI Estimativa de custo'!#REF!</f>
        <v>#REF!</v>
      </c>
      <c r="E1480" s="43" t="e">
        <f>'Anexo VI Estimativa de custo'!#REF!</f>
        <v>#REF!</v>
      </c>
      <c r="F1480" s="46" t="e">
        <f t="shared" si="451"/>
        <v>#REF!</v>
      </c>
      <c r="G1480" s="167" t="e">
        <f t="shared" si="452"/>
        <v>#REF!</v>
      </c>
      <c r="H1480" s="167" t="e">
        <f t="shared" si="453"/>
        <v>#REF!</v>
      </c>
      <c r="I1480" s="11" t="e">
        <f>'Anexo VI Estimativa de custo'!#REF!</f>
        <v>#REF!</v>
      </c>
      <c r="J1480" s="269" t="e">
        <f t="shared" si="454"/>
        <v>#REF!</v>
      </c>
      <c r="K1480" s="269" t="e">
        <f t="shared" si="455"/>
        <v>#REF!</v>
      </c>
      <c r="L1480" s="269" t="e">
        <f t="shared" si="456"/>
        <v>#REF!</v>
      </c>
      <c r="M1480" s="106" t="e">
        <f t="shared" si="457"/>
        <v>#REF!</v>
      </c>
      <c r="N1480" s="85"/>
      <c r="O1480" s="86"/>
      <c r="P1480" s="16"/>
      <c r="Q1480" s="17"/>
      <c r="R1480" s="126"/>
      <c r="T1480" s="221" t="e">
        <f t="shared" si="434"/>
        <v>#REF!</v>
      </c>
      <c r="W1480" s="221" t="e">
        <f t="shared" si="435"/>
        <v>#REF!</v>
      </c>
    </row>
    <row r="1481" spans="1:23" s="26" customFormat="1" ht="21.95" customHeight="1" x14ac:dyDescent="0.2">
      <c r="A1481" s="217" t="e">
        <f>'Anexo VI Estimativa de custo'!#REF!</f>
        <v>#REF!</v>
      </c>
      <c r="B1481" s="172" t="e">
        <f>CONCATENATE($R$1475,SUM($M$1476:M1481))</f>
        <v>#REF!</v>
      </c>
      <c r="C1481" s="5" t="e">
        <f>'Anexo VI Estimativa de custo'!#REF!</f>
        <v>#REF!</v>
      </c>
      <c r="D1481" s="6" t="e">
        <f>'Anexo VI Estimativa de custo'!#REF!</f>
        <v>#REF!</v>
      </c>
      <c r="E1481" s="43" t="e">
        <f>'Anexo VI Estimativa de custo'!#REF!</f>
        <v>#REF!</v>
      </c>
      <c r="F1481" s="46" t="e">
        <f t="shared" si="451"/>
        <v>#REF!</v>
      </c>
      <c r="G1481" s="167" t="e">
        <f t="shared" si="452"/>
        <v>#REF!</v>
      </c>
      <c r="H1481" s="167" t="e">
        <f t="shared" si="453"/>
        <v>#REF!</v>
      </c>
      <c r="I1481" s="11" t="e">
        <f>'Anexo VI Estimativa de custo'!#REF!</f>
        <v>#REF!</v>
      </c>
      <c r="J1481" s="269" t="e">
        <f t="shared" si="454"/>
        <v>#REF!</v>
      </c>
      <c r="K1481" s="269" t="e">
        <f t="shared" si="455"/>
        <v>#REF!</v>
      </c>
      <c r="L1481" s="269" t="e">
        <f t="shared" si="456"/>
        <v>#REF!</v>
      </c>
      <c r="M1481" s="106" t="e">
        <f t="shared" si="457"/>
        <v>#REF!</v>
      </c>
      <c r="N1481" s="85"/>
      <c r="O1481" s="86"/>
      <c r="P1481" s="16"/>
      <c r="Q1481" s="17"/>
      <c r="R1481" s="126"/>
      <c r="T1481" s="221" t="e">
        <f t="shared" si="434"/>
        <v>#REF!</v>
      </c>
      <c r="W1481" s="221" t="e">
        <f t="shared" si="435"/>
        <v>#REF!</v>
      </c>
    </row>
    <row r="1482" spans="1:23" s="26" customFormat="1" ht="21.95" customHeight="1" x14ac:dyDescent="0.2">
      <c r="A1482" s="217" t="e">
        <f>'Anexo VI Estimativa de custo'!#REF!</f>
        <v>#REF!</v>
      </c>
      <c r="B1482" s="172" t="e">
        <f>CONCATENATE($R$1475,SUM($M$1476:M1482))</f>
        <v>#REF!</v>
      </c>
      <c r="C1482" s="5" t="e">
        <f>'Anexo VI Estimativa de custo'!#REF!</f>
        <v>#REF!</v>
      </c>
      <c r="D1482" s="6" t="e">
        <f>'Anexo VI Estimativa de custo'!#REF!</f>
        <v>#REF!</v>
      </c>
      <c r="E1482" s="43" t="e">
        <f>'Anexo VI Estimativa de custo'!#REF!</f>
        <v>#REF!</v>
      </c>
      <c r="F1482" s="46" t="e">
        <f t="shared" si="451"/>
        <v>#REF!</v>
      </c>
      <c r="G1482" s="167" t="e">
        <f t="shared" si="452"/>
        <v>#REF!</v>
      </c>
      <c r="H1482" s="167" t="e">
        <f t="shared" si="453"/>
        <v>#REF!</v>
      </c>
      <c r="I1482" s="11" t="e">
        <f>'Anexo VI Estimativa de custo'!#REF!</f>
        <v>#REF!</v>
      </c>
      <c r="J1482" s="269" t="e">
        <f t="shared" si="454"/>
        <v>#REF!</v>
      </c>
      <c r="K1482" s="269" t="e">
        <f t="shared" si="455"/>
        <v>#REF!</v>
      </c>
      <c r="L1482" s="269" t="e">
        <f t="shared" si="456"/>
        <v>#REF!</v>
      </c>
      <c r="M1482" s="106" t="e">
        <f t="shared" si="457"/>
        <v>#REF!</v>
      </c>
      <c r="N1482" s="85"/>
      <c r="O1482" s="86"/>
      <c r="P1482" s="16"/>
      <c r="Q1482" s="17"/>
      <c r="R1482" s="126"/>
      <c r="T1482" s="221" t="e">
        <f t="shared" si="434"/>
        <v>#REF!</v>
      </c>
      <c r="W1482" s="221" t="e">
        <f t="shared" si="435"/>
        <v>#REF!</v>
      </c>
    </row>
    <row r="1483" spans="1:23" s="26" customFormat="1" ht="21.95" customHeight="1" x14ac:dyDescent="0.2">
      <c r="A1483" s="217" t="e">
        <f>'Anexo VI Estimativa de custo'!#REF!</f>
        <v>#REF!</v>
      </c>
      <c r="B1483" s="172" t="e">
        <f>CONCATENATE($R$1475,SUM($M$1476:M1483))</f>
        <v>#REF!</v>
      </c>
      <c r="C1483" s="5" t="e">
        <f>'Anexo VI Estimativa de custo'!#REF!</f>
        <v>#REF!</v>
      </c>
      <c r="D1483" s="6" t="e">
        <f>'Anexo VI Estimativa de custo'!#REF!</f>
        <v>#REF!</v>
      </c>
      <c r="E1483" s="43" t="e">
        <f>'Anexo VI Estimativa de custo'!#REF!</f>
        <v>#REF!</v>
      </c>
      <c r="F1483" s="46" t="e">
        <f t="shared" si="451"/>
        <v>#REF!</v>
      </c>
      <c r="G1483" s="167" t="e">
        <f t="shared" si="452"/>
        <v>#REF!</v>
      </c>
      <c r="H1483" s="167" t="e">
        <f t="shared" si="453"/>
        <v>#REF!</v>
      </c>
      <c r="I1483" s="11" t="e">
        <f>'Anexo VI Estimativa de custo'!#REF!</f>
        <v>#REF!</v>
      </c>
      <c r="J1483" s="269" t="e">
        <f t="shared" si="454"/>
        <v>#REF!</v>
      </c>
      <c r="K1483" s="269" t="e">
        <f t="shared" si="455"/>
        <v>#REF!</v>
      </c>
      <c r="L1483" s="269" t="e">
        <f t="shared" si="456"/>
        <v>#REF!</v>
      </c>
      <c r="M1483" s="106" t="e">
        <f t="shared" si="457"/>
        <v>#REF!</v>
      </c>
      <c r="N1483" s="85"/>
      <c r="O1483" s="86"/>
      <c r="P1483" s="16"/>
      <c r="Q1483" s="17"/>
      <c r="R1483" s="126"/>
      <c r="T1483" s="221" t="e">
        <f t="shared" si="434"/>
        <v>#REF!</v>
      </c>
      <c r="W1483" s="221" t="e">
        <f t="shared" si="435"/>
        <v>#REF!</v>
      </c>
    </row>
    <row r="1484" spans="1:23" s="26" customFormat="1" ht="21.95" customHeight="1" x14ac:dyDescent="0.2">
      <c r="A1484" s="217" t="e">
        <f>'Anexo VI Estimativa de custo'!#REF!</f>
        <v>#REF!</v>
      </c>
      <c r="B1484" s="172" t="e">
        <f>CONCATENATE($R$1475,SUM($M$1476:M1484))</f>
        <v>#REF!</v>
      </c>
      <c r="C1484" s="5" t="e">
        <f>'Anexo VI Estimativa de custo'!#REF!</f>
        <v>#REF!</v>
      </c>
      <c r="D1484" s="6" t="e">
        <f>'Anexo VI Estimativa de custo'!#REF!</f>
        <v>#REF!</v>
      </c>
      <c r="E1484" s="43" t="e">
        <f>'Anexo VI Estimativa de custo'!#REF!</f>
        <v>#REF!</v>
      </c>
      <c r="F1484" s="46" t="e">
        <f t="shared" si="451"/>
        <v>#REF!</v>
      </c>
      <c r="G1484" s="167" t="e">
        <f t="shared" si="452"/>
        <v>#REF!</v>
      </c>
      <c r="H1484" s="167" t="e">
        <f t="shared" si="453"/>
        <v>#REF!</v>
      </c>
      <c r="I1484" s="11" t="e">
        <f>'Anexo VI Estimativa de custo'!#REF!</f>
        <v>#REF!</v>
      </c>
      <c r="J1484" s="269" t="e">
        <f t="shared" si="454"/>
        <v>#REF!</v>
      </c>
      <c r="K1484" s="269" t="e">
        <f t="shared" si="455"/>
        <v>#REF!</v>
      </c>
      <c r="L1484" s="269" t="e">
        <f t="shared" si="456"/>
        <v>#REF!</v>
      </c>
      <c r="M1484" s="106" t="e">
        <f t="shared" si="457"/>
        <v>#REF!</v>
      </c>
      <c r="N1484" s="85"/>
      <c r="O1484" s="86"/>
      <c r="P1484" s="16"/>
      <c r="Q1484" s="17"/>
      <c r="R1484" s="126"/>
      <c r="T1484" s="221" t="e">
        <f t="shared" si="434"/>
        <v>#REF!</v>
      </c>
      <c r="W1484" s="221" t="e">
        <f t="shared" si="435"/>
        <v>#REF!</v>
      </c>
    </row>
    <row r="1485" spans="1:23" s="26" customFormat="1" ht="21.95" customHeight="1" x14ac:dyDescent="0.2">
      <c r="A1485" s="217" t="e">
        <f>'Anexo VI Estimativa de custo'!#REF!</f>
        <v>#REF!</v>
      </c>
      <c r="B1485" s="172" t="e">
        <f>CONCATENATE($R$1475,SUM($M$1476:M1485))</f>
        <v>#REF!</v>
      </c>
      <c r="C1485" s="5" t="e">
        <f>'Anexo VI Estimativa de custo'!#REF!</f>
        <v>#REF!</v>
      </c>
      <c r="D1485" s="6" t="e">
        <f>'Anexo VI Estimativa de custo'!#REF!</f>
        <v>#REF!</v>
      </c>
      <c r="E1485" s="43" t="e">
        <f>'Anexo VI Estimativa de custo'!#REF!</f>
        <v>#REF!</v>
      </c>
      <c r="F1485" s="46" t="e">
        <f t="shared" si="451"/>
        <v>#REF!</v>
      </c>
      <c r="G1485" s="167" t="e">
        <f t="shared" si="452"/>
        <v>#REF!</v>
      </c>
      <c r="H1485" s="167" t="e">
        <f t="shared" si="453"/>
        <v>#REF!</v>
      </c>
      <c r="I1485" s="11" t="e">
        <f>'Anexo VI Estimativa de custo'!#REF!</f>
        <v>#REF!</v>
      </c>
      <c r="J1485" s="269" t="e">
        <f t="shared" si="454"/>
        <v>#REF!</v>
      </c>
      <c r="K1485" s="269" t="e">
        <f t="shared" si="455"/>
        <v>#REF!</v>
      </c>
      <c r="L1485" s="269" t="e">
        <f t="shared" si="456"/>
        <v>#REF!</v>
      </c>
      <c r="M1485" s="106" t="e">
        <f t="shared" si="457"/>
        <v>#REF!</v>
      </c>
      <c r="N1485" s="85"/>
      <c r="O1485" s="86"/>
      <c r="P1485" s="16"/>
      <c r="Q1485" s="17"/>
      <c r="R1485" s="126"/>
      <c r="T1485" s="221" t="e">
        <f t="shared" si="434"/>
        <v>#REF!</v>
      </c>
      <c r="W1485" s="221" t="e">
        <f t="shared" si="435"/>
        <v>#REF!</v>
      </c>
    </row>
    <row r="1486" spans="1:23" s="18" customFormat="1" ht="21.95" customHeight="1" x14ac:dyDescent="0.2">
      <c r="A1486" s="217" t="e">
        <f>'Anexo VI Estimativa de custo'!#REF!</f>
        <v>#REF!</v>
      </c>
      <c r="B1486" s="172" t="e">
        <f>CONCATENATE($R$1475,SUM($M$1476:M1486))</f>
        <v>#REF!</v>
      </c>
      <c r="C1486" s="5" t="e">
        <f>'Anexo VI Estimativa de custo'!#REF!</f>
        <v>#REF!</v>
      </c>
      <c r="D1486" s="6" t="e">
        <f>'Anexo VI Estimativa de custo'!#REF!</f>
        <v>#REF!</v>
      </c>
      <c r="E1486" s="43" t="e">
        <f>'Anexo VI Estimativa de custo'!#REF!</f>
        <v>#REF!</v>
      </c>
      <c r="F1486" s="46" t="e">
        <f t="shared" si="451"/>
        <v>#REF!</v>
      </c>
      <c r="G1486" s="167" t="e">
        <f t="shared" si="452"/>
        <v>#REF!</v>
      </c>
      <c r="H1486" s="167" t="e">
        <f t="shared" si="453"/>
        <v>#REF!</v>
      </c>
      <c r="I1486" s="11" t="e">
        <f>'Anexo VI Estimativa de custo'!#REF!</f>
        <v>#REF!</v>
      </c>
      <c r="J1486" s="269" t="e">
        <f t="shared" si="454"/>
        <v>#REF!</v>
      </c>
      <c r="K1486" s="269" t="e">
        <f t="shared" si="455"/>
        <v>#REF!</v>
      </c>
      <c r="L1486" s="269" t="e">
        <f t="shared" si="456"/>
        <v>#REF!</v>
      </c>
      <c r="M1486" s="106" t="e">
        <f t="shared" si="457"/>
        <v>#REF!</v>
      </c>
      <c r="N1486" s="85"/>
      <c r="O1486" s="86"/>
      <c r="P1486" s="16" t="e">
        <f>SUM(E1476:E1486)</f>
        <v>#REF!</v>
      </c>
      <c r="Q1486" s="17"/>
      <c r="R1486" s="126"/>
      <c r="T1486" s="221" t="e">
        <f t="shared" si="434"/>
        <v>#REF!</v>
      </c>
      <c r="W1486" s="221" t="e">
        <f t="shared" si="435"/>
        <v>#REF!</v>
      </c>
    </row>
    <row r="1487" spans="1:23" s="100" customFormat="1" ht="21.95" customHeight="1" x14ac:dyDescent="0.25">
      <c r="A1487" s="188"/>
      <c r="B1487" s="188" t="e">
        <f>CONCATENATE(B1452,O1487)</f>
        <v>#REF!</v>
      </c>
      <c r="C1487" s="84" t="s">
        <v>10</v>
      </c>
      <c r="D1487" s="58"/>
      <c r="E1487" s="93"/>
      <c r="F1487" s="93"/>
      <c r="G1487" s="93"/>
      <c r="H1487" s="93"/>
      <c r="I1487" s="94"/>
      <c r="J1487" s="93"/>
      <c r="K1487" s="93"/>
      <c r="L1487" s="93"/>
      <c r="M1487" s="104" t="e">
        <f>IF(P1492&gt;0.01,1,0)</f>
        <v>#REF!</v>
      </c>
      <c r="N1487" s="96"/>
      <c r="O1487" s="119" t="e">
        <f>CONCATENATE(".",SUM(M1453,M1470,M1475,M1487))</f>
        <v>#REF!</v>
      </c>
      <c r="P1487" s="54"/>
      <c r="Q1487" s="98"/>
      <c r="R1487" s="131" t="e">
        <f>CONCATENATE(B1487,".")</f>
        <v>#REF!</v>
      </c>
      <c r="T1487" s="221">
        <f t="shared" si="434"/>
        <v>0</v>
      </c>
      <c r="W1487" s="221">
        <f t="shared" si="435"/>
        <v>0</v>
      </c>
    </row>
    <row r="1488" spans="1:23" s="26" customFormat="1" ht="21.95" customHeight="1" x14ac:dyDescent="0.2">
      <c r="A1488" s="192" t="e">
        <f>'Anexo VI Estimativa de custo'!#REF!</f>
        <v>#REF!</v>
      </c>
      <c r="B1488" s="172" t="e">
        <f>CONCATENATE($R$1487,SUM($M$1488:M1488))</f>
        <v>#REF!</v>
      </c>
      <c r="C1488" s="5" t="e">
        <f>'Anexo VI Estimativa de custo'!#REF!</f>
        <v>#REF!</v>
      </c>
      <c r="D1488" s="6" t="e">
        <f>'Anexo VI Estimativa de custo'!#REF!</f>
        <v>#REF!</v>
      </c>
      <c r="E1488" s="43" t="e">
        <f>'Anexo VI Estimativa de custo'!#REF!</f>
        <v>#REF!</v>
      </c>
      <c r="F1488" s="46" t="e">
        <f>E1488</f>
        <v>#REF!</v>
      </c>
      <c r="G1488" s="167" t="e">
        <f>IF(F1488-E1488&gt;0,F1488-E1488,0)</f>
        <v>#REF!</v>
      </c>
      <c r="H1488" s="167" t="e">
        <f>IF(E1488-F1488&gt;0,E1488-F1488,0)</f>
        <v>#REF!</v>
      </c>
      <c r="I1488" s="11" t="e">
        <f>'Anexo VI Estimativa de custo'!#REF!</f>
        <v>#REF!</v>
      </c>
      <c r="J1488" s="269" t="e">
        <f>G1488*I1488</f>
        <v>#REF!</v>
      </c>
      <c r="K1488" s="269" t="e">
        <f>H1488*I1488</f>
        <v>#REF!</v>
      </c>
      <c r="L1488" s="269" t="e">
        <f>J1488-K1488</f>
        <v>#REF!</v>
      </c>
      <c r="M1488" s="106" t="e">
        <f>IF(E1488&gt;0.001,1,0)</f>
        <v>#REF!</v>
      </c>
      <c r="N1488" s="85"/>
      <c r="O1488" s="86"/>
      <c r="P1488" s="16"/>
      <c r="Q1488" s="17"/>
      <c r="R1488" s="126"/>
      <c r="T1488" s="221" t="e">
        <f t="shared" si="434"/>
        <v>#REF!</v>
      </c>
      <c r="W1488" s="221" t="e">
        <f t="shared" si="435"/>
        <v>#REF!</v>
      </c>
    </row>
    <row r="1489" spans="1:23" s="26" customFormat="1" ht="21.95" customHeight="1" x14ac:dyDescent="0.2">
      <c r="A1489" s="192" t="e">
        <f>'Anexo VI Estimativa de custo'!#REF!</f>
        <v>#REF!</v>
      </c>
      <c r="B1489" s="172" t="e">
        <f>CONCATENATE($R$1487,SUM($M$1488:M1489))</f>
        <v>#REF!</v>
      </c>
      <c r="C1489" s="5" t="e">
        <f>'Anexo VI Estimativa de custo'!#REF!</f>
        <v>#REF!</v>
      </c>
      <c r="D1489" s="6" t="e">
        <f>'Anexo VI Estimativa de custo'!#REF!</f>
        <v>#REF!</v>
      </c>
      <c r="E1489" s="43" t="e">
        <f>'Anexo VI Estimativa de custo'!#REF!</f>
        <v>#REF!</v>
      </c>
      <c r="F1489" s="46" t="e">
        <f t="shared" ref="F1489:F1492" si="458">E1489</f>
        <v>#REF!</v>
      </c>
      <c r="G1489" s="167" t="e">
        <f>IF(F1489-E1489&gt;0,F1489-E1489,0)</f>
        <v>#REF!</v>
      </c>
      <c r="H1489" s="167" t="e">
        <f>IF(E1489-F1489&gt;0,E1489-F1489,0)</f>
        <v>#REF!</v>
      </c>
      <c r="I1489" s="11" t="e">
        <f>'Anexo VI Estimativa de custo'!#REF!</f>
        <v>#REF!</v>
      </c>
      <c r="J1489" s="269" t="e">
        <f>G1489*I1489</f>
        <v>#REF!</v>
      </c>
      <c r="K1489" s="269" t="e">
        <f>H1489*I1489</f>
        <v>#REF!</v>
      </c>
      <c r="L1489" s="269" t="e">
        <f>J1489-K1489</f>
        <v>#REF!</v>
      </c>
      <c r="M1489" s="106" t="e">
        <f>IF(E1489&gt;0.001,1,0)</f>
        <v>#REF!</v>
      </c>
      <c r="N1489" s="85"/>
      <c r="O1489" s="86"/>
      <c r="P1489" s="16"/>
      <c r="Q1489" s="17"/>
      <c r="R1489" s="126"/>
      <c r="T1489" s="221" t="e">
        <f t="shared" si="434"/>
        <v>#REF!</v>
      </c>
      <c r="W1489" s="221" t="e">
        <f t="shared" si="435"/>
        <v>#REF!</v>
      </c>
    </row>
    <row r="1490" spans="1:23" s="26" customFormat="1" ht="21.95" customHeight="1" x14ac:dyDescent="0.2">
      <c r="A1490" s="192" t="e">
        <f>'Anexo VI Estimativa de custo'!#REF!</f>
        <v>#REF!</v>
      </c>
      <c r="B1490" s="172" t="e">
        <f>CONCATENATE($R$1487,SUM($M$1488:M1490))</f>
        <v>#REF!</v>
      </c>
      <c r="C1490" s="5" t="e">
        <f>'Anexo VI Estimativa de custo'!#REF!</f>
        <v>#REF!</v>
      </c>
      <c r="D1490" s="6" t="e">
        <f>'Anexo VI Estimativa de custo'!#REF!</f>
        <v>#REF!</v>
      </c>
      <c r="E1490" s="43" t="e">
        <f>'Anexo VI Estimativa de custo'!#REF!</f>
        <v>#REF!</v>
      </c>
      <c r="F1490" s="46" t="e">
        <f t="shared" si="458"/>
        <v>#REF!</v>
      </c>
      <c r="G1490" s="167" t="e">
        <f>IF(F1490-E1490&gt;0,F1490-E1490,0)</f>
        <v>#REF!</v>
      </c>
      <c r="H1490" s="167" t="e">
        <f>IF(E1490-F1490&gt;0,E1490-F1490,0)</f>
        <v>#REF!</v>
      </c>
      <c r="I1490" s="11" t="e">
        <f>'Anexo VI Estimativa de custo'!#REF!</f>
        <v>#REF!</v>
      </c>
      <c r="J1490" s="269" t="e">
        <f>G1490*I1490</f>
        <v>#REF!</v>
      </c>
      <c r="K1490" s="269" t="e">
        <f>H1490*I1490</f>
        <v>#REF!</v>
      </c>
      <c r="L1490" s="269" t="e">
        <f>J1490-K1490</f>
        <v>#REF!</v>
      </c>
      <c r="M1490" s="106" t="e">
        <f>IF(E1490&gt;0.001,1,0)</f>
        <v>#REF!</v>
      </c>
      <c r="N1490" s="85"/>
      <c r="O1490" s="86"/>
      <c r="P1490" s="16"/>
      <c r="Q1490" s="17"/>
      <c r="R1490" s="126"/>
      <c r="T1490" s="221" t="e">
        <f t="shared" ref="T1490:T1553" si="459">E1490*I1490</f>
        <v>#REF!</v>
      </c>
      <c r="W1490" s="221" t="e">
        <f t="shared" ref="W1490:W1553" si="460">I1490*E1490</f>
        <v>#REF!</v>
      </c>
    </row>
    <row r="1491" spans="1:23" s="26" customFormat="1" ht="21.95" customHeight="1" x14ac:dyDescent="0.2">
      <c r="A1491" s="192" t="e">
        <f>'Anexo VI Estimativa de custo'!#REF!</f>
        <v>#REF!</v>
      </c>
      <c r="B1491" s="172" t="e">
        <f>CONCATENATE($R$1487,SUM($M$1488:M1491))</f>
        <v>#REF!</v>
      </c>
      <c r="C1491" s="5" t="e">
        <f>'Anexo VI Estimativa de custo'!#REF!</f>
        <v>#REF!</v>
      </c>
      <c r="D1491" s="6" t="e">
        <f>'Anexo VI Estimativa de custo'!#REF!</f>
        <v>#REF!</v>
      </c>
      <c r="E1491" s="43" t="e">
        <f>'Anexo VI Estimativa de custo'!#REF!</f>
        <v>#REF!</v>
      </c>
      <c r="F1491" s="46" t="e">
        <f t="shared" si="458"/>
        <v>#REF!</v>
      </c>
      <c r="G1491" s="167" t="e">
        <f>IF(F1491-E1491&gt;0,F1491-E1491,0)</f>
        <v>#REF!</v>
      </c>
      <c r="H1491" s="167" t="e">
        <f>IF(E1491-F1491&gt;0,E1491-F1491,0)</f>
        <v>#REF!</v>
      </c>
      <c r="I1491" s="11" t="e">
        <f>'Anexo VI Estimativa de custo'!#REF!</f>
        <v>#REF!</v>
      </c>
      <c r="J1491" s="269" t="e">
        <f>G1491*I1491</f>
        <v>#REF!</v>
      </c>
      <c r="K1491" s="269" t="e">
        <f>H1491*I1491</f>
        <v>#REF!</v>
      </c>
      <c r="L1491" s="269" t="e">
        <f>J1491-K1491</f>
        <v>#REF!</v>
      </c>
      <c r="M1491" s="106" t="e">
        <f>IF(E1491&gt;0.001,1,0)</f>
        <v>#REF!</v>
      </c>
      <c r="N1491" s="85"/>
      <c r="O1491" s="86"/>
      <c r="P1491" s="16"/>
      <c r="Q1491" s="17"/>
      <c r="R1491" s="126"/>
      <c r="T1491" s="221" t="e">
        <f t="shared" si="459"/>
        <v>#REF!</v>
      </c>
      <c r="W1491" s="221" t="e">
        <f t="shared" si="460"/>
        <v>#REF!</v>
      </c>
    </row>
    <row r="1492" spans="1:23" s="26" customFormat="1" ht="21.95" customHeight="1" x14ac:dyDescent="0.2">
      <c r="A1492" s="192" t="e">
        <f>'Anexo VI Estimativa de custo'!#REF!</f>
        <v>#REF!</v>
      </c>
      <c r="B1492" s="172" t="e">
        <f>CONCATENATE($R$1487,SUM($M$1488:M1492))</f>
        <v>#REF!</v>
      </c>
      <c r="C1492" s="5" t="e">
        <f>'Anexo VI Estimativa de custo'!#REF!</f>
        <v>#REF!</v>
      </c>
      <c r="D1492" s="6" t="e">
        <f>'Anexo VI Estimativa de custo'!#REF!</f>
        <v>#REF!</v>
      </c>
      <c r="E1492" s="43" t="e">
        <f>'Anexo VI Estimativa de custo'!#REF!</f>
        <v>#REF!</v>
      </c>
      <c r="F1492" s="46" t="e">
        <f t="shared" si="458"/>
        <v>#REF!</v>
      </c>
      <c r="G1492" s="167" t="e">
        <f>IF(F1492-E1492&gt;0,F1492-E1492,0)</f>
        <v>#REF!</v>
      </c>
      <c r="H1492" s="167" t="e">
        <f>IF(E1492-F1492&gt;0,E1492-F1492,0)</f>
        <v>#REF!</v>
      </c>
      <c r="I1492" s="11" t="e">
        <f>'Anexo VI Estimativa de custo'!#REF!</f>
        <v>#REF!</v>
      </c>
      <c r="J1492" s="269" t="e">
        <f>G1492*I1492</f>
        <v>#REF!</v>
      </c>
      <c r="K1492" s="269" t="e">
        <f>H1492*I1492</f>
        <v>#REF!</v>
      </c>
      <c r="L1492" s="269" t="e">
        <f>J1492-K1492</f>
        <v>#REF!</v>
      </c>
      <c r="M1492" s="106" t="e">
        <f>IF(E1492&gt;0.001,1,0)</f>
        <v>#REF!</v>
      </c>
      <c r="N1492" s="85"/>
      <c r="O1492" s="86"/>
      <c r="P1492" s="16" t="e">
        <f>SUM(E1488:E1492)</f>
        <v>#REF!</v>
      </c>
      <c r="Q1492" s="17"/>
      <c r="R1492" s="126"/>
      <c r="T1492" s="221" t="e">
        <f t="shared" si="459"/>
        <v>#REF!</v>
      </c>
      <c r="W1492" s="221" t="e">
        <f t="shared" si="460"/>
        <v>#REF!</v>
      </c>
    </row>
    <row r="1493" spans="1:23" s="100" customFormat="1" ht="21.95" customHeight="1" x14ac:dyDescent="0.25">
      <c r="A1493" s="188"/>
      <c r="B1493" s="188" t="e">
        <f>CONCATENATE(B1452,O1493)</f>
        <v>#REF!</v>
      </c>
      <c r="C1493" s="84" t="s">
        <v>11</v>
      </c>
      <c r="D1493" s="58"/>
      <c r="E1493" s="93"/>
      <c r="F1493" s="93"/>
      <c r="G1493" s="93"/>
      <c r="H1493" s="93"/>
      <c r="I1493" s="94"/>
      <c r="J1493" s="93"/>
      <c r="K1493" s="93"/>
      <c r="L1493" s="93"/>
      <c r="M1493" s="104" t="e">
        <f>IF(P1504&gt;0.01,1,0)</f>
        <v>#REF!</v>
      </c>
      <c r="N1493" s="96"/>
      <c r="O1493" s="119" t="e">
        <f>CONCATENATE(".",SUM(M1453,M1470,M1475,M1487,M1493))</f>
        <v>#REF!</v>
      </c>
      <c r="P1493" s="54"/>
      <c r="Q1493" s="98"/>
      <c r="R1493" s="131" t="e">
        <f>CONCATENATE(B1493,".")</f>
        <v>#REF!</v>
      </c>
      <c r="T1493" s="221">
        <f t="shared" si="459"/>
        <v>0</v>
      </c>
      <c r="W1493" s="221">
        <f t="shared" si="460"/>
        <v>0</v>
      </c>
    </row>
    <row r="1494" spans="1:23" s="26" customFormat="1" ht="21.95" customHeight="1" x14ac:dyDescent="0.2">
      <c r="A1494" s="192" t="e">
        <f>'Anexo VI Estimativa de custo'!#REF!</f>
        <v>#REF!</v>
      </c>
      <c r="B1494" s="172" t="e">
        <f>CONCATENATE($R$1493,SUM($M$1494:M1494))</f>
        <v>#REF!</v>
      </c>
      <c r="C1494" s="5" t="e">
        <f>'Anexo VI Estimativa de custo'!#REF!</f>
        <v>#REF!</v>
      </c>
      <c r="D1494" s="6" t="e">
        <f>'Anexo VI Estimativa de custo'!#REF!</f>
        <v>#REF!</v>
      </c>
      <c r="E1494" s="43" t="e">
        <f>'Anexo VI Estimativa de custo'!#REF!</f>
        <v>#REF!</v>
      </c>
      <c r="F1494" s="46" t="e">
        <f>E1494</f>
        <v>#REF!</v>
      </c>
      <c r="G1494" s="167" t="e">
        <f>IF(F1494-E1494&gt;0,F1494-E1494,0)</f>
        <v>#REF!</v>
      </c>
      <c r="H1494" s="167" t="e">
        <f>IF(E1494-F1494&gt;0,E1494-F1494,0)</f>
        <v>#REF!</v>
      </c>
      <c r="I1494" s="11" t="e">
        <f>'Anexo VI Estimativa de custo'!#REF!</f>
        <v>#REF!</v>
      </c>
      <c r="J1494" s="269" t="e">
        <f>G1494*I1494</f>
        <v>#REF!</v>
      </c>
      <c r="K1494" s="269" t="e">
        <f>H1494*I1494</f>
        <v>#REF!</v>
      </c>
      <c r="L1494" s="269" t="e">
        <f>J1494-K1494</f>
        <v>#REF!</v>
      </c>
      <c r="M1494" s="106" t="e">
        <f>IF(E1494&gt;0.001,1,0)</f>
        <v>#REF!</v>
      </c>
      <c r="N1494" s="85"/>
      <c r="O1494" s="86"/>
      <c r="P1494" s="16"/>
      <c r="Q1494" s="17"/>
      <c r="R1494" s="126"/>
      <c r="T1494" s="221" t="e">
        <f t="shared" si="459"/>
        <v>#REF!</v>
      </c>
      <c r="W1494" s="221" t="e">
        <f t="shared" si="460"/>
        <v>#REF!</v>
      </c>
    </row>
    <row r="1495" spans="1:23" s="26" customFormat="1" ht="21.95" customHeight="1" x14ac:dyDescent="0.2">
      <c r="A1495" s="192" t="e">
        <f>'Anexo VI Estimativa de custo'!#REF!</f>
        <v>#REF!</v>
      </c>
      <c r="B1495" s="172" t="e">
        <f>CONCATENATE($R$1493,SUM($M$1494:M1495))</f>
        <v>#REF!</v>
      </c>
      <c r="C1495" s="5" t="e">
        <f>'Anexo VI Estimativa de custo'!#REF!</f>
        <v>#REF!</v>
      </c>
      <c r="D1495" s="6" t="e">
        <f>'Anexo VI Estimativa de custo'!#REF!</f>
        <v>#REF!</v>
      </c>
      <c r="E1495" s="43" t="e">
        <f>'Anexo VI Estimativa de custo'!#REF!</f>
        <v>#REF!</v>
      </c>
      <c r="F1495" s="46" t="e">
        <f t="shared" ref="F1495:F1504" si="461">E1495</f>
        <v>#REF!</v>
      </c>
      <c r="G1495" s="167" t="e">
        <f t="shared" ref="G1495:G1504" si="462">IF(F1495-E1495&gt;0,F1495-E1495,0)</f>
        <v>#REF!</v>
      </c>
      <c r="H1495" s="167" t="e">
        <f t="shared" ref="H1495:H1504" si="463">IF(E1495-F1495&gt;0,E1495-F1495,0)</f>
        <v>#REF!</v>
      </c>
      <c r="I1495" s="11" t="e">
        <f>'Anexo VI Estimativa de custo'!#REF!</f>
        <v>#REF!</v>
      </c>
      <c r="J1495" s="269" t="e">
        <f t="shared" ref="J1495:J1504" si="464">G1495*I1495</f>
        <v>#REF!</v>
      </c>
      <c r="K1495" s="269" t="e">
        <f t="shared" ref="K1495:K1504" si="465">H1495*I1495</f>
        <v>#REF!</v>
      </c>
      <c r="L1495" s="269" t="e">
        <f t="shared" ref="L1495:L1504" si="466">J1495-K1495</f>
        <v>#REF!</v>
      </c>
      <c r="M1495" s="106" t="e">
        <f t="shared" ref="M1495:M1504" si="467">IF(E1495&gt;0.001,1,0)</f>
        <v>#REF!</v>
      </c>
      <c r="N1495" s="85"/>
      <c r="O1495" s="86"/>
      <c r="P1495" s="16"/>
      <c r="Q1495" s="17"/>
      <c r="R1495" s="126"/>
      <c r="T1495" s="221" t="e">
        <f t="shared" si="459"/>
        <v>#REF!</v>
      </c>
      <c r="W1495" s="221" t="e">
        <f t="shared" si="460"/>
        <v>#REF!</v>
      </c>
    </row>
    <row r="1496" spans="1:23" s="26" customFormat="1" ht="21.95" customHeight="1" x14ac:dyDescent="0.2">
      <c r="A1496" s="192" t="e">
        <f>'Anexo VI Estimativa de custo'!#REF!</f>
        <v>#REF!</v>
      </c>
      <c r="B1496" s="172" t="e">
        <f>CONCATENATE($R$1493,SUM($M$1494:M1496))</f>
        <v>#REF!</v>
      </c>
      <c r="C1496" s="5" t="e">
        <f>'Anexo VI Estimativa de custo'!#REF!</f>
        <v>#REF!</v>
      </c>
      <c r="D1496" s="6" t="e">
        <f>'Anexo VI Estimativa de custo'!#REF!</f>
        <v>#REF!</v>
      </c>
      <c r="E1496" s="43" t="e">
        <f>'Anexo VI Estimativa de custo'!#REF!</f>
        <v>#REF!</v>
      </c>
      <c r="F1496" s="46" t="e">
        <f t="shared" si="461"/>
        <v>#REF!</v>
      </c>
      <c r="G1496" s="167" t="e">
        <f t="shared" si="462"/>
        <v>#REF!</v>
      </c>
      <c r="H1496" s="167" t="e">
        <f t="shared" si="463"/>
        <v>#REF!</v>
      </c>
      <c r="I1496" s="11" t="e">
        <f>'Anexo VI Estimativa de custo'!#REF!</f>
        <v>#REF!</v>
      </c>
      <c r="J1496" s="269" t="e">
        <f t="shared" si="464"/>
        <v>#REF!</v>
      </c>
      <c r="K1496" s="269" t="e">
        <f t="shared" si="465"/>
        <v>#REF!</v>
      </c>
      <c r="L1496" s="269" t="e">
        <f t="shared" si="466"/>
        <v>#REF!</v>
      </c>
      <c r="M1496" s="106" t="e">
        <f t="shared" si="467"/>
        <v>#REF!</v>
      </c>
      <c r="N1496" s="85"/>
      <c r="O1496" s="86"/>
      <c r="P1496" s="16"/>
      <c r="Q1496" s="17"/>
      <c r="R1496" s="126"/>
      <c r="T1496" s="221" t="e">
        <f t="shared" si="459"/>
        <v>#REF!</v>
      </c>
      <c r="W1496" s="221" t="e">
        <f t="shared" si="460"/>
        <v>#REF!</v>
      </c>
    </row>
    <row r="1497" spans="1:23" s="26" customFormat="1" ht="21.95" customHeight="1" x14ac:dyDescent="0.2">
      <c r="A1497" s="192" t="e">
        <f>'Anexo VI Estimativa de custo'!#REF!</f>
        <v>#REF!</v>
      </c>
      <c r="B1497" s="172" t="e">
        <f>CONCATENATE($R$1493,SUM($M$1494:M1497))</f>
        <v>#REF!</v>
      </c>
      <c r="C1497" s="5" t="e">
        <f>'Anexo VI Estimativa de custo'!#REF!</f>
        <v>#REF!</v>
      </c>
      <c r="D1497" s="6" t="e">
        <f>'Anexo VI Estimativa de custo'!#REF!</f>
        <v>#REF!</v>
      </c>
      <c r="E1497" s="43" t="e">
        <f>'Anexo VI Estimativa de custo'!#REF!</f>
        <v>#REF!</v>
      </c>
      <c r="F1497" s="46" t="e">
        <f t="shared" si="461"/>
        <v>#REF!</v>
      </c>
      <c r="G1497" s="167" t="e">
        <f t="shared" si="462"/>
        <v>#REF!</v>
      </c>
      <c r="H1497" s="167" t="e">
        <f t="shared" si="463"/>
        <v>#REF!</v>
      </c>
      <c r="I1497" s="11" t="e">
        <f>'Anexo VI Estimativa de custo'!#REF!</f>
        <v>#REF!</v>
      </c>
      <c r="J1497" s="269" t="e">
        <f t="shared" si="464"/>
        <v>#REF!</v>
      </c>
      <c r="K1497" s="269" t="e">
        <f t="shared" si="465"/>
        <v>#REF!</v>
      </c>
      <c r="L1497" s="269" t="e">
        <f t="shared" si="466"/>
        <v>#REF!</v>
      </c>
      <c r="M1497" s="106" t="e">
        <f t="shared" si="467"/>
        <v>#REF!</v>
      </c>
      <c r="N1497" s="85"/>
      <c r="O1497" s="86"/>
      <c r="P1497" s="16"/>
      <c r="Q1497" s="17"/>
      <c r="R1497" s="126"/>
      <c r="T1497" s="221" t="e">
        <f t="shared" si="459"/>
        <v>#REF!</v>
      </c>
      <c r="W1497" s="221" t="e">
        <f t="shared" si="460"/>
        <v>#REF!</v>
      </c>
    </row>
    <row r="1498" spans="1:23" s="26" customFormat="1" ht="21.95" customHeight="1" x14ac:dyDescent="0.2">
      <c r="A1498" s="192" t="e">
        <f>'Anexo VI Estimativa de custo'!#REF!</f>
        <v>#REF!</v>
      </c>
      <c r="B1498" s="172" t="e">
        <f>CONCATENATE($R$1493,SUM($M$1494:M1498))</f>
        <v>#REF!</v>
      </c>
      <c r="C1498" s="5" t="e">
        <f>'Anexo VI Estimativa de custo'!#REF!</f>
        <v>#REF!</v>
      </c>
      <c r="D1498" s="6" t="e">
        <f>'Anexo VI Estimativa de custo'!#REF!</f>
        <v>#REF!</v>
      </c>
      <c r="E1498" s="43" t="e">
        <f>'Anexo VI Estimativa de custo'!#REF!</f>
        <v>#REF!</v>
      </c>
      <c r="F1498" s="46" t="e">
        <f t="shared" si="461"/>
        <v>#REF!</v>
      </c>
      <c r="G1498" s="167" t="e">
        <f t="shared" si="462"/>
        <v>#REF!</v>
      </c>
      <c r="H1498" s="167" t="e">
        <f t="shared" si="463"/>
        <v>#REF!</v>
      </c>
      <c r="I1498" s="11" t="e">
        <f>'Anexo VI Estimativa de custo'!#REF!</f>
        <v>#REF!</v>
      </c>
      <c r="J1498" s="269" t="e">
        <f t="shared" si="464"/>
        <v>#REF!</v>
      </c>
      <c r="K1498" s="269" t="e">
        <f t="shared" si="465"/>
        <v>#REF!</v>
      </c>
      <c r="L1498" s="269" t="e">
        <f t="shared" si="466"/>
        <v>#REF!</v>
      </c>
      <c r="M1498" s="106" t="e">
        <f t="shared" si="467"/>
        <v>#REF!</v>
      </c>
      <c r="N1498" s="85"/>
      <c r="O1498" s="86"/>
      <c r="P1498" s="16"/>
      <c r="Q1498" s="17"/>
      <c r="R1498" s="126"/>
      <c r="T1498" s="221" t="e">
        <f t="shared" si="459"/>
        <v>#REF!</v>
      </c>
      <c r="W1498" s="221" t="e">
        <f t="shared" si="460"/>
        <v>#REF!</v>
      </c>
    </row>
    <row r="1499" spans="1:23" s="26" customFormat="1" ht="21.95" customHeight="1" x14ac:dyDescent="0.2">
      <c r="A1499" s="192" t="e">
        <f>'Anexo VI Estimativa de custo'!#REF!</f>
        <v>#REF!</v>
      </c>
      <c r="B1499" s="172" t="e">
        <f>CONCATENATE($R$1493,SUM($M$1494:M1499))</f>
        <v>#REF!</v>
      </c>
      <c r="C1499" s="5" t="e">
        <f>'Anexo VI Estimativa de custo'!#REF!</f>
        <v>#REF!</v>
      </c>
      <c r="D1499" s="6" t="e">
        <f>'Anexo VI Estimativa de custo'!#REF!</f>
        <v>#REF!</v>
      </c>
      <c r="E1499" s="43" t="e">
        <f>'Anexo VI Estimativa de custo'!#REF!</f>
        <v>#REF!</v>
      </c>
      <c r="F1499" s="46" t="e">
        <f t="shared" si="461"/>
        <v>#REF!</v>
      </c>
      <c r="G1499" s="167" t="e">
        <f t="shared" si="462"/>
        <v>#REF!</v>
      </c>
      <c r="H1499" s="167" t="e">
        <f t="shared" si="463"/>
        <v>#REF!</v>
      </c>
      <c r="I1499" s="11" t="e">
        <f>'Anexo VI Estimativa de custo'!#REF!</f>
        <v>#REF!</v>
      </c>
      <c r="J1499" s="269" t="e">
        <f t="shared" si="464"/>
        <v>#REF!</v>
      </c>
      <c r="K1499" s="269" t="e">
        <f t="shared" si="465"/>
        <v>#REF!</v>
      </c>
      <c r="L1499" s="269" t="e">
        <f t="shared" si="466"/>
        <v>#REF!</v>
      </c>
      <c r="M1499" s="106" t="e">
        <f t="shared" si="467"/>
        <v>#REF!</v>
      </c>
      <c r="N1499" s="85"/>
      <c r="O1499" s="86"/>
      <c r="P1499" s="16"/>
      <c r="Q1499" s="17"/>
      <c r="R1499" s="126"/>
      <c r="T1499" s="221" t="e">
        <f t="shared" si="459"/>
        <v>#REF!</v>
      </c>
      <c r="W1499" s="221" t="e">
        <f t="shared" si="460"/>
        <v>#REF!</v>
      </c>
    </row>
    <row r="1500" spans="1:23" s="26" customFormat="1" ht="21.95" customHeight="1" x14ac:dyDescent="0.2">
      <c r="A1500" s="192" t="e">
        <f>'Anexo VI Estimativa de custo'!#REF!</f>
        <v>#REF!</v>
      </c>
      <c r="B1500" s="172" t="e">
        <f>CONCATENATE($R$1493,SUM($M$1494:M1500))</f>
        <v>#REF!</v>
      </c>
      <c r="C1500" s="5" t="e">
        <f>'Anexo VI Estimativa de custo'!#REF!</f>
        <v>#REF!</v>
      </c>
      <c r="D1500" s="6" t="e">
        <f>'Anexo VI Estimativa de custo'!#REF!</f>
        <v>#REF!</v>
      </c>
      <c r="E1500" s="43" t="e">
        <f>'Anexo VI Estimativa de custo'!#REF!</f>
        <v>#REF!</v>
      </c>
      <c r="F1500" s="46" t="e">
        <f t="shared" si="461"/>
        <v>#REF!</v>
      </c>
      <c r="G1500" s="167" t="e">
        <f t="shared" si="462"/>
        <v>#REF!</v>
      </c>
      <c r="H1500" s="167" t="e">
        <f t="shared" si="463"/>
        <v>#REF!</v>
      </c>
      <c r="I1500" s="11" t="e">
        <f>'Anexo VI Estimativa de custo'!#REF!</f>
        <v>#REF!</v>
      </c>
      <c r="J1500" s="269" t="e">
        <f t="shared" si="464"/>
        <v>#REF!</v>
      </c>
      <c r="K1500" s="269" t="e">
        <f t="shared" si="465"/>
        <v>#REF!</v>
      </c>
      <c r="L1500" s="269" t="e">
        <f t="shared" si="466"/>
        <v>#REF!</v>
      </c>
      <c r="M1500" s="106" t="e">
        <f t="shared" si="467"/>
        <v>#REF!</v>
      </c>
      <c r="N1500" s="85"/>
      <c r="O1500" s="86"/>
      <c r="P1500" s="16"/>
      <c r="Q1500" s="17"/>
      <c r="R1500" s="126"/>
      <c r="T1500" s="221" t="e">
        <f t="shared" si="459"/>
        <v>#REF!</v>
      </c>
      <c r="W1500" s="221" t="e">
        <f t="shared" si="460"/>
        <v>#REF!</v>
      </c>
    </row>
    <row r="1501" spans="1:23" s="26" customFormat="1" ht="21.95" customHeight="1" x14ac:dyDescent="0.2">
      <c r="A1501" s="192" t="e">
        <f>'Anexo VI Estimativa de custo'!#REF!</f>
        <v>#REF!</v>
      </c>
      <c r="B1501" s="172" t="e">
        <f>CONCATENATE($R$1493,SUM($M$1494:M1501))</f>
        <v>#REF!</v>
      </c>
      <c r="C1501" s="5" t="e">
        <f>'Anexo VI Estimativa de custo'!#REF!</f>
        <v>#REF!</v>
      </c>
      <c r="D1501" s="6" t="e">
        <f>'Anexo VI Estimativa de custo'!#REF!</f>
        <v>#REF!</v>
      </c>
      <c r="E1501" s="43" t="e">
        <f>'Anexo VI Estimativa de custo'!#REF!</f>
        <v>#REF!</v>
      </c>
      <c r="F1501" s="46" t="e">
        <f t="shared" si="461"/>
        <v>#REF!</v>
      </c>
      <c r="G1501" s="167" t="e">
        <f t="shared" si="462"/>
        <v>#REF!</v>
      </c>
      <c r="H1501" s="167" t="e">
        <f t="shared" si="463"/>
        <v>#REF!</v>
      </c>
      <c r="I1501" s="11" t="e">
        <f>'Anexo VI Estimativa de custo'!#REF!</f>
        <v>#REF!</v>
      </c>
      <c r="J1501" s="269" t="e">
        <f t="shared" si="464"/>
        <v>#REF!</v>
      </c>
      <c r="K1501" s="269" t="e">
        <f t="shared" si="465"/>
        <v>#REF!</v>
      </c>
      <c r="L1501" s="269" t="e">
        <f t="shared" si="466"/>
        <v>#REF!</v>
      </c>
      <c r="M1501" s="106" t="e">
        <f t="shared" si="467"/>
        <v>#REF!</v>
      </c>
      <c r="N1501" s="85"/>
      <c r="O1501" s="86"/>
      <c r="P1501" s="16"/>
      <c r="Q1501" s="17"/>
      <c r="R1501" s="126"/>
      <c r="T1501" s="221" t="e">
        <f t="shared" si="459"/>
        <v>#REF!</v>
      </c>
      <c r="W1501" s="221" t="e">
        <f t="shared" si="460"/>
        <v>#REF!</v>
      </c>
    </row>
    <row r="1502" spans="1:23" s="26" customFormat="1" ht="21.95" customHeight="1" x14ac:dyDescent="0.2">
      <c r="A1502" s="192" t="e">
        <f>'Anexo VI Estimativa de custo'!#REF!</f>
        <v>#REF!</v>
      </c>
      <c r="B1502" s="172" t="e">
        <f>CONCATENATE($R$1493,SUM($M$1494:M1502))</f>
        <v>#REF!</v>
      </c>
      <c r="C1502" s="5" t="e">
        <f>'Anexo VI Estimativa de custo'!#REF!</f>
        <v>#REF!</v>
      </c>
      <c r="D1502" s="6" t="e">
        <f>'Anexo VI Estimativa de custo'!#REF!</f>
        <v>#REF!</v>
      </c>
      <c r="E1502" s="43" t="e">
        <f>'Anexo VI Estimativa de custo'!#REF!</f>
        <v>#REF!</v>
      </c>
      <c r="F1502" s="46" t="e">
        <f t="shared" si="461"/>
        <v>#REF!</v>
      </c>
      <c r="G1502" s="167" t="e">
        <f t="shared" si="462"/>
        <v>#REF!</v>
      </c>
      <c r="H1502" s="167" t="e">
        <f t="shared" si="463"/>
        <v>#REF!</v>
      </c>
      <c r="I1502" s="11" t="e">
        <f>'Anexo VI Estimativa de custo'!#REF!</f>
        <v>#REF!</v>
      </c>
      <c r="J1502" s="269" t="e">
        <f t="shared" si="464"/>
        <v>#REF!</v>
      </c>
      <c r="K1502" s="269" t="e">
        <f t="shared" si="465"/>
        <v>#REF!</v>
      </c>
      <c r="L1502" s="269" t="e">
        <f t="shared" si="466"/>
        <v>#REF!</v>
      </c>
      <c r="M1502" s="106" t="e">
        <f t="shared" si="467"/>
        <v>#REF!</v>
      </c>
      <c r="N1502" s="85"/>
      <c r="O1502" s="86"/>
      <c r="P1502" s="16"/>
      <c r="Q1502" s="17"/>
      <c r="R1502" s="126"/>
      <c r="T1502" s="221" t="e">
        <f t="shared" si="459"/>
        <v>#REF!</v>
      </c>
      <c r="W1502" s="221" t="e">
        <f t="shared" si="460"/>
        <v>#REF!</v>
      </c>
    </row>
    <row r="1503" spans="1:23" s="26" customFormat="1" ht="21.95" customHeight="1" x14ac:dyDescent="0.2">
      <c r="A1503" s="192" t="e">
        <f>'Anexo VI Estimativa de custo'!#REF!</f>
        <v>#REF!</v>
      </c>
      <c r="B1503" s="172" t="e">
        <f>CONCATENATE($R$1493,SUM($M$1494:M1503))</f>
        <v>#REF!</v>
      </c>
      <c r="C1503" s="5" t="e">
        <f>'Anexo VI Estimativa de custo'!#REF!</f>
        <v>#REF!</v>
      </c>
      <c r="D1503" s="6" t="e">
        <f>'Anexo VI Estimativa de custo'!#REF!</f>
        <v>#REF!</v>
      </c>
      <c r="E1503" s="43" t="e">
        <f>'Anexo VI Estimativa de custo'!#REF!</f>
        <v>#REF!</v>
      </c>
      <c r="F1503" s="46" t="e">
        <f t="shared" si="461"/>
        <v>#REF!</v>
      </c>
      <c r="G1503" s="167" t="e">
        <f t="shared" si="462"/>
        <v>#REF!</v>
      </c>
      <c r="H1503" s="167" t="e">
        <f t="shared" si="463"/>
        <v>#REF!</v>
      </c>
      <c r="I1503" s="11" t="e">
        <f>'Anexo VI Estimativa de custo'!#REF!</f>
        <v>#REF!</v>
      </c>
      <c r="J1503" s="269" t="e">
        <f t="shared" si="464"/>
        <v>#REF!</v>
      </c>
      <c r="K1503" s="269" t="e">
        <f t="shared" si="465"/>
        <v>#REF!</v>
      </c>
      <c r="L1503" s="269" t="e">
        <f t="shared" si="466"/>
        <v>#REF!</v>
      </c>
      <c r="M1503" s="106" t="e">
        <f t="shared" si="467"/>
        <v>#REF!</v>
      </c>
      <c r="N1503" s="85"/>
      <c r="O1503" s="86"/>
      <c r="P1503" s="16"/>
      <c r="Q1503" s="17"/>
      <c r="R1503" s="126"/>
      <c r="T1503" s="221" t="e">
        <f t="shared" si="459"/>
        <v>#REF!</v>
      </c>
      <c r="W1503" s="221" t="e">
        <f t="shared" si="460"/>
        <v>#REF!</v>
      </c>
    </row>
    <row r="1504" spans="1:23" s="26" customFormat="1" ht="21.95" customHeight="1" x14ac:dyDescent="0.2">
      <c r="A1504" s="192" t="e">
        <f>'Anexo VI Estimativa de custo'!#REF!</f>
        <v>#REF!</v>
      </c>
      <c r="B1504" s="172" t="e">
        <f>CONCATENATE($R$1493,SUM($M$1494:M1504))</f>
        <v>#REF!</v>
      </c>
      <c r="C1504" s="5" t="e">
        <f>'Anexo VI Estimativa de custo'!#REF!</f>
        <v>#REF!</v>
      </c>
      <c r="D1504" s="6" t="e">
        <f>'Anexo VI Estimativa de custo'!#REF!</f>
        <v>#REF!</v>
      </c>
      <c r="E1504" s="43" t="e">
        <f>'Anexo VI Estimativa de custo'!#REF!</f>
        <v>#REF!</v>
      </c>
      <c r="F1504" s="46" t="e">
        <f t="shared" si="461"/>
        <v>#REF!</v>
      </c>
      <c r="G1504" s="167" t="e">
        <f t="shared" si="462"/>
        <v>#REF!</v>
      </c>
      <c r="H1504" s="167" t="e">
        <f t="shared" si="463"/>
        <v>#REF!</v>
      </c>
      <c r="I1504" s="11" t="e">
        <f>'Anexo VI Estimativa de custo'!#REF!</f>
        <v>#REF!</v>
      </c>
      <c r="J1504" s="269" t="e">
        <f t="shared" si="464"/>
        <v>#REF!</v>
      </c>
      <c r="K1504" s="269" t="e">
        <f t="shared" si="465"/>
        <v>#REF!</v>
      </c>
      <c r="L1504" s="269" t="e">
        <f t="shared" si="466"/>
        <v>#REF!</v>
      </c>
      <c r="M1504" s="106" t="e">
        <f t="shared" si="467"/>
        <v>#REF!</v>
      </c>
      <c r="N1504" s="85"/>
      <c r="O1504" s="86"/>
      <c r="P1504" s="16" t="e">
        <f>SUM(E1494:E1504)</f>
        <v>#REF!</v>
      </c>
      <c r="Q1504" s="17"/>
      <c r="R1504" s="126"/>
      <c r="T1504" s="221" t="e">
        <f t="shared" si="459"/>
        <v>#REF!</v>
      </c>
      <c r="W1504" s="221" t="e">
        <f t="shared" si="460"/>
        <v>#REF!</v>
      </c>
    </row>
    <row r="1505" spans="1:23" s="100" customFormat="1" ht="21.95" customHeight="1" x14ac:dyDescent="0.25">
      <c r="A1505" s="188"/>
      <c r="B1505" s="188" t="e">
        <f>CONCATENATE(B1452,O1505)</f>
        <v>#REF!</v>
      </c>
      <c r="C1505" s="84" t="s">
        <v>12</v>
      </c>
      <c r="D1505" s="58"/>
      <c r="E1505" s="93"/>
      <c r="F1505" s="93"/>
      <c r="G1505" s="93"/>
      <c r="H1505" s="93"/>
      <c r="I1505" s="94"/>
      <c r="J1505" s="93"/>
      <c r="K1505" s="93"/>
      <c r="L1505" s="93"/>
      <c r="M1505" s="104" t="e">
        <f>IF(P1524&gt;0.01,1,0)</f>
        <v>#REF!</v>
      </c>
      <c r="N1505" s="96"/>
      <c r="O1505" s="119" t="e">
        <f>CONCATENATE(".",SUM(M1470,M1475,M1487,C1487,M1493,M1505,M1453))</f>
        <v>#REF!</v>
      </c>
      <c r="P1505" s="54"/>
      <c r="Q1505" s="98"/>
      <c r="R1505" s="131" t="e">
        <f>CONCATENATE(B1505,".")</f>
        <v>#REF!</v>
      </c>
      <c r="T1505" s="221">
        <f t="shared" si="459"/>
        <v>0</v>
      </c>
      <c r="W1505" s="221">
        <f t="shared" si="460"/>
        <v>0</v>
      </c>
    </row>
    <row r="1506" spans="1:23" s="26" customFormat="1" ht="21.95" customHeight="1" x14ac:dyDescent="0.2">
      <c r="A1506" s="192" t="e">
        <f>'Anexo VI Estimativa de custo'!#REF!</f>
        <v>#REF!</v>
      </c>
      <c r="B1506" s="172" t="e">
        <f>CONCATENATE($R$1505,SUM($M$1506:M1506))</f>
        <v>#REF!</v>
      </c>
      <c r="C1506" s="5" t="e">
        <f>'Anexo VI Estimativa de custo'!#REF!</f>
        <v>#REF!</v>
      </c>
      <c r="D1506" s="6" t="e">
        <f>'Anexo VI Estimativa de custo'!#REF!</f>
        <v>#REF!</v>
      </c>
      <c r="E1506" s="43" t="e">
        <f>'Anexo VI Estimativa de custo'!#REF!</f>
        <v>#REF!</v>
      </c>
      <c r="F1506" s="46" t="e">
        <f>E1506</f>
        <v>#REF!</v>
      </c>
      <c r="G1506" s="167" t="e">
        <f>IF(F1506-E1506&gt;0,F1506-E1506,0)</f>
        <v>#REF!</v>
      </c>
      <c r="H1506" s="167" t="e">
        <f>IF(E1506-F1506&gt;0,E1506-F1506,0)</f>
        <v>#REF!</v>
      </c>
      <c r="I1506" s="11" t="e">
        <f>'Anexo VI Estimativa de custo'!#REF!</f>
        <v>#REF!</v>
      </c>
      <c r="J1506" s="269" t="e">
        <f>G1506*I1506</f>
        <v>#REF!</v>
      </c>
      <c r="K1506" s="269" t="e">
        <f>H1506*I1506</f>
        <v>#REF!</v>
      </c>
      <c r="L1506" s="269" t="e">
        <f>J1506-K1506</f>
        <v>#REF!</v>
      </c>
      <c r="M1506" s="106" t="e">
        <f>IF(E1506&gt;0.001,1,0)</f>
        <v>#REF!</v>
      </c>
      <c r="N1506" s="85"/>
      <c r="O1506" s="86"/>
      <c r="P1506" s="16"/>
      <c r="Q1506" s="17"/>
      <c r="R1506" s="126"/>
      <c r="T1506" s="221" t="e">
        <f t="shared" si="459"/>
        <v>#REF!</v>
      </c>
      <c r="W1506" s="221" t="e">
        <f t="shared" si="460"/>
        <v>#REF!</v>
      </c>
    </row>
    <row r="1507" spans="1:23" s="26" customFormat="1" ht="21.95" customHeight="1" x14ac:dyDescent="0.2">
      <c r="A1507" s="192" t="e">
        <f>'Anexo VI Estimativa de custo'!#REF!</f>
        <v>#REF!</v>
      </c>
      <c r="B1507" s="172" t="e">
        <f>CONCATENATE($R$1505,SUM($M$1506:M1507))</f>
        <v>#REF!</v>
      </c>
      <c r="C1507" s="5" t="e">
        <f>'Anexo VI Estimativa de custo'!#REF!</f>
        <v>#REF!</v>
      </c>
      <c r="D1507" s="6" t="e">
        <f>'Anexo VI Estimativa de custo'!#REF!</f>
        <v>#REF!</v>
      </c>
      <c r="E1507" s="43" t="e">
        <f>'Anexo VI Estimativa de custo'!#REF!</f>
        <v>#REF!</v>
      </c>
      <c r="F1507" s="46" t="e">
        <f t="shared" ref="F1507:F1524" si="468">E1507</f>
        <v>#REF!</v>
      </c>
      <c r="G1507" s="167" t="e">
        <f t="shared" ref="G1507:G1524" si="469">IF(F1507-E1507&gt;0,F1507-E1507,0)</f>
        <v>#REF!</v>
      </c>
      <c r="H1507" s="167" t="e">
        <f t="shared" ref="H1507:H1524" si="470">IF(E1507-F1507&gt;0,E1507-F1507,0)</f>
        <v>#REF!</v>
      </c>
      <c r="I1507" s="11" t="e">
        <f>'Anexo VI Estimativa de custo'!#REF!</f>
        <v>#REF!</v>
      </c>
      <c r="J1507" s="269" t="e">
        <f t="shared" ref="J1507:J1524" si="471">G1507*I1507</f>
        <v>#REF!</v>
      </c>
      <c r="K1507" s="269" t="e">
        <f t="shared" ref="K1507:K1524" si="472">H1507*I1507</f>
        <v>#REF!</v>
      </c>
      <c r="L1507" s="269" t="e">
        <f t="shared" ref="L1507:L1524" si="473">J1507-K1507</f>
        <v>#REF!</v>
      </c>
      <c r="M1507" s="106" t="e">
        <f t="shared" ref="M1507:M1524" si="474">IF(E1507&gt;0.001,1,0)</f>
        <v>#REF!</v>
      </c>
      <c r="N1507" s="85"/>
      <c r="O1507" s="86"/>
      <c r="P1507" s="16"/>
      <c r="Q1507" s="17"/>
      <c r="R1507" s="126"/>
      <c r="T1507" s="221" t="e">
        <f t="shared" si="459"/>
        <v>#REF!</v>
      </c>
      <c r="W1507" s="221" t="e">
        <f t="shared" si="460"/>
        <v>#REF!</v>
      </c>
    </row>
    <row r="1508" spans="1:23" s="26" customFormat="1" ht="21.95" customHeight="1" x14ac:dyDescent="0.2">
      <c r="A1508" s="192" t="e">
        <f>'Anexo VI Estimativa de custo'!#REF!</f>
        <v>#REF!</v>
      </c>
      <c r="B1508" s="172" t="e">
        <f>CONCATENATE($R$1505,SUM($M$1506:M1508))</f>
        <v>#REF!</v>
      </c>
      <c r="C1508" s="5" t="e">
        <f>'Anexo VI Estimativa de custo'!#REF!</f>
        <v>#REF!</v>
      </c>
      <c r="D1508" s="6" t="e">
        <f>'Anexo VI Estimativa de custo'!#REF!</f>
        <v>#REF!</v>
      </c>
      <c r="E1508" s="43" t="e">
        <f>'Anexo VI Estimativa de custo'!#REF!</f>
        <v>#REF!</v>
      </c>
      <c r="F1508" s="46" t="e">
        <f t="shared" si="468"/>
        <v>#REF!</v>
      </c>
      <c r="G1508" s="167" t="e">
        <f t="shared" si="469"/>
        <v>#REF!</v>
      </c>
      <c r="H1508" s="167" t="e">
        <f t="shared" si="470"/>
        <v>#REF!</v>
      </c>
      <c r="I1508" s="11" t="e">
        <f>'Anexo VI Estimativa de custo'!#REF!</f>
        <v>#REF!</v>
      </c>
      <c r="J1508" s="269" t="e">
        <f t="shared" si="471"/>
        <v>#REF!</v>
      </c>
      <c r="K1508" s="269" t="e">
        <f t="shared" si="472"/>
        <v>#REF!</v>
      </c>
      <c r="L1508" s="269" t="e">
        <f t="shared" si="473"/>
        <v>#REF!</v>
      </c>
      <c r="M1508" s="106" t="e">
        <f t="shared" si="474"/>
        <v>#REF!</v>
      </c>
      <c r="N1508" s="85"/>
      <c r="O1508" s="86"/>
      <c r="P1508" s="16"/>
      <c r="Q1508" s="17"/>
      <c r="R1508" s="126"/>
      <c r="T1508" s="221" t="e">
        <f t="shared" si="459"/>
        <v>#REF!</v>
      </c>
      <c r="W1508" s="221" t="e">
        <f t="shared" si="460"/>
        <v>#REF!</v>
      </c>
    </row>
    <row r="1509" spans="1:23" s="26" customFormat="1" ht="21.95" customHeight="1" x14ac:dyDescent="0.2">
      <c r="A1509" s="192" t="e">
        <f>'Anexo VI Estimativa de custo'!#REF!</f>
        <v>#REF!</v>
      </c>
      <c r="B1509" s="172" t="e">
        <f>CONCATENATE($R$1505,SUM($M$1506:M1509))</f>
        <v>#REF!</v>
      </c>
      <c r="C1509" s="5" t="e">
        <f>'Anexo VI Estimativa de custo'!#REF!</f>
        <v>#REF!</v>
      </c>
      <c r="D1509" s="6" t="e">
        <f>'Anexo VI Estimativa de custo'!#REF!</f>
        <v>#REF!</v>
      </c>
      <c r="E1509" s="43" t="e">
        <f>'Anexo VI Estimativa de custo'!#REF!</f>
        <v>#REF!</v>
      </c>
      <c r="F1509" s="46" t="e">
        <f t="shared" si="468"/>
        <v>#REF!</v>
      </c>
      <c r="G1509" s="167" t="e">
        <f t="shared" si="469"/>
        <v>#REF!</v>
      </c>
      <c r="H1509" s="167" t="e">
        <f t="shared" si="470"/>
        <v>#REF!</v>
      </c>
      <c r="I1509" s="11" t="e">
        <f>'Anexo VI Estimativa de custo'!#REF!</f>
        <v>#REF!</v>
      </c>
      <c r="J1509" s="269" t="e">
        <f t="shared" si="471"/>
        <v>#REF!</v>
      </c>
      <c r="K1509" s="269" t="e">
        <f t="shared" si="472"/>
        <v>#REF!</v>
      </c>
      <c r="L1509" s="269" t="e">
        <f t="shared" si="473"/>
        <v>#REF!</v>
      </c>
      <c r="M1509" s="106" t="e">
        <f t="shared" si="474"/>
        <v>#REF!</v>
      </c>
      <c r="N1509" s="85"/>
      <c r="O1509" s="86"/>
      <c r="P1509" s="16"/>
      <c r="Q1509" s="17"/>
      <c r="R1509" s="126"/>
      <c r="T1509" s="221" t="e">
        <f t="shared" si="459"/>
        <v>#REF!</v>
      </c>
      <c r="W1509" s="221" t="e">
        <f t="shared" si="460"/>
        <v>#REF!</v>
      </c>
    </row>
    <row r="1510" spans="1:23" s="26" customFormat="1" ht="21.95" customHeight="1" x14ac:dyDescent="0.2">
      <c r="A1510" s="192" t="e">
        <f>'Anexo VI Estimativa de custo'!#REF!</f>
        <v>#REF!</v>
      </c>
      <c r="B1510" s="172" t="e">
        <f>CONCATENATE($R$1505,SUM($M$1506:M1510))</f>
        <v>#REF!</v>
      </c>
      <c r="C1510" s="5" t="e">
        <f>'Anexo VI Estimativa de custo'!#REF!</f>
        <v>#REF!</v>
      </c>
      <c r="D1510" s="6" t="e">
        <f>'Anexo VI Estimativa de custo'!#REF!</f>
        <v>#REF!</v>
      </c>
      <c r="E1510" s="43" t="e">
        <f>'Anexo VI Estimativa de custo'!#REF!</f>
        <v>#REF!</v>
      </c>
      <c r="F1510" s="46" t="e">
        <f t="shared" si="468"/>
        <v>#REF!</v>
      </c>
      <c r="G1510" s="167" t="e">
        <f t="shared" si="469"/>
        <v>#REF!</v>
      </c>
      <c r="H1510" s="167" t="e">
        <f t="shared" si="470"/>
        <v>#REF!</v>
      </c>
      <c r="I1510" s="11" t="e">
        <f>'Anexo VI Estimativa de custo'!#REF!</f>
        <v>#REF!</v>
      </c>
      <c r="J1510" s="269" t="e">
        <f t="shared" si="471"/>
        <v>#REF!</v>
      </c>
      <c r="K1510" s="269" t="e">
        <f t="shared" si="472"/>
        <v>#REF!</v>
      </c>
      <c r="L1510" s="269" t="e">
        <f t="shared" si="473"/>
        <v>#REF!</v>
      </c>
      <c r="M1510" s="106" t="e">
        <f t="shared" si="474"/>
        <v>#REF!</v>
      </c>
      <c r="N1510" s="85"/>
      <c r="O1510" s="86"/>
      <c r="P1510" s="16"/>
      <c r="Q1510" s="17"/>
      <c r="R1510" s="126"/>
      <c r="T1510" s="221" t="e">
        <f t="shared" si="459"/>
        <v>#REF!</v>
      </c>
      <c r="W1510" s="221" t="e">
        <f t="shared" si="460"/>
        <v>#REF!</v>
      </c>
    </row>
    <row r="1511" spans="1:23" s="26" customFormat="1" ht="21.95" customHeight="1" x14ac:dyDescent="0.2">
      <c r="A1511" s="192" t="e">
        <f>'Anexo VI Estimativa de custo'!#REF!</f>
        <v>#REF!</v>
      </c>
      <c r="B1511" s="172" t="e">
        <f>CONCATENATE($R$1505,SUM($M$1506:M1511))</f>
        <v>#REF!</v>
      </c>
      <c r="C1511" s="5" t="e">
        <f>'Anexo VI Estimativa de custo'!#REF!</f>
        <v>#REF!</v>
      </c>
      <c r="D1511" s="6" t="e">
        <f>'Anexo VI Estimativa de custo'!#REF!</f>
        <v>#REF!</v>
      </c>
      <c r="E1511" s="43" t="e">
        <f>'Anexo VI Estimativa de custo'!#REF!</f>
        <v>#REF!</v>
      </c>
      <c r="F1511" s="46" t="e">
        <f t="shared" si="468"/>
        <v>#REF!</v>
      </c>
      <c r="G1511" s="167" t="e">
        <f t="shared" si="469"/>
        <v>#REF!</v>
      </c>
      <c r="H1511" s="167" t="e">
        <f t="shared" si="470"/>
        <v>#REF!</v>
      </c>
      <c r="I1511" s="11" t="e">
        <f>'Anexo VI Estimativa de custo'!#REF!</f>
        <v>#REF!</v>
      </c>
      <c r="J1511" s="269" t="e">
        <f t="shared" si="471"/>
        <v>#REF!</v>
      </c>
      <c r="K1511" s="269" t="e">
        <f t="shared" si="472"/>
        <v>#REF!</v>
      </c>
      <c r="L1511" s="269" t="e">
        <f t="shared" si="473"/>
        <v>#REF!</v>
      </c>
      <c r="M1511" s="106" t="e">
        <f t="shared" si="474"/>
        <v>#REF!</v>
      </c>
      <c r="N1511" s="85"/>
      <c r="O1511" s="86"/>
      <c r="P1511" s="16"/>
      <c r="Q1511" s="17"/>
      <c r="R1511" s="126"/>
      <c r="T1511" s="221" t="e">
        <f t="shared" si="459"/>
        <v>#REF!</v>
      </c>
      <c r="W1511" s="221" t="e">
        <f t="shared" si="460"/>
        <v>#REF!</v>
      </c>
    </row>
    <row r="1512" spans="1:23" s="26" customFormat="1" ht="21.95" customHeight="1" x14ac:dyDescent="0.2">
      <c r="A1512" s="192" t="e">
        <f>'Anexo VI Estimativa de custo'!#REF!</f>
        <v>#REF!</v>
      </c>
      <c r="B1512" s="172" t="e">
        <f>CONCATENATE($R$1505,SUM($M$1506:M1512))</f>
        <v>#REF!</v>
      </c>
      <c r="C1512" s="5" t="e">
        <f>'Anexo VI Estimativa de custo'!#REF!</f>
        <v>#REF!</v>
      </c>
      <c r="D1512" s="6" t="e">
        <f>'Anexo VI Estimativa de custo'!#REF!</f>
        <v>#REF!</v>
      </c>
      <c r="E1512" s="43" t="e">
        <f>'Anexo VI Estimativa de custo'!#REF!</f>
        <v>#REF!</v>
      </c>
      <c r="F1512" s="46" t="e">
        <f t="shared" si="468"/>
        <v>#REF!</v>
      </c>
      <c r="G1512" s="167" t="e">
        <f t="shared" si="469"/>
        <v>#REF!</v>
      </c>
      <c r="H1512" s="167" t="e">
        <f t="shared" si="470"/>
        <v>#REF!</v>
      </c>
      <c r="I1512" s="11" t="e">
        <f>'Anexo VI Estimativa de custo'!#REF!</f>
        <v>#REF!</v>
      </c>
      <c r="J1512" s="269" t="e">
        <f t="shared" si="471"/>
        <v>#REF!</v>
      </c>
      <c r="K1512" s="269" t="e">
        <f t="shared" si="472"/>
        <v>#REF!</v>
      </c>
      <c r="L1512" s="269" t="e">
        <f t="shared" si="473"/>
        <v>#REF!</v>
      </c>
      <c r="M1512" s="106" t="e">
        <f t="shared" si="474"/>
        <v>#REF!</v>
      </c>
      <c r="N1512" s="85"/>
      <c r="O1512" s="86"/>
      <c r="P1512" s="16"/>
      <c r="Q1512" s="17"/>
      <c r="R1512" s="126"/>
      <c r="T1512" s="221" t="e">
        <f t="shared" si="459"/>
        <v>#REF!</v>
      </c>
      <c r="W1512" s="221" t="e">
        <f t="shared" si="460"/>
        <v>#REF!</v>
      </c>
    </row>
    <row r="1513" spans="1:23" s="26" customFormat="1" ht="21.95" customHeight="1" x14ac:dyDescent="0.2">
      <c r="A1513" s="192" t="e">
        <f>'Anexo VI Estimativa de custo'!#REF!</f>
        <v>#REF!</v>
      </c>
      <c r="B1513" s="172" t="e">
        <f>CONCATENATE($R$1505,SUM($M$1506:M1513))</f>
        <v>#REF!</v>
      </c>
      <c r="C1513" s="5" t="e">
        <f>'Anexo VI Estimativa de custo'!#REF!</f>
        <v>#REF!</v>
      </c>
      <c r="D1513" s="6" t="e">
        <f>'Anexo VI Estimativa de custo'!#REF!</f>
        <v>#REF!</v>
      </c>
      <c r="E1513" s="43" t="e">
        <f>'Anexo VI Estimativa de custo'!#REF!</f>
        <v>#REF!</v>
      </c>
      <c r="F1513" s="46" t="e">
        <f t="shared" si="468"/>
        <v>#REF!</v>
      </c>
      <c r="G1513" s="167" t="e">
        <f t="shared" si="469"/>
        <v>#REF!</v>
      </c>
      <c r="H1513" s="167" t="e">
        <f t="shared" si="470"/>
        <v>#REF!</v>
      </c>
      <c r="I1513" s="11" t="e">
        <f>'Anexo VI Estimativa de custo'!#REF!</f>
        <v>#REF!</v>
      </c>
      <c r="J1513" s="269" t="e">
        <f t="shared" si="471"/>
        <v>#REF!</v>
      </c>
      <c r="K1513" s="269" t="e">
        <f t="shared" si="472"/>
        <v>#REF!</v>
      </c>
      <c r="L1513" s="269" t="e">
        <f t="shared" si="473"/>
        <v>#REF!</v>
      </c>
      <c r="M1513" s="106" t="e">
        <f t="shared" si="474"/>
        <v>#REF!</v>
      </c>
      <c r="N1513" s="85"/>
      <c r="O1513" s="86"/>
      <c r="P1513" s="16"/>
      <c r="Q1513" s="17"/>
      <c r="R1513" s="126"/>
      <c r="T1513" s="221" t="e">
        <f t="shared" si="459"/>
        <v>#REF!</v>
      </c>
      <c r="W1513" s="221" t="e">
        <f t="shared" si="460"/>
        <v>#REF!</v>
      </c>
    </row>
    <row r="1514" spans="1:23" s="26" customFormat="1" ht="21.95" customHeight="1" x14ac:dyDescent="0.2">
      <c r="A1514" s="192" t="e">
        <f>'Anexo VI Estimativa de custo'!#REF!</f>
        <v>#REF!</v>
      </c>
      <c r="B1514" s="172" t="e">
        <f>CONCATENATE($R$1505,SUM($M$1506:M1514))</f>
        <v>#REF!</v>
      </c>
      <c r="C1514" s="5" t="e">
        <f>'Anexo VI Estimativa de custo'!#REF!</f>
        <v>#REF!</v>
      </c>
      <c r="D1514" s="6" t="e">
        <f>'Anexo VI Estimativa de custo'!#REF!</f>
        <v>#REF!</v>
      </c>
      <c r="E1514" s="43" t="e">
        <f>'Anexo VI Estimativa de custo'!#REF!</f>
        <v>#REF!</v>
      </c>
      <c r="F1514" s="46" t="e">
        <f t="shared" si="468"/>
        <v>#REF!</v>
      </c>
      <c r="G1514" s="167" t="e">
        <f t="shared" si="469"/>
        <v>#REF!</v>
      </c>
      <c r="H1514" s="167" t="e">
        <f t="shared" si="470"/>
        <v>#REF!</v>
      </c>
      <c r="I1514" s="11" t="e">
        <f>'Anexo VI Estimativa de custo'!#REF!</f>
        <v>#REF!</v>
      </c>
      <c r="J1514" s="269" t="e">
        <f t="shared" si="471"/>
        <v>#REF!</v>
      </c>
      <c r="K1514" s="269" t="e">
        <f t="shared" si="472"/>
        <v>#REF!</v>
      </c>
      <c r="L1514" s="269" t="e">
        <f t="shared" si="473"/>
        <v>#REF!</v>
      </c>
      <c r="M1514" s="106" t="e">
        <f t="shared" si="474"/>
        <v>#REF!</v>
      </c>
      <c r="N1514" s="85"/>
      <c r="O1514" s="86"/>
      <c r="P1514" s="16"/>
      <c r="Q1514" s="17"/>
      <c r="R1514" s="126"/>
      <c r="T1514" s="221" t="e">
        <f t="shared" si="459"/>
        <v>#REF!</v>
      </c>
      <c r="W1514" s="221" t="e">
        <f t="shared" si="460"/>
        <v>#REF!</v>
      </c>
    </row>
    <row r="1515" spans="1:23" s="26" customFormat="1" ht="21.95" customHeight="1" x14ac:dyDescent="0.2">
      <c r="A1515" s="192" t="e">
        <f>'Anexo VI Estimativa de custo'!#REF!</f>
        <v>#REF!</v>
      </c>
      <c r="B1515" s="172" t="e">
        <f>CONCATENATE($R$1505,SUM($M$1506:M1515))</f>
        <v>#REF!</v>
      </c>
      <c r="C1515" s="5" t="e">
        <f>'Anexo VI Estimativa de custo'!#REF!</f>
        <v>#REF!</v>
      </c>
      <c r="D1515" s="6" t="e">
        <f>'Anexo VI Estimativa de custo'!#REF!</f>
        <v>#REF!</v>
      </c>
      <c r="E1515" s="43" t="e">
        <f>'Anexo VI Estimativa de custo'!#REF!</f>
        <v>#REF!</v>
      </c>
      <c r="F1515" s="46" t="e">
        <f t="shared" si="468"/>
        <v>#REF!</v>
      </c>
      <c r="G1515" s="167" t="e">
        <f t="shared" si="469"/>
        <v>#REF!</v>
      </c>
      <c r="H1515" s="167" t="e">
        <f t="shared" si="470"/>
        <v>#REF!</v>
      </c>
      <c r="I1515" s="11" t="e">
        <f>'Anexo VI Estimativa de custo'!#REF!</f>
        <v>#REF!</v>
      </c>
      <c r="J1515" s="269" t="e">
        <f t="shared" si="471"/>
        <v>#REF!</v>
      </c>
      <c r="K1515" s="269" t="e">
        <f t="shared" si="472"/>
        <v>#REF!</v>
      </c>
      <c r="L1515" s="269" t="e">
        <f t="shared" si="473"/>
        <v>#REF!</v>
      </c>
      <c r="M1515" s="106" t="e">
        <f t="shared" si="474"/>
        <v>#REF!</v>
      </c>
      <c r="N1515" s="85"/>
      <c r="O1515" s="86"/>
      <c r="P1515" s="16"/>
      <c r="Q1515" s="17"/>
      <c r="R1515" s="126"/>
      <c r="T1515" s="221" t="e">
        <f t="shared" si="459"/>
        <v>#REF!</v>
      </c>
      <c r="W1515" s="221" t="e">
        <f t="shared" si="460"/>
        <v>#REF!</v>
      </c>
    </row>
    <row r="1516" spans="1:23" s="26" customFormat="1" ht="21.95" customHeight="1" x14ac:dyDescent="0.2">
      <c r="A1516" s="192" t="e">
        <f>'Anexo VI Estimativa de custo'!#REF!</f>
        <v>#REF!</v>
      </c>
      <c r="B1516" s="172" t="e">
        <f>CONCATENATE($R$1505,SUM($M$1506:M1516))</f>
        <v>#REF!</v>
      </c>
      <c r="C1516" s="5" t="e">
        <f>'Anexo VI Estimativa de custo'!#REF!</f>
        <v>#REF!</v>
      </c>
      <c r="D1516" s="6" t="e">
        <f>'Anexo VI Estimativa de custo'!#REF!</f>
        <v>#REF!</v>
      </c>
      <c r="E1516" s="43" t="e">
        <f>'Anexo VI Estimativa de custo'!#REF!</f>
        <v>#REF!</v>
      </c>
      <c r="F1516" s="46" t="e">
        <f t="shared" si="468"/>
        <v>#REF!</v>
      </c>
      <c r="G1516" s="167" t="e">
        <f t="shared" si="469"/>
        <v>#REF!</v>
      </c>
      <c r="H1516" s="167" t="e">
        <f t="shared" si="470"/>
        <v>#REF!</v>
      </c>
      <c r="I1516" s="11" t="e">
        <f>'Anexo VI Estimativa de custo'!#REF!</f>
        <v>#REF!</v>
      </c>
      <c r="J1516" s="269" t="e">
        <f t="shared" si="471"/>
        <v>#REF!</v>
      </c>
      <c r="K1516" s="269" t="e">
        <f t="shared" si="472"/>
        <v>#REF!</v>
      </c>
      <c r="L1516" s="269" t="e">
        <f t="shared" si="473"/>
        <v>#REF!</v>
      </c>
      <c r="M1516" s="106" t="e">
        <f t="shared" si="474"/>
        <v>#REF!</v>
      </c>
      <c r="N1516" s="85"/>
      <c r="O1516" s="86"/>
      <c r="P1516" s="16"/>
      <c r="Q1516" s="17"/>
      <c r="R1516" s="126"/>
      <c r="T1516" s="221" t="e">
        <f t="shared" si="459"/>
        <v>#REF!</v>
      </c>
      <c r="W1516" s="221" t="e">
        <f t="shared" si="460"/>
        <v>#REF!</v>
      </c>
    </row>
    <row r="1517" spans="1:23" s="26" customFormat="1" ht="21.95" customHeight="1" x14ac:dyDescent="0.2">
      <c r="A1517" s="192" t="e">
        <f>'Anexo VI Estimativa de custo'!#REF!</f>
        <v>#REF!</v>
      </c>
      <c r="B1517" s="172" t="e">
        <f>CONCATENATE($R$1505,SUM($M$1506:M1517))</f>
        <v>#REF!</v>
      </c>
      <c r="C1517" s="5" t="e">
        <f>'Anexo VI Estimativa de custo'!#REF!</f>
        <v>#REF!</v>
      </c>
      <c r="D1517" s="6" t="e">
        <f>'Anexo VI Estimativa de custo'!#REF!</f>
        <v>#REF!</v>
      </c>
      <c r="E1517" s="43" t="e">
        <f>'Anexo VI Estimativa de custo'!#REF!</f>
        <v>#REF!</v>
      </c>
      <c r="F1517" s="46" t="e">
        <f t="shared" si="468"/>
        <v>#REF!</v>
      </c>
      <c r="G1517" s="167" t="e">
        <f t="shared" si="469"/>
        <v>#REF!</v>
      </c>
      <c r="H1517" s="167" t="e">
        <f t="shared" si="470"/>
        <v>#REF!</v>
      </c>
      <c r="I1517" s="11" t="e">
        <f>'Anexo VI Estimativa de custo'!#REF!</f>
        <v>#REF!</v>
      </c>
      <c r="J1517" s="269" t="e">
        <f t="shared" si="471"/>
        <v>#REF!</v>
      </c>
      <c r="K1517" s="269" t="e">
        <f t="shared" si="472"/>
        <v>#REF!</v>
      </c>
      <c r="L1517" s="269" t="e">
        <f t="shared" si="473"/>
        <v>#REF!</v>
      </c>
      <c r="M1517" s="106" t="e">
        <f t="shared" si="474"/>
        <v>#REF!</v>
      </c>
      <c r="N1517" s="85"/>
      <c r="O1517" s="86"/>
      <c r="P1517" s="16"/>
      <c r="Q1517" s="17"/>
      <c r="R1517" s="126"/>
      <c r="T1517" s="221" t="e">
        <f t="shared" si="459"/>
        <v>#REF!</v>
      </c>
      <c r="W1517" s="221" t="e">
        <f t="shared" si="460"/>
        <v>#REF!</v>
      </c>
    </row>
    <row r="1518" spans="1:23" s="26" customFormat="1" ht="21.95" customHeight="1" x14ac:dyDescent="0.2">
      <c r="A1518" s="192" t="e">
        <f>'Anexo VI Estimativa de custo'!#REF!</f>
        <v>#REF!</v>
      </c>
      <c r="B1518" s="172" t="e">
        <f>CONCATENATE($R$1505,SUM($M$1506:M1518))</f>
        <v>#REF!</v>
      </c>
      <c r="C1518" s="5" t="e">
        <f>'Anexo VI Estimativa de custo'!#REF!</f>
        <v>#REF!</v>
      </c>
      <c r="D1518" s="6" t="e">
        <f>'Anexo VI Estimativa de custo'!#REF!</f>
        <v>#REF!</v>
      </c>
      <c r="E1518" s="43" t="e">
        <f>'Anexo VI Estimativa de custo'!#REF!</f>
        <v>#REF!</v>
      </c>
      <c r="F1518" s="46" t="e">
        <f t="shared" si="468"/>
        <v>#REF!</v>
      </c>
      <c r="G1518" s="167" t="e">
        <f t="shared" si="469"/>
        <v>#REF!</v>
      </c>
      <c r="H1518" s="167" t="e">
        <f t="shared" si="470"/>
        <v>#REF!</v>
      </c>
      <c r="I1518" s="11" t="e">
        <f>'Anexo VI Estimativa de custo'!#REF!</f>
        <v>#REF!</v>
      </c>
      <c r="J1518" s="269" t="e">
        <f t="shared" si="471"/>
        <v>#REF!</v>
      </c>
      <c r="K1518" s="269" t="e">
        <f t="shared" si="472"/>
        <v>#REF!</v>
      </c>
      <c r="L1518" s="269" t="e">
        <f t="shared" si="473"/>
        <v>#REF!</v>
      </c>
      <c r="M1518" s="106" t="e">
        <f t="shared" si="474"/>
        <v>#REF!</v>
      </c>
      <c r="N1518" s="85"/>
      <c r="O1518" s="86"/>
      <c r="P1518" s="16"/>
      <c r="Q1518" s="17"/>
      <c r="R1518" s="126"/>
      <c r="T1518" s="221" t="e">
        <f t="shared" si="459"/>
        <v>#REF!</v>
      </c>
      <c r="W1518" s="221" t="e">
        <f t="shared" si="460"/>
        <v>#REF!</v>
      </c>
    </row>
    <row r="1519" spans="1:23" s="26" customFormat="1" ht="21.95" customHeight="1" x14ac:dyDescent="0.2">
      <c r="A1519" s="192" t="e">
        <f>'Anexo VI Estimativa de custo'!#REF!</f>
        <v>#REF!</v>
      </c>
      <c r="B1519" s="172" t="e">
        <f>CONCATENATE($R$1505,SUM($M$1506:M1519))</f>
        <v>#REF!</v>
      </c>
      <c r="C1519" s="5" t="e">
        <f>'Anexo VI Estimativa de custo'!#REF!</f>
        <v>#REF!</v>
      </c>
      <c r="D1519" s="6" t="e">
        <f>'Anexo VI Estimativa de custo'!#REF!</f>
        <v>#REF!</v>
      </c>
      <c r="E1519" s="43" t="e">
        <f>'Anexo VI Estimativa de custo'!#REF!</f>
        <v>#REF!</v>
      </c>
      <c r="F1519" s="46" t="e">
        <f t="shared" si="468"/>
        <v>#REF!</v>
      </c>
      <c r="G1519" s="167" t="e">
        <f t="shared" si="469"/>
        <v>#REF!</v>
      </c>
      <c r="H1519" s="167" t="e">
        <f t="shared" si="470"/>
        <v>#REF!</v>
      </c>
      <c r="I1519" s="11" t="e">
        <f>'Anexo VI Estimativa de custo'!#REF!</f>
        <v>#REF!</v>
      </c>
      <c r="J1519" s="269" t="e">
        <f t="shared" si="471"/>
        <v>#REF!</v>
      </c>
      <c r="K1519" s="269" t="e">
        <f t="shared" si="472"/>
        <v>#REF!</v>
      </c>
      <c r="L1519" s="269" t="e">
        <f t="shared" si="473"/>
        <v>#REF!</v>
      </c>
      <c r="M1519" s="106" t="e">
        <f t="shared" si="474"/>
        <v>#REF!</v>
      </c>
      <c r="N1519" s="85"/>
      <c r="O1519" s="86"/>
      <c r="P1519" s="16"/>
      <c r="Q1519" s="17"/>
      <c r="R1519" s="126"/>
      <c r="T1519" s="221" t="e">
        <f t="shared" si="459"/>
        <v>#REF!</v>
      </c>
      <c r="W1519" s="221" t="e">
        <f t="shared" si="460"/>
        <v>#REF!</v>
      </c>
    </row>
    <row r="1520" spans="1:23" s="26" customFormat="1" ht="21.95" customHeight="1" x14ac:dyDescent="0.2">
      <c r="A1520" s="192" t="e">
        <f>'Anexo VI Estimativa de custo'!#REF!</f>
        <v>#REF!</v>
      </c>
      <c r="B1520" s="172" t="e">
        <f>CONCATENATE($R$1505,SUM($M$1506:M1520))</f>
        <v>#REF!</v>
      </c>
      <c r="C1520" s="5" t="e">
        <f>'Anexo VI Estimativa de custo'!#REF!</f>
        <v>#REF!</v>
      </c>
      <c r="D1520" s="6" t="e">
        <f>'Anexo VI Estimativa de custo'!#REF!</f>
        <v>#REF!</v>
      </c>
      <c r="E1520" s="43" t="e">
        <f>'Anexo VI Estimativa de custo'!#REF!</f>
        <v>#REF!</v>
      </c>
      <c r="F1520" s="46" t="e">
        <f t="shared" si="468"/>
        <v>#REF!</v>
      </c>
      <c r="G1520" s="167" t="e">
        <f t="shared" si="469"/>
        <v>#REF!</v>
      </c>
      <c r="H1520" s="167" t="e">
        <f t="shared" si="470"/>
        <v>#REF!</v>
      </c>
      <c r="I1520" s="11" t="e">
        <f>'Anexo VI Estimativa de custo'!#REF!</f>
        <v>#REF!</v>
      </c>
      <c r="J1520" s="269" t="e">
        <f t="shared" si="471"/>
        <v>#REF!</v>
      </c>
      <c r="K1520" s="269" t="e">
        <f t="shared" si="472"/>
        <v>#REF!</v>
      </c>
      <c r="L1520" s="269" t="e">
        <f t="shared" si="473"/>
        <v>#REF!</v>
      </c>
      <c r="M1520" s="106" t="e">
        <f t="shared" si="474"/>
        <v>#REF!</v>
      </c>
      <c r="N1520" s="85"/>
      <c r="O1520" s="86"/>
      <c r="P1520" s="16"/>
      <c r="Q1520" s="17"/>
      <c r="R1520" s="126"/>
      <c r="T1520" s="221" t="e">
        <f t="shared" si="459"/>
        <v>#REF!</v>
      </c>
      <c r="W1520" s="221" t="e">
        <f t="shared" si="460"/>
        <v>#REF!</v>
      </c>
    </row>
    <row r="1521" spans="1:23" s="26" customFormat="1" ht="21.95" customHeight="1" x14ac:dyDescent="0.2">
      <c r="A1521" s="192" t="e">
        <f>'Anexo VI Estimativa de custo'!#REF!</f>
        <v>#REF!</v>
      </c>
      <c r="B1521" s="172" t="e">
        <f>CONCATENATE($R$1505,SUM($M$1506:M1521))</f>
        <v>#REF!</v>
      </c>
      <c r="C1521" s="5" t="e">
        <f>'Anexo VI Estimativa de custo'!#REF!</f>
        <v>#REF!</v>
      </c>
      <c r="D1521" s="6" t="e">
        <f>'Anexo VI Estimativa de custo'!#REF!</f>
        <v>#REF!</v>
      </c>
      <c r="E1521" s="43" t="e">
        <f>'Anexo VI Estimativa de custo'!#REF!</f>
        <v>#REF!</v>
      </c>
      <c r="F1521" s="46" t="e">
        <f t="shared" si="468"/>
        <v>#REF!</v>
      </c>
      <c r="G1521" s="167" t="e">
        <f t="shared" si="469"/>
        <v>#REF!</v>
      </c>
      <c r="H1521" s="167" t="e">
        <f t="shared" si="470"/>
        <v>#REF!</v>
      </c>
      <c r="I1521" s="11" t="e">
        <f>'Anexo VI Estimativa de custo'!#REF!</f>
        <v>#REF!</v>
      </c>
      <c r="J1521" s="269" t="e">
        <f t="shared" si="471"/>
        <v>#REF!</v>
      </c>
      <c r="K1521" s="269" t="e">
        <f t="shared" si="472"/>
        <v>#REF!</v>
      </c>
      <c r="L1521" s="269" t="e">
        <f t="shared" si="473"/>
        <v>#REF!</v>
      </c>
      <c r="M1521" s="106" t="e">
        <f t="shared" si="474"/>
        <v>#REF!</v>
      </c>
      <c r="N1521" s="85"/>
      <c r="O1521" s="86"/>
      <c r="P1521" s="16"/>
      <c r="Q1521" s="17"/>
      <c r="R1521" s="126"/>
      <c r="T1521" s="221" t="e">
        <f t="shared" si="459"/>
        <v>#REF!</v>
      </c>
      <c r="W1521" s="221" t="e">
        <f t="shared" si="460"/>
        <v>#REF!</v>
      </c>
    </row>
    <row r="1522" spans="1:23" s="26" customFormat="1" ht="21.95" customHeight="1" x14ac:dyDescent="0.2">
      <c r="A1522" s="192" t="e">
        <f>'Anexo VI Estimativa de custo'!#REF!</f>
        <v>#REF!</v>
      </c>
      <c r="B1522" s="172" t="e">
        <f>CONCATENATE($R$1505,SUM($M$1506:M1522))</f>
        <v>#REF!</v>
      </c>
      <c r="C1522" s="5" t="e">
        <f>'Anexo VI Estimativa de custo'!#REF!</f>
        <v>#REF!</v>
      </c>
      <c r="D1522" s="6" t="e">
        <f>'Anexo VI Estimativa de custo'!#REF!</f>
        <v>#REF!</v>
      </c>
      <c r="E1522" s="43" t="e">
        <f>'Anexo VI Estimativa de custo'!#REF!</f>
        <v>#REF!</v>
      </c>
      <c r="F1522" s="46" t="e">
        <f t="shared" si="468"/>
        <v>#REF!</v>
      </c>
      <c r="G1522" s="167" t="e">
        <f t="shared" si="469"/>
        <v>#REF!</v>
      </c>
      <c r="H1522" s="167" t="e">
        <f t="shared" si="470"/>
        <v>#REF!</v>
      </c>
      <c r="I1522" s="11" t="e">
        <f>'Anexo VI Estimativa de custo'!#REF!</f>
        <v>#REF!</v>
      </c>
      <c r="J1522" s="269" t="e">
        <f t="shared" si="471"/>
        <v>#REF!</v>
      </c>
      <c r="K1522" s="269" t="e">
        <f t="shared" si="472"/>
        <v>#REF!</v>
      </c>
      <c r="L1522" s="269" t="e">
        <f t="shared" si="473"/>
        <v>#REF!</v>
      </c>
      <c r="M1522" s="106" t="e">
        <f t="shared" si="474"/>
        <v>#REF!</v>
      </c>
      <c r="N1522" s="85"/>
      <c r="O1522" s="86"/>
      <c r="P1522" s="16"/>
      <c r="Q1522" s="17"/>
      <c r="R1522" s="126"/>
      <c r="T1522" s="221" t="e">
        <f t="shared" si="459"/>
        <v>#REF!</v>
      </c>
      <c r="W1522" s="221" t="e">
        <f t="shared" si="460"/>
        <v>#REF!</v>
      </c>
    </row>
    <row r="1523" spans="1:23" s="26" customFormat="1" ht="21.95" customHeight="1" x14ac:dyDescent="0.2">
      <c r="A1523" s="192" t="e">
        <f>'Anexo VI Estimativa de custo'!#REF!</f>
        <v>#REF!</v>
      </c>
      <c r="B1523" s="172" t="e">
        <f>CONCATENATE($R$1505,SUM($M$1506:M1523))</f>
        <v>#REF!</v>
      </c>
      <c r="C1523" s="5" t="e">
        <f>'Anexo VI Estimativa de custo'!#REF!</f>
        <v>#REF!</v>
      </c>
      <c r="D1523" s="6" t="e">
        <f>'Anexo VI Estimativa de custo'!#REF!</f>
        <v>#REF!</v>
      </c>
      <c r="E1523" s="43" t="e">
        <f>'Anexo VI Estimativa de custo'!#REF!</f>
        <v>#REF!</v>
      </c>
      <c r="F1523" s="46" t="e">
        <f t="shared" si="468"/>
        <v>#REF!</v>
      </c>
      <c r="G1523" s="167" t="e">
        <f t="shared" si="469"/>
        <v>#REF!</v>
      </c>
      <c r="H1523" s="167" t="e">
        <f t="shared" si="470"/>
        <v>#REF!</v>
      </c>
      <c r="I1523" s="11" t="e">
        <f>'Anexo VI Estimativa de custo'!#REF!</f>
        <v>#REF!</v>
      </c>
      <c r="J1523" s="269" t="e">
        <f t="shared" si="471"/>
        <v>#REF!</v>
      </c>
      <c r="K1523" s="269" t="e">
        <f t="shared" si="472"/>
        <v>#REF!</v>
      </c>
      <c r="L1523" s="269" t="e">
        <f t="shared" si="473"/>
        <v>#REF!</v>
      </c>
      <c r="M1523" s="106" t="e">
        <f t="shared" si="474"/>
        <v>#REF!</v>
      </c>
      <c r="N1523" s="85"/>
      <c r="O1523" s="86"/>
      <c r="P1523" s="16"/>
      <c r="Q1523" s="17"/>
      <c r="R1523" s="126"/>
      <c r="T1523" s="221" t="e">
        <f t="shared" si="459"/>
        <v>#REF!</v>
      </c>
      <c r="W1523" s="221" t="e">
        <f t="shared" si="460"/>
        <v>#REF!</v>
      </c>
    </row>
    <row r="1524" spans="1:23" s="26" customFormat="1" ht="21.95" customHeight="1" x14ac:dyDescent="0.2">
      <c r="A1524" s="192" t="e">
        <f>'Anexo VI Estimativa de custo'!#REF!</f>
        <v>#REF!</v>
      </c>
      <c r="B1524" s="172" t="e">
        <f>CONCATENATE($R$1505,SUM($M$1506:M1524))</f>
        <v>#REF!</v>
      </c>
      <c r="C1524" s="5" t="e">
        <f>'Anexo VI Estimativa de custo'!#REF!</f>
        <v>#REF!</v>
      </c>
      <c r="D1524" s="6" t="e">
        <f>'Anexo VI Estimativa de custo'!#REF!</f>
        <v>#REF!</v>
      </c>
      <c r="E1524" s="43" t="e">
        <f>'Anexo VI Estimativa de custo'!#REF!</f>
        <v>#REF!</v>
      </c>
      <c r="F1524" s="46" t="e">
        <f t="shared" si="468"/>
        <v>#REF!</v>
      </c>
      <c r="G1524" s="167" t="e">
        <f t="shared" si="469"/>
        <v>#REF!</v>
      </c>
      <c r="H1524" s="167" t="e">
        <f t="shared" si="470"/>
        <v>#REF!</v>
      </c>
      <c r="I1524" s="11" t="e">
        <f>'Anexo VI Estimativa de custo'!#REF!</f>
        <v>#REF!</v>
      </c>
      <c r="J1524" s="269" t="e">
        <f t="shared" si="471"/>
        <v>#REF!</v>
      </c>
      <c r="K1524" s="269" t="e">
        <f t="shared" si="472"/>
        <v>#REF!</v>
      </c>
      <c r="L1524" s="269" t="e">
        <f t="shared" si="473"/>
        <v>#REF!</v>
      </c>
      <c r="M1524" s="106" t="e">
        <f t="shared" si="474"/>
        <v>#REF!</v>
      </c>
      <c r="N1524" s="85"/>
      <c r="O1524" s="86"/>
      <c r="P1524" s="16" t="e">
        <f>SUM(E1506:E1524)</f>
        <v>#REF!</v>
      </c>
      <c r="Q1524" s="17"/>
      <c r="R1524" s="126"/>
      <c r="T1524" s="221" t="e">
        <f t="shared" si="459"/>
        <v>#REF!</v>
      </c>
      <c r="W1524" s="221" t="e">
        <f t="shared" si="460"/>
        <v>#REF!</v>
      </c>
    </row>
    <row r="1525" spans="1:23" s="63" customFormat="1" ht="21.95" customHeight="1" x14ac:dyDescent="0.25">
      <c r="A1525" s="190"/>
      <c r="B1525" s="190" t="e">
        <f>SUM(M1525:N1525)</f>
        <v>#REF!</v>
      </c>
      <c r="C1525" s="531" t="s">
        <v>13</v>
      </c>
      <c r="D1525" s="532"/>
      <c r="E1525" s="532"/>
      <c r="F1525" s="532"/>
      <c r="G1525" s="532"/>
      <c r="H1525" s="532"/>
      <c r="I1525" s="532"/>
      <c r="J1525" s="532"/>
      <c r="K1525" s="532"/>
      <c r="L1525" s="532"/>
      <c r="M1525" s="104" t="e">
        <f>IF(P1547&gt;0.01,1,0)</f>
        <v>#REF!</v>
      </c>
      <c r="N1525" s="52" t="e">
        <f>B1452</f>
        <v>#REF!</v>
      </c>
      <c r="O1525" s="53"/>
      <c r="P1525" s="54" t="e">
        <f>SUM(E1454:E1524)</f>
        <v>#REF!</v>
      </c>
      <c r="Q1525" s="55"/>
      <c r="R1525" s="131" t="e">
        <f>CONCATENATE(B1525,".")</f>
        <v>#REF!</v>
      </c>
      <c r="T1525" s="221">
        <f t="shared" si="459"/>
        <v>0</v>
      </c>
      <c r="W1525" s="221">
        <f t="shared" si="460"/>
        <v>0</v>
      </c>
    </row>
    <row r="1526" spans="1:23" s="26" customFormat="1" ht="21.95" customHeight="1" x14ac:dyDescent="0.2">
      <c r="A1526" s="192" t="e">
        <f>'Anexo VI Estimativa de custo'!#REF!</f>
        <v>#REF!</v>
      </c>
      <c r="B1526" s="172" t="e">
        <f>CONCATENATE($R$1525,SUM($M$1526:M1526))</f>
        <v>#REF!</v>
      </c>
      <c r="C1526" s="36" t="e">
        <f>'Anexo VI Estimativa de custo'!#REF!</f>
        <v>#REF!</v>
      </c>
      <c r="D1526" s="8" t="e">
        <f>'Anexo VI Estimativa de custo'!#REF!</f>
        <v>#REF!</v>
      </c>
      <c r="E1526" s="43" t="e">
        <f>'Anexo VI Estimativa de custo'!#REF!</f>
        <v>#REF!</v>
      </c>
      <c r="F1526" s="46" t="e">
        <f>E1526</f>
        <v>#REF!</v>
      </c>
      <c r="G1526" s="167" t="e">
        <f>IF(F1526-E1526&gt;0,F1526-E1526,0)</f>
        <v>#REF!</v>
      </c>
      <c r="H1526" s="167" t="e">
        <f>IF(E1526-F1526&gt;0,E1526-F1526,0)</f>
        <v>#REF!</v>
      </c>
      <c r="I1526" s="11" t="e">
        <f>'Anexo VI Estimativa de custo'!#REF!</f>
        <v>#REF!</v>
      </c>
      <c r="J1526" s="269" t="e">
        <f>G1526*I1526</f>
        <v>#REF!</v>
      </c>
      <c r="K1526" s="269" t="e">
        <f>H1526*I1526</f>
        <v>#REF!</v>
      </c>
      <c r="L1526" s="269" t="e">
        <f>J1526-K1526</f>
        <v>#REF!</v>
      </c>
      <c r="M1526" s="106" t="e">
        <f>IF(E1526&gt;0.001,1,0)</f>
        <v>#REF!</v>
      </c>
      <c r="N1526" s="85"/>
      <c r="O1526" s="86"/>
      <c r="P1526" s="16"/>
      <c r="Q1526" s="17"/>
      <c r="R1526" s="126"/>
      <c r="T1526" s="221" t="e">
        <f t="shared" si="459"/>
        <v>#REF!</v>
      </c>
      <c r="W1526" s="221" t="e">
        <f t="shared" si="460"/>
        <v>#REF!</v>
      </c>
    </row>
    <row r="1527" spans="1:23" s="26" customFormat="1" ht="21.95" customHeight="1" x14ac:dyDescent="0.2">
      <c r="A1527" s="192" t="e">
        <f>'Anexo VI Estimativa de custo'!#REF!</f>
        <v>#REF!</v>
      </c>
      <c r="B1527" s="172" t="e">
        <f>CONCATENATE($R$1525,SUM($M$1526:M1527))</f>
        <v>#REF!</v>
      </c>
      <c r="C1527" s="36" t="e">
        <f>'Anexo VI Estimativa de custo'!#REF!</f>
        <v>#REF!</v>
      </c>
      <c r="D1527" s="8" t="e">
        <f>'Anexo VI Estimativa de custo'!#REF!</f>
        <v>#REF!</v>
      </c>
      <c r="E1527" s="43" t="e">
        <f>'Anexo VI Estimativa de custo'!#REF!</f>
        <v>#REF!</v>
      </c>
      <c r="F1527" s="46" t="e">
        <f t="shared" ref="F1527:F1547" si="475">E1527</f>
        <v>#REF!</v>
      </c>
      <c r="G1527" s="167" t="e">
        <f t="shared" ref="G1527:G1547" si="476">IF(F1527-E1527&gt;0,F1527-E1527,0)</f>
        <v>#REF!</v>
      </c>
      <c r="H1527" s="167" t="e">
        <f t="shared" ref="H1527:H1547" si="477">IF(E1527-F1527&gt;0,E1527-F1527,0)</f>
        <v>#REF!</v>
      </c>
      <c r="I1527" s="11" t="e">
        <f>'Anexo VI Estimativa de custo'!#REF!</f>
        <v>#REF!</v>
      </c>
      <c r="J1527" s="269" t="e">
        <f t="shared" ref="J1527:J1547" si="478">G1527*I1527</f>
        <v>#REF!</v>
      </c>
      <c r="K1527" s="269" t="e">
        <f t="shared" ref="K1527:K1547" si="479">H1527*I1527</f>
        <v>#REF!</v>
      </c>
      <c r="L1527" s="269" t="e">
        <f t="shared" ref="L1527:L1547" si="480">J1527-K1527</f>
        <v>#REF!</v>
      </c>
      <c r="M1527" s="106" t="e">
        <f t="shared" ref="M1527:M1547" si="481">IF(E1527&gt;0.001,1,0)</f>
        <v>#REF!</v>
      </c>
      <c r="N1527" s="85"/>
      <c r="O1527" s="86"/>
      <c r="P1527" s="16"/>
      <c r="Q1527" s="17"/>
      <c r="R1527" s="126"/>
      <c r="T1527" s="221" t="e">
        <f t="shared" si="459"/>
        <v>#REF!</v>
      </c>
      <c r="W1527" s="221" t="e">
        <f t="shared" si="460"/>
        <v>#REF!</v>
      </c>
    </row>
    <row r="1528" spans="1:23" s="26" customFormat="1" ht="21.95" customHeight="1" x14ac:dyDescent="0.2">
      <c r="A1528" s="192" t="e">
        <f>'Anexo VI Estimativa de custo'!#REF!</f>
        <v>#REF!</v>
      </c>
      <c r="B1528" s="172" t="e">
        <f>CONCATENATE($R$1525,SUM($M$1526:M1528))</f>
        <v>#REF!</v>
      </c>
      <c r="C1528" s="36" t="e">
        <f>'Anexo VI Estimativa de custo'!#REF!</f>
        <v>#REF!</v>
      </c>
      <c r="D1528" s="8" t="e">
        <f>'Anexo VI Estimativa de custo'!#REF!</f>
        <v>#REF!</v>
      </c>
      <c r="E1528" s="43" t="e">
        <f>'Anexo VI Estimativa de custo'!#REF!</f>
        <v>#REF!</v>
      </c>
      <c r="F1528" s="46" t="e">
        <f t="shared" si="475"/>
        <v>#REF!</v>
      </c>
      <c r="G1528" s="167" t="e">
        <f t="shared" si="476"/>
        <v>#REF!</v>
      </c>
      <c r="H1528" s="167" t="e">
        <f t="shared" si="477"/>
        <v>#REF!</v>
      </c>
      <c r="I1528" s="11" t="e">
        <f>'Anexo VI Estimativa de custo'!#REF!</f>
        <v>#REF!</v>
      </c>
      <c r="J1528" s="269" t="e">
        <f t="shared" si="478"/>
        <v>#REF!</v>
      </c>
      <c r="K1528" s="269" t="e">
        <f t="shared" si="479"/>
        <v>#REF!</v>
      </c>
      <c r="L1528" s="269" t="e">
        <f t="shared" si="480"/>
        <v>#REF!</v>
      </c>
      <c r="M1528" s="106" t="e">
        <f t="shared" si="481"/>
        <v>#REF!</v>
      </c>
      <c r="N1528" s="85"/>
      <c r="O1528" s="86"/>
      <c r="P1528" s="16"/>
      <c r="Q1528" s="17"/>
      <c r="R1528" s="126"/>
      <c r="T1528" s="221" t="e">
        <f t="shared" si="459"/>
        <v>#REF!</v>
      </c>
      <c r="W1528" s="221" t="e">
        <f t="shared" si="460"/>
        <v>#REF!</v>
      </c>
    </row>
    <row r="1529" spans="1:23" s="26" customFormat="1" ht="21.95" customHeight="1" x14ac:dyDescent="0.2">
      <c r="A1529" s="192" t="e">
        <f>'Anexo VI Estimativa de custo'!#REF!</f>
        <v>#REF!</v>
      </c>
      <c r="B1529" s="172" t="e">
        <f>CONCATENATE($R$1525,SUM($M$1526:M1529))</f>
        <v>#REF!</v>
      </c>
      <c r="C1529" s="36" t="e">
        <f>'Anexo VI Estimativa de custo'!#REF!</f>
        <v>#REF!</v>
      </c>
      <c r="D1529" s="8" t="e">
        <f>'Anexo VI Estimativa de custo'!#REF!</f>
        <v>#REF!</v>
      </c>
      <c r="E1529" s="43" t="e">
        <f>'Anexo VI Estimativa de custo'!#REF!</f>
        <v>#REF!</v>
      </c>
      <c r="F1529" s="46" t="e">
        <f t="shared" si="475"/>
        <v>#REF!</v>
      </c>
      <c r="G1529" s="167" t="e">
        <f t="shared" si="476"/>
        <v>#REF!</v>
      </c>
      <c r="H1529" s="167" t="e">
        <f t="shared" si="477"/>
        <v>#REF!</v>
      </c>
      <c r="I1529" s="11" t="e">
        <f>'Anexo VI Estimativa de custo'!#REF!</f>
        <v>#REF!</v>
      </c>
      <c r="J1529" s="269" t="e">
        <f t="shared" si="478"/>
        <v>#REF!</v>
      </c>
      <c r="K1529" s="269" t="e">
        <f t="shared" si="479"/>
        <v>#REF!</v>
      </c>
      <c r="L1529" s="269" t="e">
        <f t="shared" si="480"/>
        <v>#REF!</v>
      </c>
      <c r="M1529" s="106" t="e">
        <f t="shared" si="481"/>
        <v>#REF!</v>
      </c>
      <c r="N1529" s="85"/>
      <c r="O1529" s="86"/>
      <c r="P1529" s="16"/>
      <c r="Q1529" s="17"/>
      <c r="R1529" s="126"/>
      <c r="T1529" s="221" t="e">
        <f t="shared" si="459"/>
        <v>#REF!</v>
      </c>
      <c r="W1529" s="221" t="e">
        <f t="shared" si="460"/>
        <v>#REF!</v>
      </c>
    </row>
    <row r="1530" spans="1:23" s="26" customFormat="1" ht="21.95" customHeight="1" x14ac:dyDescent="0.2">
      <c r="A1530" s="192" t="e">
        <f>'Anexo VI Estimativa de custo'!#REF!</f>
        <v>#REF!</v>
      </c>
      <c r="B1530" s="172" t="e">
        <f>CONCATENATE($R$1525,SUM($M$1526:M1530))</f>
        <v>#REF!</v>
      </c>
      <c r="C1530" s="36" t="e">
        <f>'Anexo VI Estimativa de custo'!#REF!</f>
        <v>#REF!</v>
      </c>
      <c r="D1530" s="8" t="e">
        <f>'Anexo VI Estimativa de custo'!#REF!</f>
        <v>#REF!</v>
      </c>
      <c r="E1530" s="43" t="e">
        <f>'Anexo VI Estimativa de custo'!#REF!</f>
        <v>#REF!</v>
      </c>
      <c r="F1530" s="46" t="e">
        <f t="shared" si="475"/>
        <v>#REF!</v>
      </c>
      <c r="G1530" s="167" t="e">
        <f t="shared" si="476"/>
        <v>#REF!</v>
      </c>
      <c r="H1530" s="167" t="e">
        <f t="shared" si="477"/>
        <v>#REF!</v>
      </c>
      <c r="I1530" s="11" t="e">
        <f>'Anexo VI Estimativa de custo'!#REF!</f>
        <v>#REF!</v>
      </c>
      <c r="J1530" s="269" t="e">
        <f t="shared" si="478"/>
        <v>#REF!</v>
      </c>
      <c r="K1530" s="269" t="e">
        <f t="shared" si="479"/>
        <v>#REF!</v>
      </c>
      <c r="L1530" s="269" t="e">
        <f t="shared" si="480"/>
        <v>#REF!</v>
      </c>
      <c r="M1530" s="106" t="e">
        <f t="shared" si="481"/>
        <v>#REF!</v>
      </c>
      <c r="N1530" s="85"/>
      <c r="O1530" s="86"/>
      <c r="P1530" s="16"/>
      <c r="Q1530" s="17"/>
      <c r="R1530" s="126"/>
      <c r="T1530" s="221" t="e">
        <f t="shared" si="459"/>
        <v>#REF!</v>
      </c>
      <c r="W1530" s="221" t="e">
        <f t="shared" si="460"/>
        <v>#REF!</v>
      </c>
    </row>
    <row r="1531" spans="1:23" s="26" customFormat="1" ht="21.95" customHeight="1" x14ac:dyDescent="0.2">
      <c r="A1531" s="192" t="e">
        <f>'Anexo VI Estimativa de custo'!#REF!</f>
        <v>#REF!</v>
      </c>
      <c r="B1531" s="172" t="e">
        <f>CONCATENATE($R$1525,SUM($M$1526:M1531))</f>
        <v>#REF!</v>
      </c>
      <c r="C1531" s="36" t="e">
        <f>'Anexo VI Estimativa de custo'!#REF!</f>
        <v>#REF!</v>
      </c>
      <c r="D1531" s="8" t="e">
        <f>'Anexo VI Estimativa de custo'!#REF!</f>
        <v>#REF!</v>
      </c>
      <c r="E1531" s="43" t="e">
        <f>'Anexo VI Estimativa de custo'!#REF!</f>
        <v>#REF!</v>
      </c>
      <c r="F1531" s="46" t="e">
        <f t="shared" si="475"/>
        <v>#REF!</v>
      </c>
      <c r="G1531" s="167" t="e">
        <f t="shared" si="476"/>
        <v>#REF!</v>
      </c>
      <c r="H1531" s="167" t="e">
        <f t="shared" si="477"/>
        <v>#REF!</v>
      </c>
      <c r="I1531" s="11" t="e">
        <f>'Anexo VI Estimativa de custo'!#REF!</f>
        <v>#REF!</v>
      </c>
      <c r="J1531" s="269" t="e">
        <f t="shared" si="478"/>
        <v>#REF!</v>
      </c>
      <c r="K1531" s="269" t="e">
        <f t="shared" si="479"/>
        <v>#REF!</v>
      </c>
      <c r="L1531" s="269" t="e">
        <f t="shared" si="480"/>
        <v>#REF!</v>
      </c>
      <c r="M1531" s="106" t="e">
        <f t="shared" si="481"/>
        <v>#REF!</v>
      </c>
      <c r="N1531" s="85"/>
      <c r="O1531" s="86"/>
      <c r="P1531" s="16"/>
      <c r="Q1531" s="17"/>
      <c r="R1531" s="126"/>
      <c r="T1531" s="221" t="e">
        <f t="shared" si="459"/>
        <v>#REF!</v>
      </c>
      <c r="W1531" s="221" t="e">
        <f t="shared" si="460"/>
        <v>#REF!</v>
      </c>
    </row>
    <row r="1532" spans="1:23" s="26" customFormat="1" ht="21.95" customHeight="1" x14ac:dyDescent="0.2">
      <c r="A1532" s="192" t="e">
        <f>'Anexo VI Estimativa de custo'!#REF!</f>
        <v>#REF!</v>
      </c>
      <c r="B1532" s="172" t="e">
        <f>CONCATENATE($R$1525,SUM($M$1526:M1532))</f>
        <v>#REF!</v>
      </c>
      <c r="C1532" s="36" t="e">
        <f>'Anexo VI Estimativa de custo'!#REF!</f>
        <v>#REF!</v>
      </c>
      <c r="D1532" s="8" t="e">
        <f>'Anexo VI Estimativa de custo'!#REF!</f>
        <v>#REF!</v>
      </c>
      <c r="E1532" s="43" t="e">
        <f>'Anexo VI Estimativa de custo'!#REF!</f>
        <v>#REF!</v>
      </c>
      <c r="F1532" s="46" t="e">
        <f t="shared" si="475"/>
        <v>#REF!</v>
      </c>
      <c r="G1532" s="167" t="e">
        <f t="shared" si="476"/>
        <v>#REF!</v>
      </c>
      <c r="H1532" s="167" t="e">
        <f t="shared" si="477"/>
        <v>#REF!</v>
      </c>
      <c r="I1532" s="11" t="e">
        <f>'Anexo VI Estimativa de custo'!#REF!</f>
        <v>#REF!</v>
      </c>
      <c r="J1532" s="269" t="e">
        <f t="shared" si="478"/>
        <v>#REF!</v>
      </c>
      <c r="K1532" s="269" t="e">
        <f t="shared" si="479"/>
        <v>#REF!</v>
      </c>
      <c r="L1532" s="269" t="e">
        <f t="shared" si="480"/>
        <v>#REF!</v>
      </c>
      <c r="M1532" s="106" t="e">
        <f t="shared" si="481"/>
        <v>#REF!</v>
      </c>
      <c r="N1532" s="85"/>
      <c r="O1532" s="86"/>
      <c r="P1532" s="16"/>
      <c r="Q1532" s="17"/>
      <c r="R1532" s="126"/>
      <c r="T1532" s="221" t="e">
        <f t="shared" si="459"/>
        <v>#REF!</v>
      </c>
      <c r="W1532" s="221" t="e">
        <f t="shared" si="460"/>
        <v>#REF!</v>
      </c>
    </row>
    <row r="1533" spans="1:23" s="26" customFormat="1" ht="21.95" customHeight="1" x14ac:dyDescent="0.2">
      <c r="A1533" s="192" t="e">
        <f>'Anexo VI Estimativa de custo'!#REF!</f>
        <v>#REF!</v>
      </c>
      <c r="B1533" s="172" t="e">
        <f>CONCATENATE($R$1525,SUM($M$1526:M1533))</f>
        <v>#REF!</v>
      </c>
      <c r="C1533" s="36" t="e">
        <f>'Anexo VI Estimativa de custo'!#REF!</f>
        <v>#REF!</v>
      </c>
      <c r="D1533" s="8" t="e">
        <f>'Anexo VI Estimativa de custo'!#REF!</f>
        <v>#REF!</v>
      </c>
      <c r="E1533" s="43" t="e">
        <f>'Anexo VI Estimativa de custo'!#REF!</f>
        <v>#REF!</v>
      </c>
      <c r="F1533" s="46" t="e">
        <f t="shared" si="475"/>
        <v>#REF!</v>
      </c>
      <c r="G1533" s="167" t="e">
        <f t="shared" si="476"/>
        <v>#REF!</v>
      </c>
      <c r="H1533" s="167" t="e">
        <f t="shared" si="477"/>
        <v>#REF!</v>
      </c>
      <c r="I1533" s="11" t="e">
        <f>'Anexo VI Estimativa de custo'!#REF!</f>
        <v>#REF!</v>
      </c>
      <c r="J1533" s="269" t="e">
        <f t="shared" si="478"/>
        <v>#REF!</v>
      </c>
      <c r="K1533" s="269" t="e">
        <f t="shared" si="479"/>
        <v>#REF!</v>
      </c>
      <c r="L1533" s="269" t="e">
        <f t="shared" si="480"/>
        <v>#REF!</v>
      </c>
      <c r="M1533" s="106" t="e">
        <f t="shared" si="481"/>
        <v>#REF!</v>
      </c>
      <c r="N1533" s="85"/>
      <c r="O1533" s="86"/>
      <c r="P1533" s="16"/>
      <c r="Q1533" s="17"/>
      <c r="R1533" s="126"/>
      <c r="T1533" s="221" t="e">
        <f t="shared" si="459"/>
        <v>#REF!</v>
      </c>
      <c r="W1533" s="221" t="e">
        <f t="shared" si="460"/>
        <v>#REF!</v>
      </c>
    </row>
    <row r="1534" spans="1:23" s="26" customFormat="1" ht="21.95" customHeight="1" x14ac:dyDescent="0.2">
      <c r="A1534" s="192" t="e">
        <f>'Anexo VI Estimativa de custo'!#REF!</f>
        <v>#REF!</v>
      </c>
      <c r="B1534" s="172" t="e">
        <f>CONCATENATE($R$1525,SUM($M$1526:M1534))</f>
        <v>#REF!</v>
      </c>
      <c r="C1534" s="36" t="e">
        <f>'Anexo VI Estimativa de custo'!#REF!</f>
        <v>#REF!</v>
      </c>
      <c r="D1534" s="8" t="e">
        <f>'Anexo VI Estimativa de custo'!#REF!</f>
        <v>#REF!</v>
      </c>
      <c r="E1534" s="43" t="e">
        <f>'Anexo VI Estimativa de custo'!#REF!</f>
        <v>#REF!</v>
      </c>
      <c r="F1534" s="46" t="e">
        <f t="shared" si="475"/>
        <v>#REF!</v>
      </c>
      <c r="G1534" s="167" t="e">
        <f t="shared" si="476"/>
        <v>#REF!</v>
      </c>
      <c r="H1534" s="167" t="e">
        <f t="shared" si="477"/>
        <v>#REF!</v>
      </c>
      <c r="I1534" s="11" t="e">
        <f>'Anexo VI Estimativa de custo'!#REF!</f>
        <v>#REF!</v>
      </c>
      <c r="J1534" s="269" t="e">
        <f t="shared" si="478"/>
        <v>#REF!</v>
      </c>
      <c r="K1534" s="269" t="e">
        <f t="shared" si="479"/>
        <v>#REF!</v>
      </c>
      <c r="L1534" s="269" t="e">
        <f t="shared" si="480"/>
        <v>#REF!</v>
      </c>
      <c r="M1534" s="106" t="e">
        <f t="shared" si="481"/>
        <v>#REF!</v>
      </c>
      <c r="N1534" s="85"/>
      <c r="O1534" s="86"/>
      <c r="P1534" s="16"/>
      <c r="Q1534" s="17"/>
      <c r="R1534" s="126"/>
      <c r="T1534" s="221" t="e">
        <f t="shared" si="459"/>
        <v>#REF!</v>
      </c>
      <c r="W1534" s="221" t="e">
        <f t="shared" si="460"/>
        <v>#REF!</v>
      </c>
    </row>
    <row r="1535" spans="1:23" s="26" customFormat="1" ht="21.95" customHeight="1" x14ac:dyDescent="0.2">
      <c r="A1535" s="192" t="e">
        <f>'Anexo VI Estimativa de custo'!#REF!</f>
        <v>#REF!</v>
      </c>
      <c r="B1535" s="172" t="e">
        <f>CONCATENATE($R$1525,SUM($M$1526:M1535))</f>
        <v>#REF!</v>
      </c>
      <c r="C1535" s="36" t="e">
        <f>'Anexo VI Estimativa de custo'!#REF!</f>
        <v>#REF!</v>
      </c>
      <c r="D1535" s="8" t="e">
        <f>'Anexo VI Estimativa de custo'!#REF!</f>
        <v>#REF!</v>
      </c>
      <c r="E1535" s="43" t="e">
        <f>'Anexo VI Estimativa de custo'!#REF!</f>
        <v>#REF!</v>
      </c>
      <c r="F1535" s="46" t="e">
        <f t="shared" si="475"/>
        <v>#REF!</v>
      </c>
      <c r="G1535" s="167" t="e">
        <f t="shared" si="476"/>
        <v>#REF!</v>
      </c>
      <c r="H1535" s="167" t="e">
        <f t="shared" si="477"/>
        <v>#REF!</v>
      </c>
      <c r="I1535" s="11" t="e">
        <f>'Anexo VI Estimativa de custo'!#REF!</f>
        <v>#REF!</v>
      </c>
      <c r="J1535" s="269" t="e">
        <f t="shared" si="478"/>
        <v>#REF!</v>
      </c>
      <c r="K1535" s="269" t="e">
        <f t="shared" si="479"/>
        <v>#REF!</v>
      </c>
      <c r="L1535" s="269" t="e">
        <f t="shared" si="480"/>
        <v>#REF!</v>
      </c>
      <c r="M1535" s="106" t="e">
        <f t="shared" si="481"/>
        <v>#REF!</v>
      </c>
      <c r="N1535" s="85"/>
      <c r="O1535" s="86"/>
      <c r="P1535" s="16"/>
      <c r="Q1535" s="17"/>
      <c r="R1535" s="126"/>
      <c r="T1535" s="221" t="e">
        <f t="shared" si="459"/>
        <v>#REF!</v>
      </c>
      <c r="W1535" s="221" t="e">
        <f t="shared" si="460"/>
        <v>#REF!</v>
      </c>
    </row>
    <row r="1536" spans="1:23" s="26" customFormat="1" ht="21.95" customHeight="1" x14ac:dyDescent="0.2">
      <c r="A1536" s="192" t="e">
        <f>'Anexo VI Estimativa de custo'!#REF!</f>
        <v>#REF!</v>
      </c>
      <c r="B1536" s="172" t="e">
        <f>CONCATENATE($R$1525,SUM($M$1526:M1536))</f>
        <v>#REF!</v>
      </c>
      <c r="C1536" s="36" t="e">
        <f>'Anexo VI Estimativa de custo'!#REF!</f>
        <v>#REF!</v>
      </c>
      <c r="D1536" s="8" t="e">
        <f>'Anexo VI Estimativa de custo'!#REF!</f>
        <v>#REF!</v>
      </c>
      <c r="E1536" s="43" t="e">
        <f>'Anexo VI Estimativa de custo'!#REF!</f>
        <v>#REF!</v>
      </c>
      <c r="F1536" s="46" t="e">
        <f t="shared" si="475"/>
        <v>#REF!</v>
      </c>
      <c r="G1536" s="167" t="e">
        <f t="shared" si="476"/>
        <v>#REF!</v>
      </c>
      <c r="H1536" s="167" t="e">
        <f t="shared" si="477"/>
        <v>#REF!</v>
      </c>
      <c r="I1536" s="11" t="e">
        <f>'Anexo VI Estimativa de custo'!#REF!</f>
        <v>#REF!</v>
      </c>
      <c r="J1536" s="269" t="e">
        <f t="shared" si="478"/>
        <v>#REF!</v>
      </c>
      <c r="K1536" s="269" t="e">
        <f t="shared" si="479"/>
        <v>#REF!</v>
      </c>
      <c r="L1536" s="269" t="e">
        <f t="shared" si="480"/>
        <v>#REF!</v>
      </c>
      <c r="M1536" s="106" t="e">
        <f t="shared" si="481"/>
        <v>#REF!</v>
      </c>
      <c r="N1536" s="85"/>
      <c r="O1536" s="86"/>
      <c r="P1536" s="16"/>
      <c r="Q1536" s="17"/>
      <c r="R1536" s="126"/>
      <c r="T1536" s="221" t="e">
        <f t="shared" si="459"/>
        <v>#REF!</v>
      </c>
      <c r="W1536" s="221" t="e">
        <f t="shared" si="460"/>
        <v>#REF!</v>
      </c>
    </row>
    <row r="1537" spans="1:23" s="26" customFormat="1" ht="21.95" customHeight="1" x14ac:dyDescent="0.2">
      <c r="A1537" s="192" t="e">
        <f>'Anexo VI Estimativa de custo'!#REF!</f>
        <v>#REF!</v>
      </c>
      <c r="B1537" s="172" t="e">
        <f>CONCATENATE($R$1525,SUM($M$1526:M1537))</f>
        <v>#REF!</v>
      </c>
      <c r="C1537" s="36" t="e">
        <f>'Anexo VI Estimativa de custo'!#REF!</f>
        <v>#REF!</v>
      </c>
      <c r="D1537" s="8" t="e">
        <f>'Anexo VI Estimativa de custo'!#REF!</f>
        <v>#REF!</v>
      </c>
      <c r="E1537" s="43" t="e">
        <f>'Anexo VI Estimativa de custo'!#REF!</f>
        <v>#REF!</v>
      </c>
      <c r="F1537" s="46" t="e">
        <f t="shared" si="475"/>
        <v>#REF!</v>
      </c>
      <c r="G1537" s="167" t="e">
        <f t="shared" si="476"/>
        <v>#REF!</v>
      </c>
      <c r="H1537" s="167" t="e">
        <f t="shared" si="477"/>
        <v>#REF!</v>
      </c>
      <c r="I1537" s="11" t="e">
        <f>'Anexo VI Estimativa de custo'!#REF!</f>
        <v>#REF!</v>
      </c>
      <c r="J1537" s="269" t="e">
        <f t="shared" si="478"/>
        <v>#REF!</v>
      </c>
      <c r="K1537" s="269" t="e">
        <f t="shared" si="479"/>
        <v>#REF!</v>
      </c>
      <c r="L1537" s="269" t="e">
        <f t="shared" si="480"/>
        <v>#REF!</v>
      </c>
      <c r="M1537" s="106" t="e">
        <f t="shared" si="481"/>
        <v>#REF!</v>
      </c>
      <c r="N1537" s="85"/>
      <c r="O1537" s="86"/>
      <c r="P1537" s="16"/>
      <c r="Q1537" s="17"/>
      <c r="R1537" s="126"/>
      <c r="T1537" s="221" t="e">
        <f t="shared" si="459"/>
        <v>#REF!</v>
      </c>
      <c r="W1537" s="221" t="e">
        <f t="shared" si="460"/>
        <v>#REF!</v>
      </c>
    </row>
    <row r="1538" spans="1:23" s="26" customFormat="1" ht="21.95" customHeight="1" x14ac:dyDescent="0.2">
      <c r="A1538" s="192" t="e">
        <f>'Anexo VI Estimativa de custo'!#REF!</f>
        <v>#REF!</v>
      </c>
      <c r="B1538" s="172" t="e">
        <f>CONCATENATE($R$1525,SUM($M$1526:M1538))</f>
        <v>#REF!</v>
      </c>
      <c r="C1538" s="36" t="e">
        <f>'Anexo VI Estimativa de custo'!#REF!</f>
        <v>#REF!</v>
      </c>
      <c r="D1538" s="8" t="e">
        <f>'Anexo VI Estimativa de custo'!#REF!</f>
        <v>#REF!</v>
      </c>
      <c r="E1538" s="43" t="e">
        <f>'Anexo VI Estimativa de custo'!#REF!</f>
        <v>#REF!</v>
      </c>
      <c r="F1538" s="46" t="e">
        <f t="shared" si="475"/>
        <v>#REF!</v>
      </c>
      <c r="G1538" s="167" t="e">
        <f t="shared" si="476"/>
        <v>#REF!</v>
      </c>
      <c r="H1538" s="167" t="e">
        <f t="shared" si="477"/>
        <v>#REF!</v>
      </c>
      <c r="I1538" s="11" t="e">
        <f>'Anexo VI Estimativa de custo'!#REF!</f>
        <v>#REF!</v>
      </c>
      <c r="J1538" s="269" t="e">
        <f t="shared" si="478"/>
        <v>#REF!</v>
      </c>
      <c r="K1538" s="269" t="e">
        <f t="shared" si="479"/>
        <v>#REF!</v>
      </c>
      <c r="L1538" s="269" t="e">
        <f t="shared" si="480"/>
        <v>#REF!</v>
      </c>
      <c r="M1538" s="106" t="e">
        <f t="shared" si="481"/>
        <v>#REF!</v>
      </c>
      <c r="N1538" s="85"/>
      <c r="O1538" s="86"/>
      <c r="P1538" s="16"/>
      <c r="Q1538" s="17"/>
      <c r="R1538" s="126"/>
      <c r="T1538" s="221" t="e">
        <f t="shared" si="459"/>
        <v>#REF!</v>
      </c>
      <c r="W1538" s="221" t="e">
        <f t="shared" si="460"/>
        <v>#REF!</v>
      </c>
    </row>
    <row r="1539" spans="1:23" s="26" customFormat="1" ht="21.95" customHeight="1" x14ac:dyDescent="0.2">
      <c r="A1539" s="192" t="e">
        <f>'Anexo VI Estimativa de custo'!#REF!</f>
        <v>#REF!</v>
      </c>
      <c r="B1539" s="172" t="e">
        <f>CONCATENATE($R$1525,SUM($M$1526:M1539))</f>
        <v>#REF!</v>
      </c>
      <c r="C1539" s="36" t="e">
        <f>'Anexo VI Estimativa de custo'!#REF!</f>
        <v>#REF!</v>
      </c>
      <c r="D1539" s="8" t="e">
        <f>'Anexo VI Estimativa de custo'!#REF!</f>
        <v>#REF!</v>
      </c>
      <c r="E1539" s="43" t="e">
        <f>'Anexo VI Estimativa de custo'!#REF!</f>
        <v>#REF!</v>
      </c>
      <c r="F1539" s="46" t="e">
        <f t="shared" si="475"/>
        <v>#REF!</v>
      </c>
      <c r="G1539" s="167" t="e">
        <f t="shared" si="476"/>
        <v>#REF!</v>
      </c>
      <c r="H1539" s="167" t="e">
        <f t="shared" si="477"/>
        <v>#REF!</v>
      </c>
      <c r="I1539" s="11" t="e">
        <f>'Anexo VI Estimativa de custo'!#REF!</f>
        <v>#REF!</v>
      </c>
      <c r="J1539" s="269" t="e">
        <f t="shared" si="478"/>
        <v>#REF!</v>
      </c>
      <c r="K1539" s="269" t="e">
        <f t="shared" si="479"/>
        <v>#REF!</v>
      </c>
      <c r="L1539" s="269" t="e">
        <f t="shared" si="480"/>
        <v>#REF!</v>
      </c>
      <c r="M1539" s="106" t="e">
        <f t="shared" si="481"/>
        <v>#REF!</v>
      </c>
      <c r="N1539" s="85"/>
      <c r="O1539" s="86"/>
      <c r="P1539" s="16"/>
      <c r="Q1539" s="17"/>
      <c r="R1539" s="126"/>
      <c r="T1539" s="221" t="e">
        <f t="shared" si="459"/>
        <v>#REF!</v>
      </c>
      <c r="W1539" s="221" t="e">
        <f t="shared" si="460"/>
        <v>#REF!</v>
      </c>
    </row>
    <row r="1540" spans="1:23" s="26" customFormat="1" ht="21.95" customHeight="1" x14ac:dyDescent="0.2">
      <c r="A1540" s="192" t="e">
        <f>'Anexo VI Estimativa de custo'!#REF!</f>
        <v>#REF!</v>
      </c>
      <c r="B1540" s="172" t="e">
        <f>CONCATENATE($R$1525,SUM($M$1526:M1540))</f>
        <v>#REF!</v>
      </c>
      <c r="C1540" s="36" t="e">
        <f>'Anexo VI Estimativa de custo'!#REF!</f>
        <v>#REF!</v>
      </c>
      <c r="D1540" s="8" t="e">
        <f>'Anexo VI Estimativa de custo'!#REF!</f>
        <v>#REF!</v>
      </c>
      <c r="E1540" s="43" t="e">
        <f>'Anexo VI Estimativa de custo'!#REF!</f>
        <v>#REF!</v>
      </c>
      <c r="F1540" s="46" t="e">
        <f t="shared" si="475"/>
        <v>#REF!</v>
      </c>
      <c r="G1540" s="167" t="e">
        <f t="shared" si="476"/>
        <v>#REF!</v>
      </c>
      <c r="H1540" s="167" t="e">
        <f t="shared" si="477"/>
        <v>#REF!</v>
      </c>
      <c r="I1540" s="11" t="e">
        <f>'Anexo VI Estimativa de custo'!#REF!</f>
        <v>#REF!</v>
      </c>
      <c r="J1540" s="269" t="e">
        <f t="shared" si="478"/>
        <v>#REF!</v>
      </c>
      <c r="K1540" s="269" t="e">
        <f t="shared" si="479"/>
        <v>#REF!</v>
      </c>
      <c r="L1540" s="269" t="e">
        <f t="shared" si="480"/>
        <v>#REF!</v>
      </c>
      <c r="M1540" s="106" t="e">
        <f t="shared" si="481"/>
        <v>#REF!</v>
      </c>
      <c r="N1540" s="85"/>
      <c r="O1540" s="86"/>
      <c r="P1540" s="16"/>
      <c r="Q1540" s="17"/>
      <c r="R1540" s="126"/>
      <c r="T1540" s="221" t="e">
        <f t="shared" si="459"/>
        <v>#REF!</v>
      </c>
      <c r="W1540" s="221" t="e">
        <f t="shared" si="460"/>
        <v>#REF!</v>
      </c>
    </row>
    <row r="1541" spans="1:23" s="26" customFormat="1" ht="21.95" customHeight="1" x14ac:dyDescent="0.2">
      <c r="A1541" s="192" t="e">
        <f>'Anexo VI Estimativa de custo'!#REF!</f>
        <v>#REF!</v>
      </c>
      <c r="B1541" s="172" t="e">
        <f>CONCATENATE($R$1525,SUM($M$1526:M1541))</f>
        <v>#REF!</v>
      </c>
      <c r="C1541" s="36" t="e">
        <f>'Anexo VI Estimativa de custo'!#REF!</f>
        <v>#REF!</v>
      </c>
      <c r="D1541" s="8" t="e">
        <f>'Anexo VI Estimativa de custo'!#REF!</f>
        <v>#REF!</v>
      </c>
      <c r="E1541" s="43" t="e">
        <f>'Anexo VI Estimativa de custo'!#REF!</f>
        <v>#REF!</v>
      </c>
      <c r="F1541" s="46" t="e">
        <f t="shared" si="475"/>
        <v>#REF!</v>
      </c>
      <c r="G1541" s="167" t="e">
        <f t="shared" si="476"/>
        <v>#REF!</v>
      </c>
      <c r="H1541" s="167" t="e">
        <f t="shared" si="477"/>
        <v>#REF!</v>
      </c>
      <c r="I1541" s="11" t="e">
        <f>'Anexo VI Estimativa de custo'!#REF!</f>
        <v>#REF!</v>
      </c>
      <c r="J1541" s="269" t="e">
        <f t="shared" si="478"/>
        <v>#REF!</v>
      </c>
      <c r="K1541" s="269" t="e">
        <f t="shared" si="479"/>
        <v>#REF!</v>
      </c>
      <c r="L1541" s="269" t="e">
        <f t="shared" si="480"/>
        <v>#REF!</v>
      </c>
      <c r="M1541" s="106" t="e">
        <f t="shared" si="481"/>
        <v>#REF!</v>
      </c>
      <c r="N1541" s="85"/>
      <c r="O1541" s="86"/>
      <c r="P1541" s="16"/>
      <c r="Q1541" s="17"/>
      <c r="R1541" s="126"/>
      <c r="T1541" s="221" t="e">
        <f t="shared" si="459"/>
        <v>#REF!</v>
      </c>
      <c r="W1541" s="221" t="e">
        <f t="shared" si="460"/>
        <v>#REF!</v>
      </c>
    </row>
    <row r="1542" spans="1:23" s="26" customFormat="1" ht="21.95" customHeight="1" x14ac:dyDescent="0.2">
      <c r="A1542" s="192" t="e">
        <f>'Anexo VI Estimativa de custo'!#REF!</f>
        <v>#REF!</v>
      </c>
      <c r="B1542" s="172" t="e">
        <f>CONCATENATE($R$1525,SUM($M$1526:M1542))</f>
        <v>#REF!</v>
      </c>
      <c r="C1542" s="36" t="e">
        <f>'Anexo VI Estimativa de custo'!#REF!</f>
        <v>#REF!</v>
      </c>
      <c r="D1542" s="8" t="e">
        <f>'Anexo VI Estimativa de custo'!#REF!</f>
        <v>#REF!</v>
      </c>
      <c r="E1542" s="43" t="e">
        <f>'Anexo VI Estimativa de custo'!#REF!</f>
        <v>#REF!</v>
      </c>
      <c r="F1542" s="46" t="e">
        <f t="shared" si="475"/>
        <v>#REF!</v>
      </c>
      <c r="G1542" s="167" t="e">
        <f t="shared" si="476"/>
        <v>#REF!</v>
      </c>
      <c r="H1542" s="167" t="e">
        <f t="shared" si="477"/>
        <v>#REF!</v>
      </c>
      <c r="I1542" s="11" t="e">
        <f>'Anexo VI Estimativa de custo'!#REF!</f>
        <v>#REF!</v>
      </c>
      <c r="J1542" s="269" t="e">
        <f t="shared" si="478"/>
        <v>#REF!</v>
      </c>
      <c r="K1542" s="269" t="e">
        <f t="shared" si="479"/>
        <v>#REF!</v>
      </c>
      <c r="L1542" s="269" t="e">
        <f t="shared" si="480"/>
        <v>#REF!</v>
      </c>
      <c r="M1542" s="106" t="e">
        <f t="shared" si="481"/>
        <v>#REF!</v>
      </c>
      <c r="N1542" s="85"/>
      <c r="O1542" s="86"/>
      <c r="P1542" s="16"/>
      <c r="Q1542" s="17"/>
      <c r="R1542" s="126"/>
      <c r="T1542" s="221" t="e">
        <f t="shared" si="459"/>
        <v>#REF!</v>
      </c>
      <c r="W1542" s="221" t="e">
        <f t="shared" si="460"/>
        <v>#REF!</v>
      </c>
    </row>
    <row r="1543" spans="1:23" s="26" customFormat="1" ht="21.95" customHeight="1" x14ac:dyDescent="0.2">
      <c r="A1543" s="192" t="e">
        <f>'Anexo VI Estimativa de custo'!#REF!</f>
        <v>#REF!</v>
      </c>
      <c r="B1543" s="172" t="e">
        <f>CONCATENATE($R$1525,SUM($M$1526:M1543))</f>
        <v>#REF!</v>
      </c>
      <c r="C1543" s="36" t="e">
        <f>'Anexo VI Estimativa de custo'!#REF!</f>
        <v>#REF!</v>
      </c>
      <c r="D1543" s="8" t="e">
        <f>'Anexo VI Estimativa de custo'!#REF!</f>
        <v>#REF!</v>
      </c>
      <c r="E1543" s="43" t="e">
        <f>'Anexo VI Estimativa de custo'!#REF!</f>
        <v>#REF!</v>
      </c>
      <c r="F1543" s="46" t="e">
        <f t="shared" si="475"/>
        <v>#REF!</v>
      </c>
      <c r="G1543" s="167" t="e">
        <f t="shared" si="476"/>
        <v>#REF!</v>
      </c>
      <c r="H1543" s="167" t="e">
        <f t="shared" si="477"/>
        <v>#REF!</v>
      </c>
      <c r="I1543" s="11" t="e">
        <f>'Anexo VI Estimativa de custo'!#REF!</f>
        <v>#REF!</v>
      </c>
      <c r="J1543" s="269" t="e">
        <f t="shared" si="478"/>
        <v>#REF!</v>
      </c>
      <c r="K1543" s="269" t="e">
        <f t="shared" si="479"/>
        <v>#REF!</v>
      </c>
      <c r="L1543" s="269" t="e">
        <f t="shared" si="480"/>
        <v>#REF!</v>
      </c>
      <c r="M1543" s="106" t="e">
        <f t="shared" si="481"/>
        <v>#REF!</v>
      </c>
      <c r="N1543" s="85"/>
      <c r="O1543" s="86"/>
      <c r="P1543" s="16"/>
      <c r="Q1543" s="17"/>
      <c r="R1543" s="126"/>
      <c r="T1543" s="221" t="e">
        <f t="shared" si="459"/>
        <v>#REF!</v>
      </c>
      <c r="W1543" s="221" t="e">
        <f t="shared" si="460"/>
        <v>#REF!</v>
      </c>
    </row>
    <row r="1544" spans="1:23" s="26" customFormat="1" ht="21.95" customHeight="1" x14ac:dyDescent="0.2">
      <c r="A1544" s="192" t="e">
        <f>'Anexo VI Estimativa de custo'!#REF!</f>
        <v>#REF!</v>
      </c>
      <c r="B1544" s="172" t="e">
        <f>CONCATENATE($R$1525,SUM($M$1526:M1544))</f>
        <v>#REF!</v>
      </c>
      <c r="C1544" s="36" t="e">
        <f>'Anexo VI Estimativa de custo'!#REF!</f>
        <v>#REF!</v>
      </c>
      <c r="D1544" s="8" t="e">
        <f>'Anexo VI Estimativa de custo'!#REF!</f>
        <v>#REF!</v>
      </c>
      <c r="E1544" s="43" t="e">
        <f>'Anexo VI Estimativa de custo'!#REF!</f>
        <v>#REF!</v>
      </c>
      <c r="F1544" s="46" t="e">
        <f t="shared" si="475"/>
        <v>#REF!</v>
      </c>
      <c r="G1544" s="167" t="e">
        <f t="shared" si="476"/>
        <v>#REF!</v>
      </c>
      <c r="H1544" s="167" t="e">
        <f t="shared" si="477"/>
        <v>#REF!</v>
      </c>
      <c r="I1544" s="11" t="e">
        <f>'Anexo VI Estimativa de custo'!#REF!</f>
        <v>#REF!</v>
      </c>
      <c r="J1544" s="269" t="e">
        <f t="shared" si="478"/>
        <v>#REF!</v>
      </c>
      <c r="K1544" s="269" t="e">
        <f t="shared" si="479"/>
        <v>#REF!</v>
      </c>
      <c r="L1544" s="269" t="e">
        <f t="shared" si="480"/>
        <v>#REF!</v>
      </c>
      <c r="M1544" s="106" t="e">
        <f t="shared" si="481"/>
        <v>#REF!</v>
      </c>
      <c r="N1544" s="85"/>
      <c r="O1544" s="86"/>
      <c r="P1544" s="16"/>
      <c r="Q1544" s="17"/>
      <c r="R1544" s="126"/>
      <c r="T1544" s="221" t="e">
        <f t="shared" si="459"/>
        <v>#REF!</v>
      </c>
      <c r="W1544" s="221" t="e">
        <f t="shared" si="460"/>
        <v>#REF!</v>
      </c>
    </row>
    <row r="1545" spans="1:23" s="26" customFormat="1" ht="21.95" customHeight="1" x14ac:dyDescent="0.2">
      <c r="A1545" s="192" t="e">
        <f>'Anexo VI Estimativa de custo'!#REF!</f>
        <v>#REF!</v>
      </c>
      <c r="B1545" s="172" t="e">
        <f>CONCATENATE($R$1525,SUM($M$1526:M1545))</f>
        <v>#REF!</v>
      </c>
      <c r="C1545" s="36" t="e">
        <f>'Anexo VI Estimativa de custo'!#REF!</f>
        <v>#REF!</v>
      </c>
      <c r="D1545" s="8" t="e">
        <f>'Anexo VI Estimativa de custo'!#REF!</f>
        <v>#REF!</v>
      </c>
      <c r="E1545" s="43" t="e">
        <f>'Anexo VI Estimativa de custo'!#REF!</f>
        <v>#REF!</v>
      </c>
      <c r="F1545" s="46" t="e">
        <f t="shared" si="475"/>
        <v>#REF!</v>
      </c>
      <c r="G1545" s="167" t="e">
        <f t="shared" si="476"/>
        <v>#REF!</v>
      </c>
      <c r="H1545" s="167" t="e">
        <f t="shared" si="477"/>
        <v>#REF!</v>
      </c>
      <c r="I1545" s="11" t="e">
        <f>'Anexo VI Estimativa de custo'!#REF!</f>
        <v>#REF!</v>
      </c>
      <c r="J1545" s="269" t="e">
        <f t="shared" si="478"/>
        <v>#REF!</v>
      </c>
      <c r="K1545" s="269" t="e">
        <f t="shared" si="479"/>
        <v>#REF!</v>
      </c>
      <c r="L1545" s="269" t="e">
        <f t="shared" si="480"/>
        <v>#REF!</v>
      </c>
      <c r="M1545" s="106" t="e">
        <f t="shared" si="481"/>
        <v>#REF!</v>
      </c>
      <c r="N1545" s="85"/>
      <c r="O1545" s="86"/>
      <c r="P1545" s="16"/>
      <c r="Q1545" s="17"/>
      <c r="R1545" s="126"/>
      <c r="T1545" s="221" t="e">
        <f t="shared" si="459"/>
        <v>#REF!</v>
      </c>
      <c r="W1545" s="221" t="e">
        <f t="shared" si="460"/>
        <v>#REF!</v>
      </c>
    </row>
    <row r="1546" spans="1:23" s="18" customFormat="1" ht="21.95" customHeight="1" x14ac:dyDescent="0.2">
      <c r="A1546" s="192" t="e">
        <f>'Anexo VI Estimativa de custo'!#REF!</f>
        <v>#REF!</v>
      </c>
      <c r="B1546" s="172" t="e">
        <f>CONCATENATE($R$1525,SUM($M$1526:M1546))</f>
        <v>#REF!</v>
      </c>
      <c r="C1546" s="36" t="e">
        <f>'Anexo VI Estimativa de custo'!#REF!</f>
        <v>#REF!</v>
      </c>
      <c r="D1546" s="8" t="e">
        <f>'Anexo VI Estimativa de custo'!#REF!</f>
        <v>#REF!</v>
      </c>
      <c r="E1546" s="43" t="e">
        <f>'Anexo VI Estimativa de custo'!#REF!</f>
        <v>#REF!</v>
      </c>
      <c r="F1546" s="46" t="e">
        <f t="shared" si="475"/>
        <v>#REF!</v>
      </c>
      <c r="G1546" s="167" t="e">
        <f t="shared" si="476"/>
        <v>#REF!</v>
      </c>
      <c r="H1546" s="167" t="e">
        <f t="shared" si="477"/>
        <v>#REF!</v>
      </c>
      <c r="I1546" s="11" t="e">
        <f>'Anexo VI Estimativa de custo'!#REF!</f>
        <v>#REF!</v>
      </c>
      <c r="J1546" s="269" t="e">
        <f t="shared" si="478"/>
        <v>#REF!</v>
      </c>
      <c r="K1546" s="269" t="e">
        <f t="shared" si="479"/>
        <v>#REF!</v>
      </c>
      <c r="L1546" s="269" t="e">
        <f t="shared" si="480"/>
        <v>#REF!</v>
      </c>
      <c r="M1546" s="106" t="e">
        <f t="shared" si="481"/>
        <v>#REF!</v>
      </c>
      <c r="N1546" s="85"/>
      <c r="O1546" s="86"/>
      <c r="P1546" s="16"/>
      <c r="Q1546" s="17"/>
      <c r="R1546" s="126"/>
      <c r="T1546" s="221" t="e">
        <f t="shared" si="459"/>
        <v>#REF!</v>
      </c>
      <c r="W1546" s="221" t="e">
        <f t="shared" si="460"/>
        <v>#REF!</v>
      </c>
    </row>
    <row r="1547" spans="1:23" s="18" customFormat="1" ht="21.95" customHeight="1" x14ac:dyDescent="0.2">
      <c r="A1547" s="192" t="e">
        <f>'Anexo VI Estimativa de custo'!#REF!</f>
        <v>#REF!</v>
      </c>
      <c r="B1547" s="172" t="e">
        <f>CONCATENATE($R$1525,SUM($M$1526:M1547))</f>
        <v>#REF!</v>
      </c>
      <c r="C1547" s="36" t="e">
        <f>'Anexo VI Estimativa de custo'!#REF!</f>
        <v>#REF!</v>
      </c>
      <c r="D1547" s="8" t="e">
        <f>'Anexo VI Estimativa de custo'!#REF!</f>
        <v>#REF!</v>
      </c>
      <c r="E1547" s="43" t="e">
        <f>'Anexo VI Estimativa de custo'!#REF!</f>
        <v>#REF!</v>
      </c>
      <c r="F1547" s="46" t="e">
        <f t="shared" si="475"/>
        <v>#REF!</v>
      </c>
      <c r="G1547" s="167" t="e">
        <f t="shared" si="476"/>
        <v>#REF!</v>
      </c>
      <c r="H1547" s="167" t="e">
        <f t="shared" si="477"/>
        <v>#REF!</v>
      </c>
      <c r="I1547" s="11" t="e">
        <f>'Anexo VI Estimativa de custo'!#REF!</f>
        <v>#REF!</v>
      </c>
      <c r="J1547" s="269" t="e">
        <f t="shared" si="478"/>
        <v>#REF!</v>
      </c>
      <c r="K1547" s="269" t="e">
        <f t="shared" si="479"/>
        <v>#REF!</v>
      </c>
      <c r="L1547" s="269" t="e">
        <f t="shared" si="480"/>
        <v>#REF!</v>
      </c>
      <c r="M1547" s="106" t="e">
        <f t="shared" si="481"/>
        <v>#REF!</v>
      </c>
      <c r="N1547" s="85"/>
      <c r="O1547" s="86"/>
      <c r="P1547" s="16" t="e">
        <f>SUM(E1526:E1547)</f>
        <v>#REF!</v>
      </c>
      <c r="Q1547" s="17"/>
      <c r="R1547" s="126"/>
      <c r="T1547" s="221" t="e">
        <f t="shared" si="459"/>
        <v>#REF!</v>
      </c>
      <c r="W1547" s="221" t="e">
        <f t="shared" si="460"/>
        <v>#REF!</v>
      </c>
    </row>
    <row r="1548" spans="1:23" s="63" customFormat="1" ht="21.95" customHeight="1" x14ac:dyDescent="0.25">
      <c r="A1548" s="190"/>
      <c r="B1548" s="190" t="e">
        <f>SUM(M1548:N1548)</f>
        <v>#REF!</v>
      </c>
      <c r="C1548" s="531" t="s">
        <v>14</v>
      </c>
      <c r="D1548" s="532"/>
      <c r="E1548" s="532"/>
      <c r="F1548" s="532"/>
      <c r="G1548" s="532"/>
      <c r="H1548" s="532"/>
      <c r="I1548" s="532"/>
      <c r="J1548" s="532"/>
      <c r="K1548" s="532"/>
      <c r="L1548" s="532"/>
      <c r="M1548" s="104" t="e">
        <f>IF(P1559&gt;0.01,1,0)</f>
        <v>#REF!</v>
      </c>
      <c r="N1548" s="52" t="e">
        <f>B1525</f>
        <v>#REF!</v>
      </c>
      <c r="O1548" s="53"/>
      <c r="P1548" s="54"/>
      <c r="Q1548" s="55"/>
      <c r="R1548" s="131" t="e">
        <f>CONCATENATE(B1548,".")</f>
        <v>#REF!</v>
      </c>
      <c r="T1548" s="221">
        <f t="shared" si="459"/>
        <v>0</v>
      </c>
      <c r="W1548" s="221">
        <f t="shared" si="460"/>
        <v>0</v>
      </c>
    </row>
    <row r="1549" spans="1:23" s="26" customFormat="1" ht="21.95" customHeight="1" x14ac:dyDescent="0.2">
      <c r="A1549" s="206" t="e">
        <f>'Anexo VI Estimativa de custo'!#REF!</f>
        <v>#REF!</v>
      </c>
      <c r="B1549" s="200" t="e">
        <f>CONCATENATE($R$1548,SUM($M$1549:M1549))</f>
        <v>#REF!</v>
      </c>
      <c r="C1549" s="210" t="e">
        <f>'Anexo VI Estimativa de custo'!#REF!</f>
        <v>#REF!</v>
      </c>
      <c r="D1549" s="211" t="e">
        <f>'Anexo VI Estimativa de custo'!#REF!</f>
        <v>#REF!</v>
      </c>
      <c r="E1549" s="43" t="e">
        <f>'Anexo VI Estimativa de custo'!#REF!</f>
        <v>#REF!</v>
      </c>
      <c r="F1549" s="46" t="e">
        <f>E1549</f>
        <v>#REF!</v>
      </c>
      <c r="G1549" s="167" t="e">
        <f>IF(F1549-E1549&gt;0,F1549-E1549,0)</f>
        <v>#REF!</v>
      </c>
      <c r="H1549" s="167" t="e">
        <f>IF(E1549-F1549&gt;0,E1549-F1549,0)</f>
        <v>#REF!</v>
      </c>
      <c r="I1549" s="212" t="e">
        <f>'Anexo VI Estimativa de custo'!#REF!</f>
        <v>#REF!</v>
      </c>
      <c r="J1549" s="269" t="e">
        <f>G1549*I1549</f>
        <v>#REF!</v>
      </c>
      <c r="K1549" s="269" t="e">
        <f>H1549*I1549</f>
        <v>#REF!</v>
      </c>
      <c r="L1549" s="269" t="e">
        <f>J1549-K1549</f>
        <v>#REF!</v>
      </c>
      <c r="M1549" s="106" t="e">
        <f>IF(E1549&gt;0.001,1,0)</f>
        <v>#REF!</v>
      </c>
      <c r="N1549" s="85"/>
      <c r="O1549" s="86"/>
      <c r="P1549" s="16"/>
      <c r="Q1549" s="17"/>
      <c r="R1549" s="126"/>
      <c r="T1549" s="221" t="e">
        <f t="shared" si="459"/>
        <v>#REF!</v>
      </c>
      <c r="W1549" s="221" t="e">
        <f t="shared" si="460"/>
        <v>#REF!</v>
      </c>
    </row>
    <row r="1550" spans="1:23" s="26" customFormat="1" ht="21.95" customHeight="1" x14ac:dyDescent="0.2">
      <c r="A1550" s="206" t="e">
        <f>'Anexo VI Estimativa de custo'!#REF!</f>
        <v>#REF!</v>
      </c>
      <c r="B1550" s="200" t="e">
        <f>CONCATENATE($R$1548,SUM($M$1549:M1550))</f>
        <v>#REF!</v>
      </c>
      <c r="C1550" s="210" t="e">
        <f>'Anexo VI Estimativa de custo'!#REF!</f>
        <v>#REF!</v>
      </c>
      <c r="D1550" s="211" t="e">
        <f>'Anexo VI Estimativa de custo'!#REF!</f>
        <v>#REF!</v>
      </c>
      <c r="E1550" s="43" t="e">
        <f>'Anexo VI Estimativa de custo'!#REF!</f>
        <v>#REF!</v>
      </c>
      <c r="F1550" s="46" t="e">
        <f t="shared" ref="F1550:F1559" si="482">E1550</f>
        <v>#REF!</v>
      </c>
      <c r="G1550" s="167" t="e">
        <f t="shared" ref="G1550:G1559" si="483">IF(F1550-E1550&gt;0,F1550-E1550,0)</f>
        <v>#REF!</v>
      </c>
      <c r="H1550" s="167" t="e">
        <f t="shared" ref="H1550:H1559" si="484">IF(E1550-F1550&gt;0,E1550-F1550,0)</f>
        <v>#REF!</v>
      </c>
      <c r="I1550" s="212" t="e">
        <f>'Anexo VI Estimativa de custo'!#REF!</f>
        <v>#REF!</v>
      </c>
      <c r="J1550" s="269" t="e">
        <f t="shared" ref="J1550:J1559" si="485">G1550*I1550</f>
        <v>#REF!</v>
      </c>
      <c r="K1550" s="269" t="e">
        <f t="shared" ref="K1550:K1559" si="486">H1550*I1550</f>
        <v>#REF!</v>
      </c>
      <c r="L1550" s="269" t="e">
        <f t="shared" ref="L1550:L1559" si="487">J1550-K1550</f>
        <v>#REF!</v>
      </c>
      <c r="M1550" s="106" t="e">
        <f t="shared" ref="M1550:M1559" si="488">IF(E1550&gt;0.001,1,0)</f>
        <v>#REF!</v>
      </c>
      <c r="N1550" s="85"/>
      <c r="O1550" s="86"/>
      <c r="P1550" s="16"/>
      <c r="Q1550" s="17"/>
      <c r="R1550" s="126"/>
      <c r="T1550" s="221" t="e">
        <f t="shared" si="459"/>
        <v>#REF!</v>
      </c>
      <c r="W1550" s="221" t="e">
        <f t="shared" si="460"/>
        <v>#REF!</v>
      </c>
    </row>
    <row r="1551" spans="1:23" s="26" customFormat="1" ht="21.95" customHeight="1" x14ac:dyDescent="0.2">
      <c r="A1551" s="206" t="e">
        <f>'Anexo VI Estimativa de custo'!#REF!</f>
        <v>#REF!</v>
      </c>
      <c r="B1551" s="200" t="e">
        <f>CONCATENATE($R$1548,SUM($M$1549:M1551))</f>
        <v>#REF!</v>
      </c>
      <c r="C1551" s="210" t="e">
        <f>'Anexo VI Estimativa de custo'!#REF!</f>
        <v>#REF!</v>
      </c>
      <c r="D1551" s="211" t="e">
        <f>'Anexo VI Estimativa de custo'!#REF!</f>
        <v>#REF!</v>
      </c>
      <c r="E1551" s="43" t="e">
        <f>'Anexo VI Estimativa de custo'!#REF!</f>
        <v>#REF!</v>
      </c>
      <c r="F1551" s="46" t="e">
        <f t="shared" si="482"/>
        <v>#REF!</v>
      </c>
      <c r="G1551" s="167" t="e">
        <f t="shared" si="483"/>
        <v>#REF!</v>
      </c>
      <c r="H1551" s="167" t="e">
        <f t="shared" si="484"/>
        <v>#REF!</v>
      </c>
      <c r="I1551" s="212" t="e">
        <f>'Anexo VI Estimativa de custo'!#REF!</f>
        <v>#REF!</v>
      </c>
      <c r="J1551" s="269" t="e">
        <f t="shared" si="485"/>
        <v>#REF!</v>
      </c>
      <c r="K1551" s="269" t="e">
        <f t="shared" si="486"/>
        <v>#REF!</v>
      </c>
      <c r="L1551" s="269" t="e">
        <f t="shared" si="487"/>
        <v>#REF!</v>
      </c>
      <c r="M1551" s="106" t="e">
        <f t="shared" si="488"/>
        <v>#REF!</v>
      </c>
      <c r="N1551" s="85"/>
      <c r="O1551" s="86"/>
      <c r="P1551" s="16"/>
      <c r="Q1551" s="17"/>
      <c r="R1551" s="126"/>
      <c r="T1551" s="221" t="e">
        <f t="shared" si="459"/>
        <v>#REF!</v>
      </c>
      <c r="W1551" s="221" t="e">
        <f t="shared" si="460"/>
        <v>#REF!</v>
      </c>
    </row>
    <row r="1552" spans="1:23" s="26" customFormat="1" ht="21.95" customHeight="1" x14ac:dyDescent="0.2">
      <c r="A1552" s="206" t="e">
        <f>'Anexo VI Estimativa de custo'!#REF!</f>
        <v>#REF!</v>
      </c>
      <c r="B1552" s="200" t="e">
        <f>CONCATENATE($R$1548,SUM($M$1549:M1552))</f>
        <v>#REF!</v>
      </c>
      <c r="C1552" s="210" t="e">
        <f>'Anexo VI Estimativa de custo'!#REF!</f>
        <v>#REF!</v>
      </c>
      <c r="D1552" s="211" t="e">
        <f>'Anexo VI Estimativa de custo'!#REF!</f>
        <v>#REF!</v>
      </c>
      <c r="E1552" s="43" t="e">
        <f>'Anexo VI Estimativa de custo'!#REF!</f>
        <v>#REF!</v>
      </c>
      <c r="F1552" s="46" t="e">
        <f t="shared" si="482"/>
        <v>#REF!</v>
      </c>
      <c r="G1552" s="167" t="e">
        <f t="shared" si="483"/>
        <v>#REF!</v>
      </c>
      <c r="H1552" s="167" t="e">
        <f t="shared" si="484"/>
        <v>#REF!</v>
      </c>
      <c r="I1552" s="212" t="e">
        <f>'Anexo VI Estimativa de custo'!#REF!</f>
        <v>#REF!</v>
      </c>
      <c r="J1552" s="269" t="e">
        <f t="shared" si="485"/>
        <v>#REF!</v>
      </c>
      <c r="K1552" s="269" t="e">
        <f t="shared" si="486"/>
        <v>#REF!</v>
      </c>
      <c r="L1552" s="269" t="e">
        <f t="shared" si="487"/>
        <v>#REF!</v>
      </c>
      <c r="M1552" s="106" t="e">
        <f t="shared" si="488"/>
        <v>#REF!</v>
      </c>
      <c r="N1552" s="85"/>
      <c r="O1552" s="86"/>
      <c r="P1552" s="16"/>
      <c r="Q1552" s="17"/>
      <c r="R1552" s="126"/>
      <c r="T1552" s="221" t="e">
        <f t="shared" si="459"/>
        <v>#REF!</v>
      </c>
      <c r="W1552" s="221" t="e">
        <f t="shared" si="460"/>
        <v>#REF!</v>
      </c>
    </row>
    <row r="1553" spans="1:23" s="26" customFormat="1" ht="21.95" customHeight="1" x14ac:dyDescent="0.2">
      <c r="A1553" s="206" t="e">
        <f>'Anexo VI Estimativa de custo'!#REF!</f>
        <v>#REF!</v>
      </c>
      <c r="B1553" s="200" t="e">
        <f>CONCATENATE($R$1548,SUM($M$1549:M1553))</f>
        <v>#REF!</v>
      </c>
      <c r="C1553" s="210" t="e">
        <f>'Anexo VI Estimativa de custo'!#REF!</f>
        <v>#REF!</v>
      </c>
      <c r="D1553" s="211" t="e">
        <f>'Anexo VI Estimativa de custo'!#REF!</f>
        <v>#REF!</v>
      </c>
      <c r="E1553" s="43" t="e">
        <f>'Anexo VI Estimativa de custo'!#REF!</f>
        <v>#REF!</v>
      </c>
      <c r="F1553" s="46" t="e">
        <f t="shared" si="482"/>
        <v>#REF!</v>
      </c>
      <c r="G1553" s="167" t="e">
        <f t="shared" si="483"/>
        <v>#REF!</v>
      </c>
      <c r="H1553" s="167" t="e">
        <f t="shared" si="484"/>
        <v>#REF!</v>
      </c>
      <c r="I1553" s="212" t="e">
        <f>'Anexo VI Estimativa de custo'!#REF!</f>
        <v>#REF!</v>
      </c>
      <c r="J1553" s="269" t="e">
        <f t="shared" si="485"/>
        <v>#REF!</v>
      </c>
      <c r="K1553" s="269" t="e">
        <f t="shared" si="486"/>
        <v>#REF!</v>
      </c>
      <c r="L1553" s="269" t="e">
        <f t="shared" si="487"/>
        <v>#REF!</v>
      </c>
      <c r="M1553" s="106" t="e">
        <f t="shared" si="488"/>
        <v>#REF!</v>
      </c>
      <c r="N1553" s="85"/>
      <c r="O1553" s="86"/>
      <c r="P1553" s="16"/>
      <c r="Q1553" s="17"/>
      <c r="R1553" s="126"/>
      <c r="T1553" s="221" t="e">
        <f t="shared" si="459"/>
        <v>#REF!</v>
      </c>
      <c r="W1553" s="221" t="e">
        <f t="shared" si="460"/>
        <v>#REF!</v>
      </c>
    </row>
    <row r="1554" spans="1:23" s="26" customFormat="1" ht="21.95" customHeight="1" x14ac:dyDescent="0.2">
      <c r="A1554" s="206">
        <f>'Anexo VI Estimativa de custo'!B142</f>
        <v>270220</v>
      </c>
      <c r="B1554" s="200" t="e">
        <f>CONCATENATE($R$1548,SUM($M$1549:M1554))</f>
        <v>#REF!</v>
      </c>
      <c r="C1554" s="210" t="str">
        <f>'Anexo VI Estimativa de custo'!D142</f>
        <v>Limpeza geral e entrega da obra</v>
      </c>
      <c r="D1554" s="211" t="str">
        <f>'Anexo VI Estimativa de custo'!E142</f>
        <v>m²</v>
      </c>
      <c r="E1554" s="43">
        <f>'Anexo VI Estimativa de custo'!F142</f>
        <v>300</v>
      </c>
      <c r="F1554" s="46">
        <f t="shared" si="482"/>
        <v>300</v>
      </c>
      <c r="G1554" s="167">
        <f t="shared" si="483"/>
        <v>0</v>
      </c>
      <c r="H1554" s="167">
        <f t="shared" si="484"/>
        <v>0</v>
      </c>
      <c r="I1554" s="212">
        <f>'Anexo VI Estimativa de custo'!L142</f>
        <v>1.51</v>
      </c>
      <c r="J1554" s="269">
        <f t="shared" si="485"/>
        <v>0</v>
      </c>
      <c r="K1554" s="269">
        <f t="shared" si="486"/>
        <v>0</v>
      </c>
      <c r="L1554" s="269">
        <f t="shared" si="487"/>
        <v>0</v>
      </c>
      <c r="M1554" s="106">
        <f t="shared" si="488"/>
        <v>1</v>
      </c>
      <c r="N1554" s="85"/>
      <c r="O1554" s="86"/>
      <c r="P1554" s="16"/>
      <c r="Q1554" s="17"/>
      <c r="R1554" s="126"/>
      <c r="T1554" s="221">
        <f t="shared" ref="T1554:T1559" si="489">E1554*I1554</f>
        <v>453</v>
      </c>
      <c r="W1554" s="221">
        <f t="shared" ref="W1554:W1559" si="490">I1554*E1554</f>
        <v>453</v>
      </c>
    </row>
    <row r="1555" spans="1:23" s="26" customFormat="1" ht="21.95" customHeight="1" x14ac:dyDescent="0.2">
      <c r="A1555" s="206" t="e">
        <f>'Anexo VI Estimativa de custo'!#REF!</f>
        <v>#REF!</v>
      </c>
      <c r="B1555" s="200" t="e">
        <f>CONCATENATE($R$1548,SUM($M$1549:M1555))</f>
        <v>#REF!</v>
      </c>
      <c r="C1555" s="210" t="e">
        <f>'Anexo VI Estimativa de custo'!#REF!</f>
        <v>#REF!</v>
      </c>
      <c r="D1555" s="211" t="e">
        <f>'Anexo VI Estimativa de custo'!#REF!</f>
        <v>#REF!</v>
      </c>
      <c r="E1555" s="43" t="e">
        <f>'Anexo VI Estimativa de custo'!#REF!</f>
        <v>#REF!</v>
      </c>
      <c r="F1555" s="46" t="e">
        <f t="shared" si="482"/>
        <v>#REF!</v>
      </c>
      <c r="G1555" s="167" t="e">
        <f t="shared" si="483"/>
        <v>#REF!</v>
      </c>
      <c r="H1555" s="167" t="e">
        <f t="shared" si="484"/>
        <v>#REF!</v>
      </c>
      <c r="I1555" s="212" t="e">
        <f>'Anexo VI Estimativa de custo'!#REF!</f>
        <v>#REF!</v>
      </c>
      <c r="J1555" s="269" t="e">
        <f t="shared" si="485"/>
        <v>#REF!</v>
      </c>
      <c r="K1555" s="269" t="e">
        <f t="shared" si="486"/>
        <v>#REF!</v>
      </c>
      <c r="L1555" s="269" t="e">
        <f t="shared" si="487"/>
        <v>#REF!</v>
      </c>
      <c r="M1555" s="106" t="e">
        <f t="shared" si="488"/>
        <v>#REF!</v>
      </c>
      <c r="N1555" s="85"/>
      <c r="O1555" s="86"/>
      <c r="P1555" s="16"/>
      <c r="Q1555" s="17"/>
      <c r="R1555" s="126"/>
      <c r="T1555" s="221" t="e">
        <f t="shared" si="489"/>
        <v>#REF!</v>
      </c>
      <c r="W1555" s="221" t="e">
        <f t="shared" si="490"/>
        <v>#REF!</v>
      </c>
    </row>
    <row r="1556" spans="1:23" s="26" customFormat="1" ht="21.95" customHeight="1" x14ac:dyDescent="0.2">
      <c r="A1556" s="206" t="e">
        <f>'Anexo VI Estimativa de custo'!#REF!</f>
        <v>#REF!</v>
      </c>
      <c r="B1556" s="200" t="e">
        <f>CONCATENATE($R$1548,SUM($M$1549:M1556))</f>
        <v>#REF!</v>
      </c>
      <c r="C1556" s="210" t="e">
        <f>'Anexo VI Estimativa de custo'!#REF!</f>
        <v>#REF!</v>
      </c>
      <c r="D1556" s="211" t="e">
        <f>'Anexo VI Estimativa de custo'!#REF!</f>
        <v>#REF!</v>
      </c>
      <c r="E1556" s="43" t="e">
        <f>'Anexo VI Estimativa de custo'!#REF!</f>
        <v>#REF!</v>
      </c>
      <c r="F1556" s="46" t="e">
        <f t="shared" si="482"/>
        <v>#REF!</v>
      </c>
      <c r="G1556" s="167" t="e">
        <f t="shared" si="483"/>
        <v>#REF!</v>
      </c>
      <c r="H1556" s="167" t="e">
        <f t="shared" si="484"/>
        <v>#REF!</v>
      </c>
      <c r="I1556" s="212" t="e">
        <f>'Anexo VI Estimativa de custo'!#REF!</f>
        <v>#REF!</v>
      </c>
      <c r="J1556" s="269" t="e">
        <f t="shared" si="485"/>
        <v>#REF!</v>
      </c>
      <c r="K1556" s="269" t="e">
        <f t="shared" si="486"/>
        <v>#REF!</v>
      </c>
      <c r="L1556" s="269" t="e">
        <f t="shared" si="487"/>
        <v>#REF!</v>
      </c>
      <c r="M1556" s="106" t="e">
        <f t="shared" si="488"/>
        <v>#REF!</v>
      </c>
      <c r="N1556" s="85"/>
      <c r="O1556" s="86"/>
      <c r="P1556" s="16"/>
      <c r="Q1556" s="17"/>
      <c r="R1556" s="126"/>
      <c r="T1556" s="221" t="e">
        <f t="shared" si="489"/>
        <v>#REF!</v>
      </c>
      <c r="W1556" s="221" t="e">
        <f t="shared" si="490"/>
        <v>#REF!</v>
      </c>
    </row>
    <row r="1557" spans="1:23" s="26" customFormat="1" ht="21.95" customHeight="1" x14ac:dyDescent="0.2">
      <c r="A1557" s="206" t="e">
        <f>'Anexo VI Estimativa de custo'!#REF!</f>
        <v>#REF!</v>
      </c>
      <c r="B1557" s="200" t="e">
        <f>CONCATENATE($R$1548,SUM($M$1549:M1557))</f>
        <v>#REF!</v>
      </c>
      <c r="C1557" s="210" t="e">
        <f>'Anexo VI Estimativa de custo'!#REF!</f>
        <v>#REF!</v>
      </c>
      <c r="D1557" s="211" t="e">
        <f>'Anexo VI Estimativa de custo'!#REF!</f>
        <v>#REF!</v>
      </c>
      <c r="E1557" s="43" t="e">
        <f>'Anexo VI Estimativa de custo'!#REF!</f>
        <v>#REF!</v>
      </c>
      <c r="F1557" s="46" t="e">
        <f t="shared" si="482"/>
        <v>#REF!</v>
      </c>
      <c r="G1557" s="167" t="e">
        <f t="shared" si="483"/>
        <v>#REF!</v>
      </c>
      <c r="H1557" s="167" t="e">
        <f t="shared" si="484"/>
        <v>#REF!</v>
      </c>
      <c r="I1557" s="212" t="e">
        <f>'Anexo VI Estimativa de custo'!#REF!</f>
        <v>#REF!</v>
      </c>
      <c r="J1557" s="269" t="e">
        <f t="shared" si="485"/>
        <v>#REF!</v>
      </c>
      <c r="K1557" s="269" t="e">
        <f t="shared" si="486"/>
        <v>#REF!</v>
      </c>
      <c r="L1557" s="269" t="e">
        <f t="shared" si="487"/>
        <v>#REF!</v>
      </c>
      <c r="M1557" s="106" t="e">
        <f t="shared" si="488"/>
        <v>#REF!</v>
      </c>
      <c r="N1557" s="85"/>
      <c r="O1557" s="86"/>
      <c r="P1557" s="16"/>
      <c r="Q1557" s="17"/>
      <c r="R1557" s="126"/>
      <c r="T1557" s="221" t="e">
        <f t="shared" si="489"/>
        <v>#REF!</v>
      </c>
      <c r="W1557" s="221" t="e">
        <f t="shared" si="490"/>
        <v>#REF!</v>
      </c>
    </row>
    <row r="1558" spans="1:23" s="18" customFormat="1" ht="21.95" customHeight="1" x14ac:dyDescent="0.2">
      <c r="A1558" s="206" t="e">
        <f>'Anexo VI Estimativa de custo'!#REF!</f>
        <v>#REF!</v>
      </c>
      <c r="B1558" s="200" t="e">
        <f>CONCATENATE($R$1548,SUM($M$1549:M1558))</f>
        <v>#REF!</v>
      </c>
      <c r="C1558" s="210" t="e">
        <f>'Anexo VI Estimativa de custo'!#REF!</f>
        <v>#REF!</v>
      </c>
      <c r="D1558" s="211" t="e">
        <f>'Anexo VI Estimativa de custo'!#REF!</f>
        <v>#REF!</v>
      </c>
      <c r="E1558" s="43" t="e">
        <f>'Anexo VI Estimativa de custo'!#REF!</f>
        <v>#REF!</v>
      </c>
      <c r="F1558" s="46" t="e">
        <f t="shared" si="482"/>
        <v>#REF!</v>
      </c>
      <c r="G1558" s="167" t="e">
        <f t="shared" si="483"/>
        <v>#REF!</v>
      </c>
      <c r="H1558" s="167" t="e">
        <f t="shared" si="484"/>
        <v>#REF!</v>
      </c>
      <c r="I1558" s="212" t="e">
        <f>'Anexo VI Estimativa de custo'!#REF!</f>
        <v>#REF!</v>
      </c>
      <c r="J1558" s="269" t="e">
        <f t="shared" si="485"/>
        <v>#REF!</v>
      </c>
      <c r="K1558" s="269" t="e">
        <f t="shared" si="486"/>
        <v>#REF!</v>
      </c>
      <c r="L1558" s="269" t="e">
        <f t="shared" si="487"/>
        <v>#REF!</v>
      </c>
      <c r="M1558" s="106" t="e">
        <f t="shared" si="488"/>
        <v>#REF!</v>
      </c>
      <c r="N1558" s="85"/>
      <c r="O1558" s="86"/>
      <c r="P1558" s="16"/>
      <c r="Q1558" s="17"/>
      <c r="R1558" s="126"/>
      <c r="T1558" s="221" t="e">
        <f t="shared" si="489"/>
        <v>#REF!</v>
      </c>
      <c r="W1558" s="221" t="e">
        <f t="shared" si="490"/>
        <v>#REF!</v>
      </c>
    </row>
    <row r="1559" spans="1:23" s="18" customFormat="1" ht="21.95" customHeight="1" x14ac:dyDescent="0.2">
      <c r="A1559" s="209"/>
      <c r="B1559" s="200" t="e">
        <f>CONCATENATE($R$1548,SUM($M$1549:M1559))</f>
        <v>#REF!</v>
      </c>
      <c r="C1559" s="201"/>
      <c r="D1559" s="202"/>
      <c r="E1559" s="43" t="e">
        <f>'Anexo VI Estimativa de custo'!#REF!</f>
        <v>#REF!</v>
      </c>
      <c r="F1559" s="46" t="e">
        <f t="shared" si="482"/>
        <v>#REF!</v>
      </c>
      <c r="G1559" s="167" t="e">
        <f t="shared" si="483"/>
        <v>#REF!</v>
      </c>
      <c r="H1559" s="167" t="e">
        <f t="shared" si="484"/>
        <v>#REF!</v>
      </c>
      <c r="I1559" s="212" t="e">
        <f>'Anexo VI Estimativa de custo'!#REF!</f>
        <v>#REF!</v>
      </c>
      <c r="J1559" s="269" t="e">
        <f t="shared" si="485"/>
        <v>#REF!</v>
      </c>
      <c r="K1559" s="269" t="e">
        <f t="shared" si="486"/>
        <v>#REF!</v>
      </c>
      <c r="L1559" s="269" t="e">
        <f t="shared" si="487"/>
        <v>#REF!</v>
      </c>
      <c r="M1559" s="106" t="e">
        <f t="shared" si="488"/>
        <v>#REF!</v>
      </c>
      <c r="N1559" s="85"/>
      <c r="O1559" s="86"/>
      <c r="P1559" s="16" t="e">
        <f>SUM(E1549:E1559)</f>
        <v>#REF!</v>
      </c>
      <c r="Q1559" s="17"/>
      <c r="R1559" s="126"/>
      <c r="T1559" s="221" t="e">
        <f t="shared" si="489"/>
        <v>#REF!</v>
      </c>
      <c r="W1559" s="221" t="e">
        <f t="shared" si="490"/>
        <v>#REF!</v>
      </c>
    </row>
    <row r="1560" spans="1:23" s="18" customFormat="1" ht="41.25" customHeight="1" x14ac:dyDescent="0.2">
      <c r="A1560" s="629" t="s">
        <v>196</v>
      </c>
      <c r="B1560" s="630"/>
      <c r="C1560" s="630"/>
      <c r="D1560" s="630"/>
      <c r="E1560" s="630"/>
      <c r="F1560" s="630"/>
      <c r="G1560" s="630"/>
      <c r="H1560" s="630"/>
      <c r="I1560" s="631"/>
      <c r="J1560" s="266" t="e">
        <f>SUM(J17:J1559)</f>
        <v>#REF!</v>
      </c>
      <c r="K1560" s="267" t="e">
        <f>SUM(K17:K1559)</f>
        <v>#REF!</v>
      </c>
      <c r="L1560" s="267" t="e">
        <f>SUM(L17:L1559)</f>
        <v>#REF!</v>
      </c>
      <c r="M1560" s="106">
        <v>1</v>
      </c>
      <c r="N1560" s="85"/>
      <c r="O1560" s="86"/>
      <c r="P1560" s="16"/>
      <c r="Q1560" s="17"/>
      <c r="R1560" s="126"/>
      <c r="T1560" s="18" t="e">
        <f>SUM(T17:T1559)</f>
        <v>#REF!</v>
      </c>
      <c r="W1560" s="18" t="e">
        <f>SUM(W17:W1559)</f>
        <v>#REF!</v>
      </c>
    </row>
    <row r="1561" spans="1:23" ht="33" customHeight="1" x14ac:dyDescent="0.25">
      <c r="A1561" s="632" t="e">
        <f>IF(L1560&gt;0,P1561,Q1561)</f>
        <v>#REF!</v>
      </c>
      <c r="B1561" s="632"/>
      <c r="C1561" s="632"/>
      <c r="D1561" s="632"/>
      <c r="E1561" s="632"/>
      <c r="F1561" s="632"/>
      <c r="G1561" s="632"/>
      <c r="H1561" s="632"/>
      <c r="I1561" s="632"/>
      <c r="J1561" s="266" t="e">
        <f>L1560</f>
        <v>#REF!</v>
      </c>
      <c r="K1561" s="628" t="e">
        <f>L1560/'Anexo VI Estimativa de custo'!N144</f>
        <v>#REF!</v>
      </c>
      <c r="L1561" s="628"/>
      <c r="M1561" s="104">
        <v>1</v>
      </c>
      <c r="P1561" s="66" t="s">
        <v>194</v>
      </c>
      <c r="Q1561" s="65" t="s">
        <v>195</v>
      </c>
      <c r="R1561" s="122" t="s">
        <v>197</v>
      </c>
    </row>
    <row r="1562" spans="1:23" ht="29.25" customHeight="1" x14ac:dyDescent="0.25">
      <c r="A1562" s="264"/>
      <c r="B1562" s="264"/>
      <c r="C1562" s="264"/>
      <c r="D1562" s="264"/>
      <c r="E1562" s="264"/>
      <c r="F1562" s="264"/>
      <c r="G1562" s="264"/>
      <c r="H1562" s="264"/>
      <c r="I1562" s="264"/>
      <c r="J1562" s="264"/>
      <c r="K1562" s="264"/>
      <c r="L1562" s="265"/>
      <c r="M1562" s="104">
        <v>1</v>
      </c>
      <c r="P1562" s="263"/>
    </row>
    <row r="1563" spans="1:23" x14ac:dyDescent="0.25">
      <c r="M1563" s="104">
        <v>1</v>
      </c>
    </row>
    <row r="1564" spans="1:23" x14ac:dyDescent="0.25">
      <c r="K1564" s="261"/>
      <c r="M1564" s="104">
        <v>1</v>
      </c>
    </row>
    <row r="1565" spans="1:23" x14ac:dyDescent="0.25">
      <c r="M1565" s="104">
        <v>1</v>
      </c>
    </row>
    <row r="1566" spans="1:23" ht="15" x14ac:dyDescent="0.25">
      <c r="C1566" s="248"/>
      <c r="E1566" s="536"/>
      <c r="F1566" s="536"/>
      <c r="G1566" s="536"/>
      <c r="H1566" s="536"/>
      <c r="I1566" s="536"/>
      <c r="J1566" s="536"/>
      <c r="K1566" s="536"/>
      <c r="L1566" s="536"/>
      <c r="M1566" s="104">
        <v>1</v>
      </c>
    </row>
    <row r="1567" spans="1:23" ht="15" x14ac:dyDescent="0.25">
      <c r="C1567" s="114" t="s">
        <v>169</v>
      </c>
      <c r="E1567" s="537" t="s">
        <v>83</v>
      </c>
      <c r="F1567" s="537"/>
      <c r="G1567" s="537"/>
      <c r="H1567" s="537"/>
      <c r="I1567" s="537"/>
      <c r="J1567" s="537"/>
      <c r="K1567" s="537"/>
      <c r="L1567" s="537"/>
      <c r="M1567" s="104">
        <v>1</v>
      </c>
    </row>
    <row r="1568" spans="1:23" x14ac:dyDescent="0.25">
      <c r="C1568" s="247"/>
      <c r="D1568" s="115"/>
      <c r="E1568" s="538"/>
      <c r="F1568" s="538"/>
      <c r="G1568" s="538"/>
      <c r="H1568" s="538"/>
      <c r="I1568" s="538"/>
      <c r="J1568" s="538"/>
      <c r="K1568" s="538"/>
      <c r="L1568" s="538"/>
      <c r="M1568" s="104">
        <v>1</v>
      </c>
    </row>
    <row r="1569" spans="5:13" x14ac:dyDescent="0.25">
      <c r="M1569" s="104">
        <v>1</v>
      </c>
    </row>
    <row r="1572" spans="5:13" x14ac:dyDescent="0.25">
      <c r="E1572" s="536"/>
      <c r="F1572" s="536"/>
      <c r="G1572" s="536"/>
      <c r="H1572" s="536"/>
      <c r="I1572" s="536"/>
      <c r="J1572" s="536"/>
      <c r="K1572" s="536"/>
      <c r="L1572" s="536"/>
    </row>
    <row r="1573" spans="5:13" ht="15" x14ac:dyDescent="0.25">
      <c r="E1573" s="537" t="s">
        <v>180</v>
      </c>
      <c r="F1573" s="537"/>
      <c r="G1573" s="537"/>
      <c r="H1573" s="537"/>
      <c r="I1573" s="537"/>
      <c r="J1573" s="537"/>
      <c r="K1573" s="537"/>
      <c r="L1573" s="537"/>
    </row>
    <row r="1574" spans="5:13" x14ac:dyDescent="0.25">
      <c r="E1574" s="538"/>
      <c r="F1574" s="538"/>
      <c r="G1574" s="538"/>
      <c r="H1574" s="538"/>
      <c r="I1574" s="538"/>
      <c r="J1574" s="538"/>
      <c r="K1574" s="538"/>
      <c r="L1574" s="538"/>
    </row>
  </sheetData>
  <autoFilter ref="M1:M1574"/>
  <mergeCells count="97">
    <mergeCell ref="E1572:L1572"/>
    <mergeCell ref="E1573:L1573"/>
    <mergeCell ref="E1574:L1574"/>
    <mergeCell ref="C1327:L1327"/>
    <mergeCell ref="C1395:L1395"/>
    <mergeCell ref="C1178:L1178"/>
    <mergeCell ref="E1567:L1567"/>
    <mergeCell ref="E1568:L1568"/>
    <mergeCell ref="C1452:L1452"/>
    <mergeCell ref="K1561:L1561"/>
    <mergeCell ref="C1420:L1420"/>
    <mergeCell ref="C1438:L1438"/>
    <mergeCell ref="C1413:L1413"/>
    <mergeCell ref="C1548:L1548"/>
    <mergeCell ref="E1566:L1566"/>
    <mergeCell ref="C1525:L1525"/>
    <mergeCell ref="A1560:I1560"/>
    <mergeCell ref="A1561:I1561"/>
    <mergeCell ref="C1114:L1114"/>
    <mergeCell ref="C1098:L1098"/>
    <mergeCell ref="C1086:L1086"/>
    <mergeCell ref="C1092:L1092"/>
    <mergeCell ref="C1071:L1071"/>
    <mergeCell ref="C1061:L1061"/>
    <mergeCell ref="C1062:L1062"/>
    <mergeCell ref="C852:L852"/>
    <mergeCell ref="C989:L989"/>
    <mergeCell ref="C780:L780"/>
    <mergeCell ref="C702:L702"/>
    <mergeCell ref="C744:L744"/>
    <mergeCell ref="C652:L652"/>
    <mergeCell ref="C595:L595"/>
    <mergeCell ref="C596:L596"/>
    <mergeCell ref="C637:L637"/>
    <mergeCell ref="C562:L562"/>
    <mergeCell ref="C579:L579"/>
    <mergeCell ref="C510:L510"/>
    <mergeCell ref="C526:L526"/>
    <mergeCell ref="C534:L534"/>
    <mergeCell ref="E543:L543"/>
    <mergeCell ref="C549:L549"/>
    <mergeCell ref="C557:L557"/>
    <mergeCell ref="C486:L486"/>
    <mergeCell ref="C509:L509"/>
    <mergeCell ref="C444:L444"/>
    <mergeCell ref="S455:S456"/>
    <mergeCell ref="C397:L397"/>
    <mergeCell ref="C428:L428"/>
    <mergeCell ref="C391:L391"/>
    <mergeCell ref="C382:L382"/>
    <mergeCell ref="C337:L337"/>
    <mergeCell ref="C364:L364"/>
    <mergeCell ref="C365:L365"/>
    <mergeCell ref="C319:L319"/>
    <mergeCell ref="C294:L294"/>
    <mergeCell ref="C295:L295"/>
    <mergeCell ref="C270:L270"/>
    <mergeCell ref="C240:L240"/>
    <mergeCell ref="C258:L258"/>
    <mergeCell ref="D217:L217"/>
    <mergeCell ref="C176:L176"/>
    <mergeCell ref="C40:L40"/>
    <mergeCell ref="C43:L43"/>
    <mergeCell ref="C100:L100"/>
    <mergeCell ref="C106:L106"/>
    <mergeCell ref="C126:L126"/>
    <mergeCell ref="C168:L168"/>
    <mergeCell ref="C158:L158"/>
    <mergeCell ref="C127:L127"/>
    <mergeCell ref="A13:L13"/>
    <mergeCell ref="A12:L12"/>
    <mergeCell ref="C216:L216"/>
    <mergeCell ref="J14:J15"/>
    <mergeCell ref="K14:K15"/>
    <mergeCell ref="L14:L15"/>
    <mergeCell ref="C16:L16"/>
    <mergeCell ref="I14:I15"/>
    <mergeCell ref="A14:A15"/>
    <mergeCell ref="B14:B15"/>
    <mergeCell ref="C14:C15"/>
    <mergeCell ref="D14:D15"/>
    <mergeCell ref="E14:H14"/>
    <mergeCell ref="A11:L11"/>
    <mergeCell ref="A9:L9"/>
    <mergeCell ref="A1:L1"/>
    <mergeCell ref="A2:L2"/>
    <mergeCell ref="A3:B3"/>
    <mergeCell ref="C3:L3"/>
    <mergeCell ref="A4:B4"/>
    <mergeCell ref="C4:L4"/>
    <mergeCell ref="A5:B5"/>
    <mergeCell ref="C5:L5"/>
    <mergeCell ref="A6:B8"/>
    <mergeCell ref="C6:L6"/>
    <mergeCell ref="C7:L7"/>
    <mergeCell ref="C8:L8"/>
    <mergeCell ref="D10:L10"/>
  </mergeCells>
  <dataValidations disablePrompts="1" count="1">
    <dataValidation allowBlank="1" showInputMessage="1" showErrorMessage="1" errorTitle="ERRO!" error="." sqref="E41:F42 E44:F99"/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view="pageBreakPreview" zoomScaleNormal="100" zoomScaleSheetLayoutView="100" workbookViewId="0"/>
  </sheetViews>
  <sheetFormatPr defaultColWidth="12.7109375" defaultRowHeight="15.75" x14ac:dyDescent="0.25"/>
  <cols>
    <col min="1" max="1" width="16.7109375" style="356" customWidth="1"/>
    <col min="2" max="2" width="44.7109375" style="356" customWidth="1"/>
    <col min="3" max="4" width="20.7109375" style="356" customWidth="1"/>
    <col min="5" max="16384" width="12.7109375" style="356"/>
  </cols>
  <sheetData>
    <row r="1" spans="1:4" x14ac:dyDescent="0.25">
      <c r="A1" s="481" t="s">
        <v>391</v>
      </c>
      <c r="B1" s="358"/>
      <c r="C1" s="358"/>
      <c r="D1" s="359"/>
    </row>
    <row r="2" spans="1:4" x14ac:dyDescent="0.25">
      <c r="A2" s="360" t="s">
        <v>346</v>
      </c>
      <c r="B2" s="361"/>
      <c r="C2" s="361"/>
      <c r="D2" s="362"/>
    </row>
    <row r="3" spans="1:4" x14ac:dyDescent="0.25">
      <c r="A3" s="360" t="s">
        <v>347</v>
      </c>
      <c r="B3" s="361"/>
      <c r="C3" s="361"/>
      <c r="D3" s="362"/>
    </row>
    <row r="4" spans="1:4" ht="16.5" thickBot="1" x14ac:dyDescent="0.3">
      <c r="A4" s="363" t="s">
        <v>261</v>
      </c>
      <c r="B4" s="364"/>
      <c r="C4" s="364"/>
      <c r="D4" s="365"/>
    </row>
    <row r="5" spans="1:4" ht="16.5" thickBot="1" x14ac:dyDescent="0.3">
      <c r="A5" s="641" t="s">
        <v>262</v>
      </c>
      <c r="B5" s="642"/>
      <c r="C5" s="642"/>
      <c r="D5" s="643"/>
    </row>
    <row r="6" spans="1:4" x14ac:dyDescent="0.25">
      <c r="A6" s="644" t="s">
        <v>263</v>
      </c>
      <c r="B6" s="646" t="s">
        <v>221</v>
      </c>
      <c r="C6" s="648" t="s">
        <v>264</v>
      </c>
      <c r="D6" s="649"/>
    </row>
    <row r="7" spans="1:4" x14ac:dyDescent="0.25">
      <c r="A7" s="645"/>
      <c r="B7" s="647"/>
      <c r="C7" s="366" t="s">
        <v>265</v>
      </c>
      <c r="D7" s="367" t="s">
        <v>266</v>
      </c>
    </row>
    <row r="8" spans="1:4" x14ac:dyDescent="0.25">
      <c r="A8" s="636" t="s">
        <v>267</v>
      </c>
      <c r="B8" s="637"/>
      <c r="C8" s="637"/>
      <c r="D8" s="638"/>
    </row>
    <row r="9" spans="1:4" x14ac:dyDescent="0.25">
      <c r="A9" s="368" t="s">
        <v>268</v>
      </c>
      <c r="B9" s="369" t="s">
        <v>269</v>
      </c>
      <c r="C9" s="370">
        <v>0</v>
      </c>
      <c r="D9" s="371">
        <v>0</v>
      </c>
    </row>
    <row r="10" spans="1:4" x14ac:dyDescent="0.25">
      <c r="A10" s="368" t="s">
        <v>270</v>
      </c>
      <c r="B10" s="369" t="s">
        <v>271</v>
      </c>
      <c r="C10" s="370">
        <v>1.4999999999999999E-2</v>
      </c>
      <c r="D10" s="371">
        <v>1.4999999999999999E-2</v>
      </c>
    </row>
    <row r="11" spans="1:4" x14ac:dyDescent="0.25">
      <c r="A11" s="368" t="s">
        <v>272</v>
      </c>
      <c r="B11" s="369" t="s">
        <v>273</v>
      </c>
      <c r="C11" s="370">
        <v>0.01</v>
      </c>
      <c r="D11" s="371">
        <v>0.01</v>
      </c>
    </row>
    <row r="12" spans="1:4" x14ac:dyDescent="0.25">
      <c r="A12" s="368" t="s">
        <v>274</v>
      </c>
      <c r="B12" s="369" t="s">
        <v>275</v>
      </c>
      <c r="C12" s="370">
        <v>2E-3</v>
      </c>
      <c r="D12" s="371" t="s">
        <v>340</v>
      </c>
    </row>
    <row r="13" spans="1:4" x14ac:dyDescent="0.25">
      <c r="A13" s="368" t="s">
        <v>276</v>
      </c>
      <c r="B13" s="369" t="s">
        <v>277</v>
      </c>
      <c r="C13" s="370">
        <v>6.0000000000000001E-3</v>
      </c>
      <c r="D13" s="371">
        <v>6.0000000000000001E-3</v>
      </c>
    </row>
    <row r="14" spans="1:4" x14ac:dyDescent="0.25">
      <c r="A14" s="368" t="s">
        <v>278</v>
      </c>
      <c r="B14" s="369" t="s">
        <v>279</v>
      </c>
      <c r="C14" s="370">
        <v>2.5000000000000001E-2</v>
      </c>
      <c r="D14" s="371">
        <v>2.5000000000000001E-2</v>
      </c>
    </row>
    <row r="15" spans="1:4" x14ac:dyDescent="0.25">
      <c r="A15" s="368" t="s">
        <v>280</v>
      </c>
      <c r="B15" s="369" t="s">
        <v>281</v>
      </c>
      <c r="C15" s="370">
        <v>0.03</v>
      </c>
      <c r="D15" s="371">
        <v>0.03</v>
      </c>
    </row>
    <row r="16" spans="1:4" x14ac:dyDescent="0.25">
      <c r="A16" s="368" t="s">
        <v>282</v>
      </c>
      <c r="B16" s="369" t="s">
        <v>283</v>
      </c>
      <c r="C16" s="370">
        <v>0.08</v>
      </c>
      <c r="D16" s="371">
        <v>0.08</v>
      </c>
    </row>
    <row r="17" spans="1:4" x14ac:dyDescent="0.25">
      <c r="A17" s="372" t="s">
        <v>284</v>
      </c>
      <c r="B17" s="373" t="s">
        <v>285</v>
      </c>
      <c r="C17" s="374">
        <f>SUM(C9:C16)</f>
        <v>0.16799999999999998</v>
      </c>
      <c r="D17" s="375">
        <f>SUM(D9:D16)</f>
        <v>0.16599999999999998</v>
      </c>
    </row>
    <row r="18" spans="1:4" x14ac:dyDescent="0.25">
      <c r="A18" s="636" t="s">
        <v>286</v>
      </c>
      <c r="B18" s="637"/>
      <c r="C18" s="637"/>
      <c r="D18" s="638"/>
    </row>
    <row r="19" spans="1:4" x14ac:dyDescent="0.25">
      <c r="A19" s="368" t="s">
        <v>287</v>
      </c>
      <c r="B19" s="369" t="s">
        <v>288</v>
      </c>
      <c r="C19" s="370">
        <v>0.22900000000000001</v>
      </c>
      <c r="D19" s="376" t="s">
        <v>289</v>
      </c>
    </row>
    <row r="20" spans="1:4" x14ac:dyDescent="0.25">
      <c r="A20" s="368" t="s">
        <v>290</v>
      </c>
      <c r="B20" s="369" t="s">
        <v>291</v>
      </c>
      <c r="C20" s="370">
        <v>4.1599999999999998E-2</v>
      </c>
      <c r="D20" s="376" t="s">
        <v>289</v>
      </c>
    </row>
    <row r="21" spans="1:4" x14ac:dyDescent="0.25">
      <c r="A21" s="368" t="s">
        <v>292</v>
      </c>
      <c r="B21" s="369" t="s">
        <v>293</v>
      </c>
      <c r="C21" s="370">
        <v>9.2999999999999992E-3</v>
      </c>
      <c r="D21" s="371">
        <v>7.0000000000000001E-3</v>
      </c>
    </row>
    <row r="22" spans="1:4" x14ac:dyDescent="0.25">
      <c r="A22" s="368" t="s">
        <v>294</v>
      </c>
      <c r="B22" s="369" t="s">
        <v>295</v>
      </c>
      <c r="C22" s="370">
        <v>0.111</v>
      </c>
      <c r="D22" s="371">
        <v>8.3299999999999999E-2</v>
      </c>
    </row>
    <row r="23" spans="1:4" x14ac:dyDescent="0.25">
      <c r="A23" s="368" t="s">
        <v>296</v>
      </c>
      <c r="B23" s="369" t="s">
        <v>297</v>
      </c>
      <c r="C23" s="370">
        <v>3.5000000000000001E-3</v>
      </c>
      <c r="D23" s="371">
        <v>2E-3</v>
      </c>
    </row>
    <row r="24" spans="1:4" x14ac:dyDescent="0.25">
      <c r="A24" s="368" t="s">
        <v>298</v>
      </c>
      <c r="B24" s="369" t="s">
        <v>299</v>
      </c>
      <c r="C24" s="370">
        <v>7.4000000000000003E-3</v>
      </c>
      <c r="D24" s="371">
        <v>5.5999999999999999E-3</v>
      </c>
    </row>
    <row r="25" spans="1:4" x14ac:dyDescent="0.25">
      <c r="A25" s="368" t="s">
        <v>300</v>
      </c>
      <c r="B25" s="369" t="s">
        <v>301</v>
      </c>
      <c r="C25" s="370">
        <v>2.8299999999999999E-2</v>
      </c>
      <c r="D25" s="376" t="s">
        <v>289</v>
      </c>
    </row>
    <row r="26" spans="1:4" x14ac:dyDescent="0.25">
      <c r="A26" s="368" t="s">
        <v>302</v>
      </c>
      <c r="B26" s="369" t="s">
        <v>303</v>
      </c>
      <c r="C26" s="370">
        <v>1.1000000000000001E-3</v>
      </c>
      <c r="D26" s="371">
        <v>8.0000000000000004E-4</v>
      </c>
    </row>
    <row r="27" spans="1:4" x14ac:dyDescent="0.25">
      <c r="A27" s="368" t="s">
        <v>304</v>
      </c>
      <c r="B27" s="369" t="s">
        <v>305</v>
      </c>
      <c r="C27" s="370">
        <v>0.1086</v>
      </c>
      <c r="D27" s="371">
        <v>8.1500000000000003E-2</v>
      </c>
    </row>
    <row r="28" spans="1:4" x14ac:dyDescent="0.25">
      <c r="A28" s="368" t="s">
        <v>306</v>
      </c>
      <c r="B28" s="369" t="s">
        <v>307</v>
      </c>
      <c r="C28" s="370">
        <v>2.9999999999999997E-4</v>
      </c>
      <c r="D28" s="371">
        <v>2.0000000000000001E-4</v>
      </c>
    </row>
    <row r="29" spans="1:4" x14ac:dyDescent="0.25">
      <c r="A29" s="368" t="s">
        <v>341</v>
      </c>
      <c r="B29" s="369" t="s">
        <v>369</v>
      </c>
      <c r="C29" s="370">
        <v>2.4899999999999999E-2</v>
      </c>
      <c r="D29" s="371">
        <v>2.4899999999999999E-2</v>
      </c>
    </row>
    <row r="30" spans="1:4" x14ac:dyDescent="0.25">
      <c r="A30" s="372" t="s">
        <v>308</v>
      </c>
      <c r="B30" s="373" t="s">
        <v>285</v>
      </c>
      <c r="C30" s="374">
        <f>SUM(C19:C29)</f>
        <v>0.56499999999999995</v>
      </c>
      <c r="D30" s="375">
        <f>SUM(D19:D29)</f>
        <v>0.20530000000000001</v>
      </c>
    </row>
    <row r="31" spans="1:4" x14ac:dyDescent="0.25">
      <c r="A31" s="636" t="s">
        <v>309</v>
      </c>
      <c r="B31" s="637"/>
      <c r="C31" s="637"/>
      <c r="D31" s="638"/>
    </row>
    <row r="32" spans="1:4" x14ac:dyDescent="0.25">
      <c r="A32" s="368" t="s">
        <v>310</v>
      </c>
      <c r="B32" s="369" t="s">
        <v>311</v>
      </c>
      <c r="C32" s="370">
        <v>0.13120000000000001</v>
      </c>
      <c r="D32" s="371">
        <v>5.3600000000000002E-2</v>
      </c>
    </row>
    <row r="33" spans="1:4" x14ac:dyDescent="0.25">
      <c r="A33" s="368" t="s">
        <v>312</v>
      </c>
      <c r="B33" s="369" t="s">
        <v>313</v>
      </c>
      <c r="C33" s="370">
        <v>1.6999999999999999E-3</v>
      </c>
      <c r="D33" s="371">
        <v>1.2999999999999999E-3</v>
      </c>
    </row>
    <row r="34" spans="1:4" x14ac:dyDescent="0.25">
      <c r="A34" s="368" t="s">
        <v>314</v>
      </c>
      <c r="B34" s="369" t="s">
        <v>315</v>
      </c>
      <c r="C34" s="370">
        <v>0.1406</v>
      </c>
      <c r="D34" s="371">
        <v>2.41E-2</v>
      </c>
    </row>
    <row r="35" spans="1:4" x14ac:dyDescent="0.25">
      <c r="A35" s="368" t="s">
        <v>316</v>
      </c>
      <c r="B35" s="369" t="s">
        <v>317</v>
      </c>
      <c r="C35" s="370">
        <v>5.5100000000000003E-2</v>
      </c>
      <c r="D35" s="371">
        <v>3.9899999999999998E-2</v>
      </c>
    </row>
    <row r="36" spans="1:4" x14ac:dyDescent="0.25">
      <c r="A36" s="368" t="s">
        <v>318</v>
      </c>
      <c r="B36" s="369" t="s">
        <v>319</v>
      </c>
      <c r="C36" s="370">
        <v>6.0000000000000001E-3</v>
      </c>
      <c r="D36" s="371">
        <v>4.4999999999999997E-3</v>
      </c>
    </row>
    <row r="37" spans="1:4" x14ac:dyDescent="0.25">
      <c r="A37" s="372" t="s">
        <v>320</v>
      </c>
      <c r="B37" s="373" t="s">
        <v>285</v>
      </c>
      <c r="C37" s="374">
        <f>SUM(C32:C36)</f>
        <v>0.33460000000000001</v>
      </c>
      <c r="D37" s="375">
        <f>SUM(D32:D36)</f>
        <v>0.12340000000000001</v>
      </c>
    </row>
    <row r="38" spans="1:4" x14ac:dyDescent="0.25">
      <c r="A38" s="636" t="s">
        <v>321</v>
      </c>
      <c r="B38" s="637"/>
      <c r="C38" s="637"/>
      <c r="D38" s="638"/>
    </row>
    <row r="39" spans="1:4" x14ac:dyDescent="0.25">
      <c r="A39" s="368" t="s">
        <v>322</v>
      </c>
      <c r="B39" s="369" t="s">
        <v>323</v>
      </c>
      <c r="C39" s="370">
        <f>C17*C30</f>
        <v>9.4919999999999977E-2</v>
      </c>
      <c r="D39" s="371">
        <f>D17*D30</f>
        <v>3.40798E-2</v>
      </c>
    </row>
    <row r="40" spans="1:4" ht="47.25" x14ac:dyDescent="0.25">
      <c r="A40" s="377" t="s">
        <v>324</v>
      </c>
      <c r="B40" s="378" t="s">
        <v>325</v>
      </c>
      <c r="C40" s="379">
        <v>2.1999999999999999E-2</v>
      </c>
      <c r="D40" s="380">
        <v>8.5000000000000006E-3</v>
      </c>
    </row>
    <row r="41" spans="1:4" x14ac:dyDescent="0.25">
      <c r="A41" s="372" t="s">
        <v>326</v>
      </c>
      <c r="B41" s="373" t="s">
        <v>285</v>
      </c>
      <c r="C41" s="374">
        <f>SUM(C39:C40)</f>
        <v>0.11691999999999997</v>
      </c>
      <c r="D41" s="375">
        <f>SUM(D39:D40)</f>
        <v>4.2579800000000001E-2</v>
      </c>
    </row>
    <row r="42" spans="1:4" x14ac:dyDescent="0.25">
      <c r="A42" s="636" t="s">
        <v>327</v>
      </c>
      <c r="B42" s="637"/>
      <c r="C42" s="637"/>
      <c r="D42" s="638"/>
    </row>
    <row r="43" spans="1:4" x14ac:dyDescent="0.25">
      <c r="A43" s="368" t="s">
        <v>328</v>
      </c>
      <c r="B43" s="369" t="s">
        <v>329</v>
      </c>
      <c r="C43" s="381">
        <v>0.32429999999999998</v>
      </c>
      <c r="D43" s="371">
        <v>0.11260000000000001</v>
      </c>
    </row>
    <row r="44" spans="1:4" x14ac:dyDescent="0.25">
      <c r="A44" s="368" t="s">
        <v>330</v>
      </c>
      <c r="B44" s="369" t="s">
        <v>331</v>
      </c>
      <c r="C44" s="370">
        <v>6.0999999999999999E-2</v>
      </c>
      <c r="D44" s="371">
        <v>0</v>
      </c>
    </row>
    <row r="45" spans="1:4" x14ac:dyDescent="0.25">
      <c r="A45" s="368" t="s">
        <v>332</v>
      </c>
      <c r="B45" s="369" t="s">
        <v>333</v>
      </c>
      <c r="C45" s="370">
        <v>1.37E-2</v>
      </c>
      <c r="D45" s="371">
        <v>0.01</v>
      </c>
    </row>
    <row r="46" spans="1:4" x14ac:dyDescent="0.25">
      <c r="A46" s="368" t="s">
        <v>334</v>
      </c>
      <c r="B46" s="369" t="s">
        <v>335</v>
      </c>
      <c r="C46" s="370">
        <v>0.05</v>
      </c>
      <c r="D46" s="371">
        <v>0.02</v>
      </c>
    </row>
    <row r="47" spans="1:4" x14ac:dyDescent="0.25">
      <c r="A47" s="368" t="s">
        <v>336</v>
      </c>
      <c r="B47" s="369" t="s">
        <v>337</v>
      </c>
      <c r="C47" s="370">
        <v>0.02</v>
      </c>
      <c r="D47" s="371">
        <v>0.01</v>
      </c>
    </row>
    <row r="48" spans="1:4" x14ac:dyDescent="0.25">
      <c r="A48" s="372" t="s">
        <v>338</v>
      </c>
      <c r="B48" s="373" t="s">
        <v>285</v>
      </c>
      <c r="C48" s="374">
        <f>SUM(C43:C47)</f>
        <v>0.46899999999999997</v>
      </c>
      <c r="D48" s="375">
        <f>SUM(D43:D47)</f>
        <v>0.15260000000000001</v>
      </c>
    </row>
    <row r="49" spans="1:4" ht="16.5" thickBot="1" x14ac:dyDescent="0.3">
      <c r="A49" s="639" t="s">
        <v>339</v>
      </c>
      <c r="B49" s="640"/>
      <c r="C49" s="382">
        <f>SUM(C48,C41,C37,C30,C17)</f>
        <v>1.6535199999999999</v>
      </c>
      <c r="D49" s="383">
        <f>SUM(D48,D41,D37,D30,D17)</f>
        <v>0.68987979999999993</v>
      </c>
    </row>
    <row r="51" spans="1:4" s="388" customFormat="1" x14ac:dyDescent="0.25">
      <c r="A51" s="634" t="s">
        <v>366</v>
      </c>
      <c r="B51" s="634"/>
      <c r="C51" s="634"/>
      <c r="D51" s="634"/>
    </row>
    <row r="52" spans="1:4" s="388" customFormat="1" x14ac:dyDescent="0.25">
      <c r="A52" s="635" t="s">
        <v>348</v>
      </c>
      <c r="B52" s="635"/>
      <c r="C52" s="635"/>
      <c r="D52" s="635"/>
    </row>
    <row r="53" spans="1:4" s="388" customFormat="1" ht="31.5" customHeight="1" x14ac:dyDescent="0.25">
      <c r="A53" s="635" t="s">
        <v>349</v>
      </c>
      <c r="B53" s="635"/>
      <c r="C53" s="635"/>
      <c r="D53" s="635"/>
    </row>
    <row r="54" spans="1:4" s="388" customFormat="1" x14ac:dyDescent="0.25">
      <c r="A54" s="635" t="s">
        <v>350</v>
      </c>
      <c r="B54" s="635"/>
      <c r="C54" s="635"/>
      <c r="D54" s="635"/>
    </row>
    <row r="55" spans="1:4" s="388" customFormat="1" ht="21.75" customHeight="1" x14ac:dyDescent="0.25">
      <c r="A55" s="635" t="s">
        <v>351</v>
      </c>
      <c r="B55" s="635"/>
      <c r="C55" s="635"/>
      <c r="D55" s="635"/>
    </row>
    <row r="56" spans="1:4" s="388" customFormat="1" ht="36" customHeight="1" x14ac:dyDescent="0.25">
      <c r="A56" s="635" t="s">
        <v>352</v>
      </c>
      <c r="B56" s="635"/>
      <c r="C56" s="635"/>
      <c r="D56" s="635"/>
    </row>
    <row r="57" spans="1:4" s="388" customFormat="1" x14ac:dyDescent="0.25">
      <c r="A57" s="389"/>
      <c r="B57" s="390"/>
      <c r="C57" s="390"/>
      <c r="D57" s="390"/>
    </row>
    <row r="58" spans="1:4" s="388" customFormat="1" ht="47.25" customHeight="1" x14ac:dyDescent="0.25">
      <c r="A58" s="635" t="s">
        <v>353</v>
      </c>
      <c r="B58" s="635"/>
      <c r="C58" s="635"/>
      <c r="D58" s="635"/>
    </row>
    <row r="59" spans="1:4" s="388" customFormat="1" x14ac:dyDescent="0.25">
      <c r="A59" s="635" t="s">
        <v>354</v>
      </c>
      <c r="B59" s="635"/>
      <c r="C59" s="635"/>
      <c r="D59" s="635"/>
    </row>
    <row r="60" spans="1:4" s="388" customFormat="1" x14ac:dyDescent="0.25">
      <c r="A60" s="635" t="s">
        <v>355</v>
      </c>
      <c r="B60" s="635"/>
      <c r="C60" s="635"/>
      <c r="D60" s="635"/>
    </row>
    <row r="61" spans="1:4" s="388" customFormat="1" x14ac:dyDescent="0.25">
      <c r="A61" s="635" t="s">
        <v>356</v>
      </c>
      <c r="B61" s="635"/>
      <c r="C61" s="635"/>
      <c r="D61" s="635"/>
    </row>
    <row r="62" spans="1:4" s="388" customFormat="1" x14ac:dyDescent="0.25">
      <c r="A62" s="635" t="s">
        <v>357</v>
      </c>
      <c r="B62" s="635"/>
      <c r="C62" s="635"/>
      <c r="D62" s="635"/>
    </row>
    <row r="63" spans="1:4" s="388" customFormat="1" x14ac:dyDescent="0.25">
      <c r="A63" s="635" t="s">
        <v>358</v>
      </c>
      <c r="B63" s="635"/>
      <c r="C63" s="635"/>
      <c r="D63" s="635"/>
    </row>
    <row r="64" spans="1:4" s="388" customFormat="1" x14ac:dyDescent="0.25">
      <c r="A64" s="635" t="s">
        <v>359</v>
      </c>
      <c r="B64" s="635"/>
      <c r="C64" s="635"/>
      <c r="D64" s="635"/>
    </row>
    <row r="65" spans="1:4" s="388" customFormat="1" x14ac:dyDescent="0.25">
      <c r="A65" s="635" t="s">
        <v>360</v>
      </c>
      <c r="B65" s="635"/>
      <c r="C65" s="635"/>
      <c r="D65" s="635"/>
    </row>
    <row r="66" spans="1:4" s="388" customFormat="1" x14ac:dyDescent="0.25">
      <c r="A66" s="635" t="s">
        <v>361</v>
      </c>
      <c r="B66" s="635"/>
      <c r="C66" s="635"/>
      <c r="D66" s="635"/>
    </row>
    <row r="67" spans="1:4" s="388" customFormat="1" x14ac:dyDescent="0.25">
      <c r="A67" s="635" t="s">
        <v>362</v>
      </c>
      <c r="B67" s="635"/>
      <c r="C67" s="635"/>
      <c r="D67" s="635"/>
    </row>
    <row r="68" spans="1:4" s="388" customFormat="1" x14ac:dyDescent="0.25">
      <c r="A68" s="635" t="s">
        <v>363</v>
      </c>
      <c r="B68" s="635"/>
      <c r="C68" s="635"/>
      <c r="D68" s="635"/>
    </row>
    <row r="69" spans="1:4" s="388" customFormat="1" x14ac:dyDescent="0.25">
      <c r="A69" s="635" t="s">
        <v>364</v>
      </c>
      <c r="B69" s="635"/>
      <c r="C69" s="635"/>
      <c r="D69" s="635"/>
    </row>
    <row r="70" spans="1:4" s="388" customFormat="1" x14ac:dyDescent="0.25">
      <c r="A70" s="635" t="s">
        <v>365</v>
      </c>
      <c r="B70" s="635"/>
      <c r="C70" s="635"/>
      <c r="D70" s="635"/>
    </row>
    <row r="71" spans="1:4" s="388" customFormat="1" x14ac:dyDescent="0.25">
      <c r="A71" s="634" t="s">
        <v>367</v>
      </c>
      <c r="B71" s="634"/>
      <c r="C71" s="634"/>
      <c r="D71" s="634"/>
    </row>
    <row r="72" spans="1:4" s="388" customFormat="1" x14ac:dyDescent="0.25">
      <c r="A72" s="635" t="s">
        <v>368</v>
      </c>
      <c r="B72" s="635"/>
      <c r="C72" s="635"/>
      <c r="D72" s="635"/>
    </row>
    <row r="73" spans="1:4" x14ac:dyDescent="0.25">
      <c r="A73" s="387"/>
    </row>
  </sheetData>
  <mergeCells count="31">
    <mergeCell ref="A5:D5"/>
    <mergeCell ref="A6:A7"/>
    <mergeCell ref="B6:B7"/>
    <mergeCell ref="C6:D6"/>
    <mergeCell ref="A8:D8"/>
    <mergeCell ref="A18:D18"/>
    <mergeCell ref="A31:D31"/>
    <mergeCell ref="A38:D38"/>
    <mergeCell ref="A42:D42"/>
    <mergeCell ref="A49:B49"/>
    <mergeCell ref="A51:D51"/>
    <mergeCell ref="A52:D52"/>
    <mergeCell ref="A53:D53"/>
    <mergeCell ref="A54:D54"/>
    <mergeCell ref="A55:D55"/>
    <mergeCell ref="A56:D56"/>
    <mergeCell ref="A58:D58"/>
    <mergeCell ref="A59:D59"/>
    <mergeCell ref="A64:D64"/>
    <mergeCell ref="A70:D70"/>
    <mergeCell ref="A71:D71"/>
    <mergeCell ref="A72:D72"/>
    <mergeCell ref="A60:D60"/>
    <mergeCell ref="A61:D61"/>
    <mergeCell ref="A62:D62"/>
    <mergeCell ref="A63:D63"/>
    <mergeCell ref="A65:D65"/>
    <mergeCell ref="A66:D66"/>
    <mergeCell ref="A67:D67"/>
    <mergeCell ref="A68:D68"/>
    <mergeCell ref="A69:D69"/>
  </mergeCells>
  <pageMargins left="0.511811024" right="0.511811024" top="0.78740157499999996" bottom="0.78740157499999996" header="0.31496062000000002" footer="0.31496062000000002"/>
  <pageSetup paperSize="9" scale="9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view="pageBreakPreview" zoomScale="115" zoomScaleNormal="100" zoomScaleSheetLayoutView="115" workbookViewId="0"/>
  </sheetViews>
  <sheetFormatPr defaultColWidth="8.85546875" defaultRowHeight="15.75" x14ac:dyDescent="0.25"/>
  <cols>
    <col min="1" max="1" width="12.7109375" style="356" customWidth="1"/>
    <col min="2" max="2" width="78.7109375" style="356" customWidth="1"/>
    <col min="3" max="3" width="12.7109375" style="356" customWidth="1"/>
    <col min="4" max="16384" width="8.85546875" style="356"/>
  </cols>
  <sheetData>
    <row r="1" spans="1:3" x14ac:dyDescent="0.25">
      <c r="A1" s="481" t="s">
        <v>391</v>
      </c>
      <c r="B1" s="358"/>
      <c r="C1" s="359"/>
    </row>
    <row r="2" spans="1:3" x14ac:dyDescent="0.25">
      <c r="A2" s="360" t="s">
        <v>346</v>
      </c>
      <c r="B2" s="361"/>
      <c r="C2" s="362"/>
    </row>
    <row r="3" spans="1:3" x14ac:dyDescent="0.25">
      <c r="A3" s="360" t="s">
        <v>347</v>
      </c>
      <c r="B3" s="361"/>
      <c r="C3" s="362"/>
    </row>
    <row r="4" spans="1:3" ht="16.5" thickBot="1" x14ac:dyDescent="0.3">
      <c r="A4" s="363" t="s">
        <v>261</v>
      </c>
      <c r="B4" s="364"/>
      <c r="C4" s="365"/>
    </row>
    <row r="5" spans="1:3" ht="16.5" thickBot="1" x14ac:dyDescent="0.3">
      <c r="A5" s="652" t="s">
        <v>370</v>
      </c>
      <c r="B5" s="653"/>
      <c r="C5" s="654"/>
    </row>
    <row r="6" spans="1:3" x14ac:dyDescent="0.25">
      <c r="A6" s="655" t="s">
        <v>39</v>
      </c>
      <c r="B6" s="657" t="s">
        <v>211</v>
      </c>
      <c r="C6" s="659" t="s">
        <v>371</v>
      </c>
    </row>
    <row r="7" spans="1:3" ht="16.5" thickBot="1" x14ac:dyDescent="0.3">
      <c r="A7" s="656"/>
      <c r="B7" s="658"/>
      <c r="C7" s="660"/>
    </row>
    <row r="8" spans="1:3" x14ac:dyDescent="0.25">
      <c r="A8" s="394">
        <v>1</v>
      </c>
      <c r="B8" s="395" t="s">
        <v>372</v>
      </c>
      <c r="C8" s="396">
        <v>3.15E-2</v>
      </c>
    </row>
    <row r="9" spans="1:3" x14ac:dyDescent="0.25">
      <c r="A9" s="397">
        <v>2</v>
      </c>
      <c r="B9" s="398" t="s">
        <v>373</v>
      </c>
      <c r="C9" s="399">
        <v>8.0000000000000002E-3</v>
      </c>
    </row>
    <row r="10" spans="1:3" x14ac:dyDescent="0.25">
      <c r="A10" s="397">
        <v>3</v>
      </c>
      <c r="B10" s="398" t="s">
        <v>374</v>
      </c>
      <c r="C10" s="399">
        <v>9.7000000000000003E-3</v>
      </c>
    </row>
    <row r="11" spans="1:3" x14ac:dyDescent="0.25">
      <c r="A11" s="397">
        <v>4</v>
      </c>
      <c r="B11" s="398" t="s">
        <v>375</v>
      </c>
      <c r="C11" s="399">
        <v>5.8999999999999999E-3</v>
      </c>
    </row>
    <row r="12" spans="1:3" x14ac:dyDescent="0.25">
      <c r="A12" s="397">
        <v>5</v>
      </c>
      <c r="B12" s="398" t="s">
        <v>376</v>
      </c>
      <c r="C12" s="399">
        <v>7.3899999999999993E-2</v>
      </c>
    </row>
    <row r="13" spans="1:3" x14ac:dyDescent="0.25">
      <c r="A13" s="397">
        <v>6</v>
      </c>
      <c r="B13" s="398" t="s">
        <v>377</v>
      </c>
      <c r="C13" s="399">
        <f>SUM(C14:C17)</f>
        <v>0.13150000000000001</v>
      </c>
    </row>
    <row r="14" spans="1:3" x14ac:dyDescent="0.25">
      <c r="A14" s="397" t="s">
        <v>344</v>
      </c>
      <c r="B14" s="398" t="s">
        <v>378</v>
      </c>
      <c r="C14" s="399">
        <v>6.4999999999999997E-3</v>
      </c>
    </row>
    <row r="15" spans="1:3" x14ac:dyDescent="0.25">
      <c r="A15" s="397" t="s">
        <v>345</v>
      </c>
      <c r="B15" s="398" t="s">
        <v>379</v>
      </c>
      <c r="C15" s="399">
        <v>0.03</v>
      </c>
    </row>
    <row r="16" spans="1:3" x14ac:dyDescent="0.25">
      <c r="A16" s="397" t="s">
        <v>380</v>
      </c>
      <c r="B16" s="398" t="s">
        <v>381</v>
      </c>
      <c r="C16" s="399">
        <v>0.05</v>
      </c>
    </row>
    <row r="17" spans="1:3" x14ac:dyDescent="0.25">
      <c r="A17" s="397" t="s">
        <v>382</v>
      </c>
      <c r="B17" s="398" t="s">
        <v>383</v>
      </c>
      <c r="C17" s="399">
        <v>4.4999999999999998E-2</v>
      </c>
    </row>
    <row r="18" spans="1:3" x14ac:dyDescent="0.25">
      <c r="A18" s="397"/>
      <c r="B18" s="398"/>
      <c r="C18" s="399"/>
    </row>
    <row r="19" spans="1:3" x14ac:dyDescent="0.25">
      <c r="A19" s="397"/>
      <c r="B19" s="398"/>
      <c r="C19" s="399"/>
    </row>
    <row r="20" spans="1:3" x14ac:dyDescent="0.25">
      <c r="A20" s="397"/>
      <c r="B20" s="398"/>
      <c r="C20" s="399"/>
    </row>
    <row r="21" spans="1:3" x14ac:dyDescent="0.25">
      <c r="A21" s="397"/>
      <c r="B21" s="398"/>
      <c r="C21" s="399"/>
    </row>
    <row r="22" spans="1:3" x14ac:dyDescent="0.25">
      <c r="A22" s="400"/>
      <c r="B22" s="401"/>
      <c r="C22" s="402"/>
    </row>
    <row r="23" spans="1:3" ht="16.5" thickBot="1" x14ac:dyDescent="0.3">
      <c r="A23" s="650"/>
      <c r="B23" s="651"/>
      <c r="C23" s="403">
        <f>((1+C8+C9+C10)*(1+C11)*(1+C12)/(1-C13))-1</f>
        <v>0.30498977742314337</v>
      </c>
    </row>
    <row r="24" spans="1:3" x14ac:dyDescent="0.25">
      <c r="A24" s="404"/>
      <c r="B24" s="404"/>
      <c r="C24" s="405"/>
    </row>
    <row r="25" spans="1:3" x14ac:dyDescent="0.25">
      <c r="A25" s="406" t="s">
        <v>384</v>
      </c>
      <c r="B25" s="407"/>
      <c r="C25" s="408"/>
    </row>
    <row r="26" spans="1:3" x14ac:dyDescent="0.25">
      <c r="A26" s="409" t="s">
        <v>385</v>
      </c>
      <c r="B26" s="410"/>
      <c r="C26" s="411"/>
    </row>
    <row r="27" spans="1:3" x14ac:dyDescent="0.25">
      <c r="A27" s="409" t="s">
        <v>386</v>
      </c>
      <c r="B27" s="410"/>
      <c r="C27" s="411"/>
    </row>
    <row r="28" spans="1:3" x14ac:dyDescent="0.25">
      <c r="A28" s="409" t="s">
        <v>387</v>
      </c>
      <c r="B28" s="412"/>
      <c r="C28" s="411"/>
    </row>
    <row r="29" spans="1:3" x14ac:dyDescent="0.25">
      <c r="A29" s="409" t="s">
        <v>388</v>
      </c>
      <c r="B29" s="410"/>
      <c r="C29" s="411"/>
    </row>
    <row r="30" spans="1:3" x14ac:dyDescent="0.25">
      <c r="A30" s="409" t="s">
        <v>389</v>
      </c>
      <c r="B30" s="412"/>
      <c r="C30" s="411"/>
    </row>
    <row r="31" spans="1:3" x14ac:dyDescent="0.25">
      <c r="A31" s="409" t="s">
        <v>390</v>
      </c>
      <c r="B31" s="412"/>
      <c r="C31" s="411"/>
    </row>
  </sheetData>
  <mergeCells count="5">
    <mergeCell ref="A23:B23"/>
    <mergeCell ref="A5:C5"/>
    <mergeCell ref="A6:A7"/>
    <mergeCell ref="B6:B7"/>
    <mergeCell ref="C6:C7"/>
  </mergeCells>
  <pageMargins left="0.51181102362204722" right="0.51181102362204722" top="0.78740157480314965" bottom="0.78740157480314965" header="0.31496062992125984" footer="0.31496062992125984"/>
  <pageSetup paperSize="9" scale="9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8"/>
  <sheetViews>
    <sheetView view="pageBreakPreview" zoomScaleNormal="100" zoomScaleSheetLayoutView="100" workbookViewId="0">
      <selection activeCell="M20" sqref="M20"/>
    </sheetView>
  </sheetViews>
  <sheetFormatPr defaultRowHeight="12.75" x14ac:dyDescent="0.2"/>
  <cols>
    <col min="1" max="1" width="9.85546875" style="304" bestFit="1" customWidth="1"/>
    <col min="2" max="2" width="9.140625" style="304"/>
    <col min="3" max="3" width="38.140625" style="304" customWidth="1"/>
    <col min="4" max="4" width="7.7109375" style="304" customWidth="1"/>
    <col min="5" max="5" width="9.5703125" style="304" customWidth="1"/>
    <col min="6" max="6" width="13.85546875" style="304" customWidth="1"/>
    <col min="7" max="7" width="12.85546875" style="304" customWidth="1"/>
    <col min="8" max="12" width="9.140625" style="304"/>
    <col min="13" max="13" width="58" style="304" customWidth="1"/>
    <col min="14" max="256" width="9.140625" style="304"/>
    <col min="257" max="257" width="9.85546875" style="304" bestFit="1" customWidth="1"/>
    <col min="258" max="258" width="9.140625" style="304"/>
    <col min="259" max="259" width="37.42578125" style="304" customWidth="1"/>
    <col min="260" max="260" width="7.7109375" style="304" customWidth="1"/>
    <col min="261" max="261" width="9.5703125" style="304" customWidth="1"/>
    <col min="262" max="262" width="13.85546875" style="304" customWidth="1"/>
    <col min="263" max="263" width="12.85546875" style="304" customWidth="1"/>
    <col min="264" max="512" width="9.140625" style="304"/>
    <col min="513" max="513" width="9.85546875" style="304" bestFit="1" customWidth="1"/>
    <col min="514" max="514" width="9.140625" style="304"/>
    <col min="515" max="515" width="37.42578125" style="304" customWidth="1"/>
    <col min="516" max="516" width="7.7109375" style="304" customWidth="1"/>
    <col min="517" max="517" width="9.5703125" style="304" customWidth="1"/>
    <col min="518" max="518" width="13.85546875" style="304" customWidth="1"/>
    <col min="519" max="519" width="12.85546875" style="304" customWidth="1"/>
    <col min="520" max="768" width="9.140625" style="304"/>
    <col min="769" max="769" width="9.85546875" style="304" bestFit="1" customWidth="1"/>
    <col min="770" max="770" width="9.140625" style="304"/>
    <col min="771" max="771" width="37.42578125" style="304" customWidth="1"/>
    <col min="772" max="772" width="7.7109375" style="304" customWidth="1"/>
    <col min="773" max="773" width="9.5703125" style="304" customWidth="1"/>
    <col min="774" max="774" width="13.85546875" style="304" customWidth="1"/>
    <col min="775" max="775" width="12.85546875" style="304" customWidth="1"/>
    <col min="776" max="1024" width="9.140625" style="304"/>
    <col min="1025" max="1025" width="9.85546875" style="304" bestFit="1" customWidth="1"/>
    <col min="1026" max="1026" width="9.140625" style="304"/>
    <col min="1027" max="1027" width="37.42578125" style="304" customWidth="1"/>
    <col min="1028" max="1028" width="7.7109375" style="304" customWidth="1"/>
    <col min="1029" max="1029" width="9.5703125" style="304" customWidth="1"/>
    <col min="1030" max="1030" width="13.85546875" style="304" customWidth="1"/>
    <col min="1031" max="1031" width="12.85546875" style="304" customWidth="1"/>
    <col min="1032" max="1280" width="9.140625" style="304"/>
    <col min="1281" max="1281" width="9.85546875" style="304" bestFit="1" customWidth="1"/>
    <col min="1282" max="1282" width="9.140625" style="304"/>
    <col min="1283" max="1283" width="37.42578125" style="304" customWidth="1"/>
    <col min="1284" max="1284" width="7.7109375" style="304" customWidth="1"/>
    <col min="1285" max="1285" width="9.5703125" style="304" customWidth="1"/>
    <col min="1286" max="1286" width="13.85546875" style="304" customWidth="1"/>
    <col min="1287" max="1287" width="12.85546875" style="304" customWidth="1"/>
    <col min="1288" max="1536" width="9.140625" style="304"/>
    <col min="1537" max="1537" width="9.85546875" style="304" bestFit="1" customWidth="1"/>
    <col min="1538" max="1538" width="9.140625" style="304"/>
    <col min="1539" max="1539" width="37.42578125" style="304" customWidth="1"/>
    <col min="1540" max="1540" width="7.7109375" style="304" customWidth="1"/>
    <col min="1541" max="1541" width="9.5703125" style="304" customWidth="1"/>
    <col min="1542" max="1542" width="13.85546875" style="304" customWidth="1"/>
    <col min="1543" max="1543" width="12.85546875" style="304" customWidth="1"/>
    <col min="1544" max="1792" width="9.140625" style="304"/>
    <col min="1793" max="1793" width="9.85546875" style="304" bestFit="1" customWidth="1"/>
    <col min="1794" max="1794" width="9.140625" style="304"/>
    <col min="1795" max="1795" width="37.42578125" style="304" customWidth="1"/>
    <col min="1796" max="1796" width="7.7109375" style="304" customWidth="1"/>
    <col min="1797" max="1797" width="9.5703125" style="304" customWidth="1"/>
    <col min="1798" max="1798" width="13.85546875" style="304" customWidth="1"/>
    <col min="1799" max="1799" width="12.85546875" style="304" customWidth="1"/>
    <col min="1800" max="2048" width="9.140625" style="304"/>
    <col min="2049" max="2049" width="9.85546875" style="304" bestFit="1" customWidth="1"/>
    <col min="2050" max="2050" width="9.140625" style="304"/>
    <col min="2051" max="2051" width="37.42578125" style="304" customWidth="1"/>
    <col min="2052" max="2052" width="7.7109375" style="304" customWidth="1"/>
    <col min="2053" max="2053" width="9.5703125" style="304" customWidth="1"/>
    <col min="2054" max="2054" width="13.85546875" style="304" customWidth="1"/>
    <col min="2055" max="2055" width="12.85546875" style="304" customWidth="1"/>
    <col min="2056" max="2304" width="9.140625" style="304"/>
    <col min="2305" max="2305" width="9.85546875" style="304" bestFit="1" customWidth="1"/>
    <col min="2306" max="2306" width="9.140625" style="304"/>
    <col min="2307" max="2307" width="37.42578125" style="304" customWidth="1"/>
    <col min="2308" max="2308" width="7.7109375" style="304" customWidth="1"/>
    <col min="2309" max="2309" width="9.5703125" style="304" customWidth="1"/>
    <col min="2310" max="2310" width="13.85546875" style="304" customWidth="1"/>
    <col min="2311" max="2311" width="12.85546875" style="304" customWidth="1"/>
    <col min="2312" max="2560" width="9.140625" style="304"/>
    <col min="2561" max="2561" width="9.85546875" style="304" bestFit="1" customWidth="1"/>
    <col min="2562" max="2562" width="9.140625" style="304"/>
    <col min="2563" max="2563" width="37.42578125" style="304" customWidth="1"/>
    <col min="2564" max="2564" width="7.7109375" style="304" customWidth="1"/>
    <col min="2565" max="2565" width="9.5703125" style="304" customWidth="1"/>
    <col min="2566" max="2566" width="13.85546875" style="304" customWidth="1"/>
    <col min="2567" max="2567" width="12.85546875" style="304" customWidth="1"/>
    <col min="2568" max="2816" width="9.140625" style="304"/>
    <col min="2817" max="2817" width="9.85546875" style="304" bestFit="1" customWidth="1"/>
    <col min="2818" max="2818" width="9.140625" style="304"/>
    <col min="2819" max="2819" width="37.42578125" style="304" customWidth="1"/>
    <col min="2820" max="2820" width="7.7109375" style="304" customWidth="1"/>
    <col min="2821" max="2821" width="9.5703125" style="304" customWidth="1"/>
    <col min="2822" max="2822" width="13.85546875" style="304" customWidth="1"/>
    <col min="2823" max="2823" width="12.85546875" style="304" customWidth="1"/>
    <col min="2824" max="3072" width="9.140625" style="304"/>
    <col min="3073" max="3073" width="9.85546875" style="304" bestFit="1" customWidth="1"/>
    <col min="3074" max="3074" width="9.140625" style="304"/>
    <col min="3075" max="3075" width="37.42578125" style="304" customWidth="1"/>
    <col min="3076" max="3076" width="7.7109375" style="304" customWidth="1"/>
    <col min="3077" max="3077" width="9.5703125" style="304" customWidth="1"/>
    <col min="3078" max="3078" width="13.85546875" style="304" customWidth="1"/>
    <col min="3079" max="3079" width="12.85546875" style="304" customWidth="1"/>
    <col min="3080" max="3328" width="9.140625" style="304"/>
    <col min="3329" max="3329" width="9.85546875" style="304" bestFit="1" customWidth="1"/>
    <col min="3330" max="3330" width="9.140625" style="304"/>
    <col min="3331" max="3331" width="37.42578125" style="304" customWidth="1"/>
    <col min="3332" max="3332" width="7.7109375" style="304" customWidth="1"/>
    <col min="3333" max="3333" width="9.5703125" style="304" customWidth="1"/>
    <col min="3334" max="3334" width="13.85546875" style="304" customWidth="1"/>
    <col min="3335" max="3335" width="12.85546875" style="304" customWidth="1"/>
    <col min="3336" max="3584" width="9.140625" style="304"/>
    <col min="3585" max="3585" width="9.85546875" style="304" bestFit="1" customWidth="1"/>
    <col min="3586" max="3586" width="9.140625" style="304"/>
    <col min="3587" max="3587" width="37.42578125" style="304" customWidth="1"/>
    <col min="3588" max="3588" width="7.7109375" style="304" customWidth="1"/>
    <col min="3589" max="3589" width="9.5703125" style="304" customWidth="1"/>
    <col min="3590" max="3590" width="13.85546875" style="304" customWidth="1"/>
    <col min="3591" max="3591" width="12.85546875" style="304" customWidth="1"/>
    <col min="3592" max="3840" width="9.140625" style="304"/>
    <col min="3841" max="3841" width="9.85546875" style="304" bestFit="1" customWidth="1"/>
    <col min="3842" max="3842" width="9.140625" style="304"/>
    <col min="3843" max="3843" width="37.42578125" style="304" customWidth="1"/>
    <col min="3844" max="3844" width="7.7109375" style="304" customWidth="1"/>
    <col min="3845" max="3845" width="9.5703125" style="304" customWidth="1"/>
    <col min="3846" max="3846" width="13.85546875" style="304" customWidth="1"/>
    <col min="3847" max="3847" width="12.85546875" style="304" customWidth="1"/>
    <col min="3848" max="4096" width="9.140625" style="304"/>
    <col min="4097" max="4097" width="9.85546875" style="304" bestFit="1" customWidth="1"/>
    <col min="4098" max="4098" width="9.140625" style="304"/>
    <col min="4099" max="4099" width="37.42578125" style="304" customWidth="1"/>
    <col min="4100" max="4100" width="7.7109375" style="304" customWidth="1"/>
    <col min="4101" max="4101" width="9.5703125" style="304" customWidth="1"/>
    <col min="4102" max="4102" width="13.85546875" style="304" customWidth="1"/>
    <col min="4103" max="4103" width="12.85546875" style="304" customWidth="1"/>
    <col min="4104" max="4352" width="9.140625" style="304"/>
    <col min="4353" max="4353" width="9.85546875" style="304" bestFit="1" customWidth="1"/>
    <col min="4354" max="4354" width="9.140625" style="304"/>
    <col min="4355" max="4355" width="37.42578125" style="304" customWidth="1"/>
    <col min="4356" max="4356" width="7.7109375" style="304" customWidth="1"/>
    <col min="4357" max="4357" width="9.5703125" style="304" customWidth="1"/>
    <col min="4358" max="4358" width="13.85546875" style="304" customWidth="1"/>
    <col min="4359" max="4359" width="12.85546875" style="304" customWidth="1"/>
    <col min="4360" max="4608" width="9.140625" style="304"/>
    <col min="4609" max="4609" width="9.85546875" style="304" bestFit="1" customWidth="1"/>
    <col min="4610" max="4610" width="9.140625" style="304"/>
    <col min="4611" max="4611" width="37.42578125" style="304" customWidth="1"/>
    <col min="4612" max="4612" width="7.7109375" style="304" customWidth="1"/>
    <col min="4613" max="4613" width="9.5703125" style="304" customWidth="1"/>
    <col min="4614" max="4614" width="13.85546875" style="304" customWidth="1"/>
    <col min="4615" max="4615" width="12.85546875" style="304" customWidth="1"/>
    <col min="4616" max="4864" width="9.140625" style="304"/>
    <col min="4865" max="4865" width="9.85546875" style="304" bestFit="1" customWidth="1"/>
    <col min="4866" max="4866" width="9.140625" style="304"/>
    <col min="4867" max="4867" width="37.42578125" style="304" customWidth="1"/>
    <col min="4868" max="4868" width="7.7109375" style="304" customWidth="1"/>
    <col min="4869" max="4869" width="9.5703125" style="304" customWidth="1"/>
    <col min="4870" max="4870" width="13.85546875" style="304" customWidth="1"/>
    <col min="4871" max="4871" width="12.85546875" style="304" customWidth="1"/>
    <col min="4872" max="5120" width="9.140625" style="304"/>
    <col min="5121" max="5121" width="9.85546875" style="304" bestFit="1" customWidth="1"/>
    <col min="5122" max="5122" width="9.140625" style="304"/>
    <col min="5123" max="5123" width="37.42578125" style="304" customWidth="1"/>
    <col min="5124" max="5124" width="7.7109375" style="304" customWidth="1"/>
    <col min="5125" max="5125" width="9.5703125" style="304" customWidth="1"/>
    <col min="5126" max="5126" width="13.85546875" style="304" customWidth="1"/>
    <col min="5127" max="5127" width="12.85546875" style="304" customWidth="1"/>
    <col min="5128" max="5376" width="9.140625" style="304"/>
    <col min="5377" max="5377" width="9.85546875" style="304" bestFit="1" customWidth="1"/>
    <col min="5378" max="5378" width="9.140625" style="304"/>
    <col min="5379" max="5379" width="37.42578125" style="304" customWidth="1"/>
    <col min="5380" max="5380" width="7.7109375" style="304" customWidth="1"/>
    <col min="5381" max="5381" width="9.5703125" style="304" customWidth="1"/>
    <col min="5382" max="5382" width="13.85546875" style="304" customWidth="1"/>
    <col min="5383" max="5383" width="12.85546875" style="304" customWidth="1"/>
    <col min="5384" max="5632" width="9.140625" style="304"/>
    <col min="5633" max="5633" width="9.85546875" style="304" bestFit="1" customWidth="1"/>
    <col min="5634" max="5634" width="9.140625" style="304"/>
    <col min="5635" max="5635" width="37.42578125" style="304" customWidth="1"/>
    <col min="5636" max="5636" width="7.7109375" style="304" customWidth="1"/>
    <col min="5637" max="5637" width="9.5703125" style="304" customWidth="1"/>
    <col min="5638" max="5638" width="13.85546875" style="304" customWidth="1"/>
    <col min="5639" max="5639" width="12.85546875" style="304" customWidth="1"/>
    <col min="5640" max="5888" width="9.140625" style="304"/>
    <col min="5889" max="5889" width="9.85546875" style="304" bestFit="1" customWidth="1"/>
    <col min="5890" max="5890" width="9.140625" style="304"/>
    <col min="5891" max="5891" width="37.42578125" style="304" customWidth="1"/>
    <col min="5892" max="5892" width="7.7109375" style="304" customWidth="1"/>
    <col min="5893" max="5893" width="9.5703125" style="304" customWidth="1"/>
    <col min="5894" max="5894" width="13.85546875" style="304" customWidth="1"/>
    <col min="5895" max="5895" width="12.85546875" style="304" customWidth="1"/>
    <col min="5896" max="6144" width="9.140625" style="304"/>
    <col min="6145" max="6145" width="9.85546875" style="304" bestFit="1" customWidth="1"/>
    <col min="6146" max="6146" width="9.140625" style="304"/>
    <col min="6147" max="6147" width="37.42578125" style="304" customWidth="1"/>
    <col min="6148" max="6148" width="7.7109375" style="304" customWidth="1"/>
    <col min="6149" max="6149" width="9.5703125" style="304" customWidth="1"/>
    <col min="6150" max="6150" width="13.85546875" style="304" customWidth="1"/>
    <col min="6151" max="6151" width="12.85546875" style="304" customWidth="1"/>
    <col min="6152" max="6400" width="9.140625" style="304"/>
    <col min="6401" max="6401" width="9.85546875" style="304" bestFit="1" customWidth="1"/>
    <col min="6402" max="6402" width="9.140625" style="304"/>
    <col min="6403" max="6403" width="37.42578125" style="304" customWidth="1"/>
    <col min="6404" max="6404" width="7.7109375" style="304" customWidth="1"/>
    <col min="6405" max="6405" width="9.5703125" style="304" customWidth="1"/>
    <col min="6406" max="6406" width="13.85546875" style="304" customWidth="1"/>
    <col min="6407" max="6407" width="12.85546875" style="304" customWidth="1"/>
    <col min="6408" max="6656" width="9.140625" style="304"/>
    <col min="6657" max="6657" width="9.85546875" style="304" bestFit="1" customWidth="1"/>
    <col min="6658" max="6658" width="9.140625" style="304"/>
    <col min="6659" max="6659" width="37.42578125" style="304" customWidth="1"/>
    <col min="6660" max="6660" width="7.7109375" style="304" customWidth="1"/>
    <col min="6661" max="6661" width="9.5703125" style="304" customWidth="1"/>
    <col min="6662" max="6662" width="13.85546875" style="304" customWidth="1"/>
    <col min="6663" max="6663" width="12.85546875" style="304" customWidth="1"/>
    <col min="6664" max="6912" width="9.140625" style="304"/>
    <col min="6913" max="6913" width="9.85546875" style="304" bestFit="1" customWidth="1"/>
    <col min="6914" max="6914" width="9.140625" style="304"/>
    <col min="6915" max="6915" width="37.42578125" style="304" customWidth="1"/>
    <col min="6916" max="6916" width="7.7109375" style="304" customWidth="1"/>
    <col min="6917" max="6917" width="9.5703125" style="304" customWidth="1"/>
    <col min="6918" max="6918" width="13.85546875" style="304" customWidth="1"/>
    <col min="6919" max="6919" width="12.85546875" style="304" customWidth="1"/>
    <col min="6920" max="7168" width="9.140625" style="304"/>
    <col min="7169" max="7169" width="9.85546875" style="304" bestFit="1" customWidth="1"/>
    <col min="7170" max="7170" width="9.140625" style="304"/>
    <col min="7171" max="7171" width="37.42578125" style="304" customWidth="1"/>
    <col min="7172" max="7172" width="7.7109375" style="304" customWidth="1"/>
    <col min="7173" max="7173" width="9.5703125" style="304" customWidth="1"/>
    <col min="7174" max="7174" width="13.85546875" style="304" customWidth="1"/>
    <col min="7175" max="7175" width="12.85546875" style="304" customWidth="1"/>
    <col min="7176" max="7424" width="9.140625" style="304"/>
    <col min="7425" max="7425" width="9.85546875" style="304" bestFit="1" customWidth="1"/>
    <col min="7426" max="7426" width="9.140625" style="304"/>
    <col min="7427" max="7427" width="37.42578125" style="304" customWidth="1"/>
    <col min="7428" max="7428" width="7.7109375" style="304" customWidth="1"/>
    <col min="7429" max="7429" width="9.5703125" style="304" customWidth="1"/>
    <col min="7430" max="7430" width="13.85546875" style="304" customWidth="1"/>
    <col min="7431" max="7431" width="12.85546875" style="304" customWidth="1"/>
    <col min="7432" max="7680" width="9.140625" style="304"/>
    <col min="7681" max="7681" width="9.85546875" style="304" bestFit="1" customWidth="1"/>
    <col min="7682" max="7682" width="9.140625" style="304"/>
    <col min="7683" max="7683" width="37.42578125" style="304" customWidth="1"/>
    <col min="7684" max="7684" width="7.7109375" style="304" customWidth="1"/>
    <col min="7685" max="7685" width="9.5703125" style="304" customWidth="1"/>
    <col min="7686" max="7686" width="13.85546875" style="304" customWidth="1"/>
    <col min="7687" max="7687" width="12.85546875" style="304" customWidth="1"/>
    <col min="7688" max="7936" width="9.140625" style="304"/>
    <col min="7937" max="7937" width="9.85546875" style="304" bestFit="1" customWidth="1"/>
    <col min="7938" max="7938" width="9.140625" style="304"/>
    <col min="7939" max="7939" width="37.42578125" style="304" customWidth="1"/>
    <col min="7940" max="7940" width="7.7109375" style="304" customWidth="1"/>
    <col min="7941" max="7941" width="9.5703125" style="304" customWidth="1"/>
    <col min="7942" max="7942" width="13.85546875" style="304" customWidth="1"/>
    <col min="7943" max="7943" width="12.85546875" style="304" customWidth="1"/>
    <col min="7944" max="8192" width="9.140625" style="304"/>
    <col min="8193" max="8193" width="9.85546875" style="304" bestFit="1" customWidth="1"/>
    <col min="8194" max="8194" width="9.140625" style="304"/>
    <col min="8195" max="8195" width="37.42578125" style="304" customWidth="1"/>
    <col min="8196" max="8196" width="7.7109375" style="304" customWidth="1"/>
    <col min="8197" max="8197" width="9.5703125" style="304" customWidth="1"/>
    <col min="8198" max="8198" width="13.85546875" style="304" customWidth="1"/>
    <col min="8199" max="8199" width="12.85546875" style="304" customWidth="1"/>
    <col min="8200" max="8448" width="9.140625" style="304"/>
    <col min="8449" max="8449" width="9.85546875" style="304" bestFit="1" customWidth="1"/>
    <col min="8450" max="8450" width="9.140625" style="304"/>
    <col min="8451" max="8451" width="37.42578125" style="304" customWidth="1"/>
    <col min="8452" max="8452" width="7.7109375" style="304" customWidth="1"/>
    <col min="8453" max="8453" width="9.5703125" style="304" customWidth="1"/>
    <col min="8454" max="8454" width="13.85546875" style="304" customWidth="1"/>
    <col min="8455" max="8455" width="12.85546875" style="304" customWidth="1"/>
    <col min="8456" max="8704" width="9.140625" style="304"/>
    <col min="8705" max="8705" width="9.85546875" style="304" bestFit="1" customWidth="1"/>
    <col min="8706" max="8706" width="9.140625" style="304"/>
    <col min="8707" max="8707" width="37.42578125" style="304" customWidth="1"/>
    <col min="8708" max="8708" width="7.7109375" style="304" customWidth="1"/>
    <col min="8709" max="8709" width="9.5703125" style="304" customWidth="1"/>
    <col min="8710" max="8710" width="13.85546875" style="304" customWidth="1"/>
    <col min="8711" max="8711" width="12.85546875" style="304" customWidth="1"/>
    <col min="8712" max="8960" width="9.140625" style="304"/>
    <col min="8961" max="8961" width="9.85546875" style="304" bestFit="1" customWidth="1"/>
    <col min="8962" max="8962" width="9.140625" style="304"/>
    <col min="8963" max="8963" width="37.42578125" style="304" customWidth="1"/>
    <col min="8964" max="8964" width="7.7109375" style="304" customWidth="1"/>
    <col min="8965" max="8965" width="9.5703125" style="304" customWidth="1"/>
    <col min="8966" max="8966" width="13.85546875" style="304" customWidth="1"/>
    <col min="8967" max="8967" width="12.85546875" style="304" customWidth="1"/>
    <col min="8968" max="9216" width="9.140625" style="304"/>
    <col min="9217" max="9217" width="9.85546875" style="304" bestFit="1" customWidth="1"/>
    <col min="9218" max="9218" width="9.140625" style="304"/>
    <col min="9219" max="9219" width="37.42578125" style="304" customWidth="1"/>
    <col min="9220" max="9220" width="7.7109375" style="304" customWidth="1"/>
    <col min="9221" max="9221" width="9.5703125" style="304" customWidth="1"/>
    <col min="9222" max="9222" width="13.85546875" style="304" customWidth="1"/>
    <col min="9223" max="9223" width="12.85546875" style="304" customWidth="1"/>
    <col min="9224" max="9472" width="9.140625" style="304"/>
    <col min="9473" max="9473" width="9.85546875" style="304" bestFit="1" customWidth="1"/>
    <col min="9474" max="9474" width="9.140625" style="304"/>
    <col min="9475" max="9475" width="37.42578125" style="304" customWidth="1"/>
    <col min="9476" max="9476" width="7.7109375" style="304" customWidth="1"/>
    <col min="9477" max="9477" width="9.5703125" style="304" customWidth="1"/>
    <col min="9478" max="9478" width="13.85546875" style="304" customWidth="1"/>
    <col min="9479" max="9479" width="12.85546875" style="304" customWidth="1"/>
    <col min="9480" max="9728" width="9.140625" style="304"/>
    <col min="9729" max="9729" width="9.85546875" style="304" bestFit="1" customWidth="1"/>
    <col min="9730" max="9730" width="9.140625" style="304"/>
    <col min="9731" max="9731" width="37.42578125" style="304" customWidth="1"/>
    <col min="9732" max="9732" width="7.7109375" style="304" customWidth="1"/>
    <col min="9733" max="9733" width="9.5703125" style="304" customWidth="1"/>
    <col min="9734" max="9734" width="13.85546875" style="304" customWidth="1"/>
    <col min="9735" max="9735" width="12.85546875" style="304" customWidth="1"/>
    <col min="9736" max="9984" width="9.140625" style="304"/>
    <col min="9985" max="9985" width="9.85546875" style="304" bestFit="1" customWidth="1"/>
    <col min="9986" max="9986" width="9.140625" style="304"/>
    <col min="9987" max="9987" width="37.42578125" style="304" customWidth="1"/>
    <col min="9988" max="9988" width="7.7109375" style="304" customWidth="1"/>
    <col min="9989" max="9989" width="9.5703125" style="304" customWidth="1"/>
    <col min="9990" max="9990" width="13.85546875" style="304" customWidth="1"/>
    <col min="9991" max="9991" width="12.85546875" style="304" customWidth="1"/>
    <col min="9992" max="10240" width="9.140625" style="304"/>
    <col min="10241" max="10241" width="9.85546875" style="304" bestFit="1" customWidth="1"/>
    <col min="10242" max="10242" width="9.140625" style="304"/>
    <col min="10243" max="10243" width="37.42578125" style="304" customWidth="1"/>
    <col min="10244" max="10244" width="7.7109375" style="304" customWidth="1"/>
    <col min="10245" max="10245" width="9.5703125" style="304" customWidth="1"/>
    <col min="10246" max="10246" width="13.85546875" style="304" customWidth="1"/>
    <col min="10247" max="10247" width="12.85546875" style="304" customWidth="1"/>
    <col min="10248" max="10496" width="9.140625" style="304"/>
    <col min="10497" max="10497" width="9.85546875" style="304" bestFit="1" customWidth="1"/>
    <col min="10498" max="10498" width="9.140625" style="304"/>
    <col min="10499" max="10499" width="37.42578125" style="304" customWidth="1"/>
    <col min="10500" max="10500" width="7.7109375" style="304" customWidth="1"/>
    <col min="10501" max="10501" width="9.5703125" style="304" customWidth="1"/>
    <col min="10502" max="10502" width="13.85546875" style="304" customWidth="1"/>
    <col min="10503" max="10503" width="12.85546875" style="304" customWidth="1"/>
    <col min="10504" max="10752" width="9.140625" style="304"/>
    <col min="10753" max="10753" width="9.85546875" style="304" bestFit="1" customWidth="1"/>
    <col min="10754" max="10754" width="9.140625" style="304"/>
    <col min="10755" max="10755" width="37.42578125" style="304" customWidth="1"/>
    <col min="10756" max="10756" width="7.7109375" style="304" customWidth="1"/>
    <col min="10757" max="10757" width="9.5703125" style="304" customWidth="1"/>
    <col min="10758" max="10758" width="13.85546875" style="304" customWidth="1"/>
    <col min="10759" max="10759" width="12.85546875" style="304" customWidth="1"/>
    <col min="10760" max="11008" width="9.140625" style="304"/>
    <col min="11009" max="11009" width="9.85546875" style="304" bestFit="1" customWidth="1"/>
    <col min="11010" max="11010" width="9.140625" style="304"/>
    <col min="11011" max="11011" width="37.42578125" style="304" customWidth="1"/>
    <col min="11012" max="11012" width="7.7109375" style="304" customWidth="1"/>
    <col min="11013" max="11013" width="9.5703125" style="304" customWidth="1"/>
    <col min="11014" max="11014" width="13.85546875" style="304" customWidth="1"/>
    <col min="11015" max="11015" width="12.85546875" style="304" customWidth="1"/>
    <col min="11016" max="11264" width="9.140625" style="304"/>
    <col min="11265" max="11265" width="9.85546875" style="304" bestFit="1" customWidth="1"/>
    <col min="11266" max="11266" width="9.140625" style="304"/>
    <col min="11267" max="11267" width="37.42578125" style="304" customWidth="1"/>
    <col min="11268" max="11268" width="7.7109375" style="304" customWidth="1"/>
    <col min="11269" max="11269" width="9.5703125" style="304" customWidth="1"/>
    <col min="11270" max="11270" width="13.85546875" style="304" customWidth="1"/>
    <col min="11271" max="11271" width="12.85546875" style="304" customWidth="1"/>
    <col min="11272" max="11520" width="9.140625" style="304"/>
    <col min="11521" max="11521" width="9.85546875" style="304" bestFit="1" customWidth="1"/>
    <col min="11522" max="11522" width="9.140625" style="304"/>
    <col min="11523" max="11523" width="37.42578125" style="304" customWidth="1"/>
    <col min="11524" max="11524" width="7.7109375" style="304" customWidth="1"/>
    <col min="11525" max="11525" width="9.5703125" style="304" customWidth="1"/>
    <col min="11526" max="11526" width="13.85546875" style="304" customWidth="1"/>
    <col min="11527" max="11527" width="12.85546875" style="304" customWidth="1"/>
    <col min="11528" max="11776" width="9.140625" style="304"/>
    <col min="11777" max="11777" width="9.85546875" style="304" bestFit="1" customWidth="1"/>
    <col min="11778" max="11778" width="9.140625" style="304"/>
    <col min="11779" max="11779" width="37.42578125" style="304" customWidth="1"/>
    <col min="11780" max="11780" width="7.7109375" style="304" customWidth="1"/>
    <col min="11781" max="11781" width="9.5703125" style="304" customWidth="1"/>
    <col min="11782" max="11782" width="13.85546875" style="304" customWidth="1"/>
    <col min="11783" max="11783" width="12.85546875" style="304" customWidth="1"/>
    <col min="11784" max="12032" width="9.140625" style="304"/>
    <col min="12033" max="12033" width="9.85546875" style="304" bestFit="1" customWidth="1"/>
    <col min="12034" max="12034" width="9.140625" style="304"/>
    <col min="12035" max="12035" width="37.42578125" style="304" customWidth="1"/>
    <col min="12036" max="12036" width="7.7109375" style="304" customWidth="1"/>
    <col min="12037" max="12037" width="9.5703125" style="304" customWidth="1"/>
    <col min="12038" max="12038" width="13.85546875" style="304" customWidth="1"/>
    <col min="12039" max="12039" width="12.85546875" style="304" customWidth="1"/>
    <col min="12040" max="12288" width="9.140625" style="304"/>
    <col min="12289" max="12289" width="9.85546875" style="304" bestFit="1" customWidth="1"/>
    <col min="12290" max="12290" width="9.140625" style="304"/>
    <col min="12291" max="12291" width="37.42578125" style="304" customWidth="1"/>
    <col min="12292" max="12292" width="7.7109375" style="304" customWidth="1"/>
    <col min="12293" max="12293" width="9.5703125" style="304" customWidth="1"/>
    <col min="12294" max="12294" width="13.85546875" style="304" customWidth="1"/>
    <col min="12295" max="12295" width="12.85546875" style="304" customWidth="1"/>
    <col min="12296" max="12544" width="9.140625" style="304"/>
    <col min="12545" max="12545" width="9.85546875" style="304" bestFit="1" customWidth="1"/>
    <col min="12546" max="12546" width="9.140625" style="304"/>
    <col min="12547" max="12547" width="37.42578125" style="304" customWidth="1"/>
    <col min="12548" max="12548" width="7.7109375" style="304" customWidth="1"/>
    <col min="12549" max="12549" width="9.5703125" style="304" customWidth="1"/>
    <col min="12550" max="12550" width="13.85546875" style="304" customWidth="1"/>
    <col min="12551" max="12551" width="12.85546875" style="304" customWidth="1"/>
    <col min="12552" max="12800" width="9.140625" style="304"/>
    <col min="12801" max="12801" width="9.85546875" style="304" bestFit="1" customWidth="1"/>
    <col min="12802" max="12802" width="9.140625" style="304"/>
    <col min="12803" max="12803" width="37.42578125" style="304" customWidth="1"/>
    <col min="12804" max="12804" width="7.7109375" style="304" customWidth="1"/>
    <col min="12805" max="12805" width="9.5703125" style="304" customWidth="1"/>
    <col min="12806" max="12806" width="13.85546875" style="304" customWidth="1"/>
    <col min="12807" max="12807" width="12.85546875" style="304" customWidth="1"/>
    <col min="12808" max="13056" width="9.140625" style="304"/>
    <col min="13057" max="13057" width="9.85546875" style="304" bestFit="1" customWidth="1"/>
    <col min="13058" max="13058" width="9.140625" style="304"/>
    <col min="13059" max="13059" width="37.42578125" style="304" customWidth="1"/>
    <col min="13060" max="13060" width="7.7109375" style="304" customWidth="1"/>
    <col min="13061" max="13061" width="9.5703125" style="304" customWidth="1"/>
    <col min="13062" max="13062" width="13.85546875" style="304" customWidth="1"/>
    <col min="13063" max="13063" width="12.85546875" style="304" customWidth="1"/>
    <col min="13064" max="13312" width="9.140625" style="304"/>
    <col min="13313" max="13313" width="9.85546875" style="304" bestFit="1" customWidth="1"/>
    <col min="13314" max="13314" width="9.140625" style="304"/>
    <col min="13315" max="13315" width="37.42578125" style="304" customWidth="1"/>
    <col min="13316" max="13316" width="7.7109375" style="304" customWidth="1"/>
    <col min="13317" max="13317" width="9.5703125" style="304" customWidth="1"/>
    <col min="13318" max="13318" width="13.85546875" style="304" customWidth="1"/>
    <col min="13319" max="13319" width="12.85546875" style="304" customWidth="1"/>
    <col min="13320" max="13568" width="9.140625" style="304"/>
    <col min="13569" max="13569" width="9.85546875" style="304" bestFit="1" customWidth="1"/>
    <col min="13570" max="13570" width="9.140625" style="304"/>
    <col min="13571" max="13571" width="37.42578125" style="304" customWidth="1"/>
    <col min="13572" max="13572" width="7.7109375" style="304" customWidth="1"/>
    <col min="13573" max="13573" width="9.5703125" style="304" customWidth="1"/>
    <col min="13574" max="13574" width="13.85546875" style="304" customWidth="1"/>
    <col min="13575" max="13575" width="12.85546875" style="304" customWidth="1"/>
    <col min="13576" max="13824" width="9.140625" style="304"/>
    <col min="13825" max="13825" width="9.85546875" style="304" bestFit="1" customWidth="1"/>
    <col min="13826" max="13826" width="9.140625" style="304"/>
    <col min="13827" max="13827" width="37.42578125" style="304" customWidth="1"/>
    <col min="13828" max="13828" width="7.7109375" style="304" customWidth="1"/>
    <col min="13829" max="13829" width="9.5703125" style="304" customWidth="1"/>
    <col min="13830" max="13830" width="13.85546875" style="304" customWidth="1"/>
    <col min="13831" max="13831" width="12.85546875" style="304" customWidth="1"/>
    <col min="13832" max="14080" width="9.140625" style="304"/>
    <col min="14081" max="14081" width="9.85546875" style="304" bestFit="1" customWidth="1"/>
    <col min="14082" max="14082" width="9.140625" style="304"/>
    <col min="14083" max="14083" width="37.42578125" style="304" customWidth="1"/>
    <col min="14084" max="14084" width="7.7109375" style="304" customWidth="1"/>
    <col min="14085" max="14085" width="9.5703125" style="304" customWidth="1"/>
    <col min="14086" max="14086" width="13.85546875" style="304" customWidth="1"/>
    <col min="14087" max="14087" width="12.85546875" style="304" customWidth="1"/>
    <col min="14088" max="14336" width="9.140625" style="304"/>
    <col min="14337" max="14337" width="9.85546875" style="304" bestFit="1" customWidth="1"/>
    <col min="14338" max="14338" width="9.140625" style="304"/>
    <col min="14339" max="14339" width="37.42578125" style="304" customWidth="1"/>
    <col min="14340" max="14340" width="7.7109375" style="304" customWidth="1"/>
    <col min="14341" max="14341" width="9.5703125" style="304" customWidth="1"/>
    <col min="14342" max="14342" width="13.85546875" style="304" customWidth="1"/>
    <col min="14343" max="14343" width="12.85546875" style="304" customWidth="1"/>
    <col min="14344" max="14592" width="9.140625" style="304"/>
    <col min="14593" max="14593" width="9.85546875" style="304" bestFit="1" customWidth="1"/>
    <col min="14594" max="14594" width="9.140625" style="304"/>
    <col min="14595" max="14595" width="37.42578125" style="304" customWidth="1"/>
    <col min="14596" max="14596" width="7.7109375" style="304" customWidth="1"/>
    <col min="14597" max="14597" width="9.5703125" style="304" customWidth="1"/>
    <col min="14598" max="14598" width="13.85546875" style="304" customWidth="1"/>
    <col min="14599" max="14599" width="12.85546875" style="304" customWidth="1"/>
    <col min="14600" max="14848" width="9.140625" style="304"/>
    <col min="14849" max="14849" width="9.85546875" style="304" bestFit="1" customWidth="1"/>
    <col min="14850" max="14850" width="9.140625" style="304"/>
    <col min="14851" max="14851" width="37.42578125" style="304" customWidth="1"/>
    <col min="14852" max="14852" width="7.7109375" style="304" customWidth="1"/>
    <col min="14853" max="14853" width="9.5703125" style="304" customWidth="1"/>
    <col min="14854" max="14854" width="13.85546875" style="304" customWidth="1"/>
    <col min="14855" max="14855" width="12.85546875" style="304" customWidth="1"/>
    <col min="14856" max="15104" width="9.140625" style="304"/>
    <col min="15105" max="15105" width="9.85546875" style="304" bestFit="1" customWidth="1"/>
    <col min="15106" max="15106" width="9.140625" style="304"/>
    <col min="15107" max="15107" width="37.42578125" style="304" customWidth="1"/>
    <col min="15108" max="15108" width="7.7109375" style="304" customWidth="1"/>
    <col min="15109" max="15109" width="9.5703125" style="304" customWidth="1"/>
    <col min="15110" max="15110" width="13.85546875" style="304" customWidth="1"/>
    <col min="15111" max="15111" width="12.85546875" style="304" customWidth="1"/>
    <col min="15112" max="15360" width="9.140625" style="304"/>
    <col min="15361" max="15361" width="9.85546875" style="304" bestFit="1" customWidth="1"/>
    <col min="15362" max="15362" width="9.140625" style="304"/>
    <col min="15363" max="15363" width="37.42578125" style="304" customWidth="1"/>
    <col min="15364" max="15364" width="7.7109375" style="304" customWidth="1"/>
    <col min="15365" max="15365" width="9.5703125" style="304" customWidth="1"/>
    <col min="15366" max="15366" width="13.85546875" style="304" customWidth="1"/>
    <col min="15367" max="15367" width="12.85546875" style="304" customWidth="1"/>
    <col min="15368" max="15616" width="9.140625" style="304"/>
    <col min="15617" max="15617" width="9.85546875" style="304" bestFit="1" customWidth="1"/>
    <col min="15618" max="15618" width="9.140625" style="304"/>
    <col min="15619" max="15619" width="37.42578125" style="304" customWidth="1"/>
    <col min="15620" max="15620" width="7.7109375" style="304" customWidth="1"/>
    <col min="15621" max="15621" width="9.5703125" style="304" customWidth="1"/>
    <col min="15622" max="15622" width="13.85546875" style="304" customWidth="1"/>
    <col min="15623" max="15623" width="12.85546875" style="304" customWidth="1"/>
    <col min="15624" max="15872" width="9.140625" style="304"/>
    <col min="15873" max="15873" width="9.85546875" style="304" bestFit="1" customWidth="1"/>
    <col min="15874" max="15874" width="9.140625" style="304"/>
    <col min="15875" max="15875" width="37.42578125" style="304" customWidth="1"/>
    <col min="15876" max="15876" width="7.7109375" style="304" customWidth="1"/>
    <col min="15877" max="15877" width="9.5703125" style="304" customWidth="1"/>
    <col min="15878" max="15878" width="13.85546875" style="304" customWidth="1"/>
    <col min="15879" max="15879" width="12.85546875" style="304" customWidth="1"/>
    <col min="15880" max="16128" width="9.140625" style="304"/>
    <col min="16129" max="16129" width="9.85546875" style="304" bestFit="1" customWidth="1"/>
    <col min="16130" max="16130" width="9.140625" style="304"/>
    <col min="16131" max="16131" width="37.42578125" style="304" customWidth="1"/>
    <col min="16132" max="16132" width="7.7109375" style="304" customWidth="1"/>
    <col min="16133" max="16133" width="9.5703125" style="304" customWidth="1"/>
    <col min="16134" max="16134" width="13.85546875" style="304" customWidth="1"/>
    <col min="16135" max="16135" width="12.85546875" style="304" customWidth="1"/>
    <col min="16136" max="16384" width="9.140625" style="304"/>
  </cols>
  <sheetData>
    <row r="1" spans="1:8" x14ac:dyDescent="0.2">
      <c r="A1" s="687" t="s">
        <v>80</v>
      </c>
      <c r="B1" s="687"/>
      <c r="C1" s="687"/>
      <c r="D1" s="687"/>
      <c r="E1" s="687"/>
      <c r="F1" s="687"/>
      <c r="G1" s="687"/>
    </row>
    <row r="2" spans="1:8" ht="27.75" customHeight="1" x14ac:dyDescent="0.2">
      <c r="A2" s="688"/>
      <c r="B2" s="688"/>
      <c r="C2" s="688"/>
      <c r="D2" s="688"/>
      <c r="E2" s="688"/>
      <c r="F2" s="688"/>
      <c r="G2" s="688"/>
    </row>
    <row r="3" spans="1:8" ht="15" x14ac:dyDescent="0.25">
      <c r="A3" s="689" t="s">
        <v>217</v>
      </c>
      <c r="B3" s="690"/>
      <c r="C3" s="690"/>
      <c r="D3" s="690"/>
      <c r="E3" s="690"/>
      <c r="F3" s="690"/>
      <c r="G3" s="691"/>
    </row>
    <row r="4" spans="1:8" x14ac:dyDescent="0.2">
      <c r="A4" s="305"/>
      <c r="B4" s="661" t="s">
        <v>218</v>
      </c>
      <c r="C4" s="662"/>
      <c r="D4" s="662"/>
      <c r="E4" s="663"/>
      <c r="F4" s="306" t="s">
        <v>210</v>
      </c>
      <c r="G4" s="306" t="s">
        <v>219</v>
      </c>
    </row>
    <row r="5" spans="1:8" ht="12.75" customHeight="1" x14ac:dyDescent="0.2">
      <c r="A5" s="307">
        <v>1</v>
      </c>
      <c r="B5" s="684" t="s">
        <v>238</v>
      </c>
      <c r="C5" s="685"/>
      <c r="D5" s="685"/>
      <c r="E5" s="686"/>
      <c r="F5" s="308" t="s">
        <v>210</v>
      </c>
      <c r="G5" s="309" t="s">
        <v>259</v>
      </c>
    </row>
    <row r="6" spans="1:8" x14ac:dyDescent="0.2">
      <c r="A6" s="310"/>
      <c r="B6" s="677" t="s">
        <v>214</v>
      </c>
      <c r="C6" s="678"/>
      <c r="D6" s="678"/>
      <c r="E6" s="678"/>
      <c r="F6" s="678"/>
      <c r="G6" s="679"/>
    </row>
    <row r="7" spans="1:8" ht="12.75" customHeight="1" x14ac:dyDescent="0.2">
      <c r="A7" s="310"/>
      <c r="B7" s="672" t="s">
        <v>221</v>
      </c>
      <c r="C7" s="673"/>
      <c r="D7" s="311" t="s">
        <v>222</v>
      </c>
      <c r="E7" s="312" t="s">
        <v>223</v>
      </c>
      <c r="F7" s="313" t="s">
        <v>224</v>
      </c>
      <c r="G7" s="314" t="s">
        <v>225</v>
      </c>
    </row>
    <row r="8" spans="1:8" ht="12.75" customHeight="1" x14ac:dyDescent="0.2">
      <c r="A8" s="310"/>
      <c r="B8" s="692" t="s">
        <v>239</v>
      </c>
      <c r="C8" s="693"/>
      <c r="D8" s="315" t="s">
        <v>240</v>
      </c>
      <c r="E8" s="316">
        <v>986</v>
      </c>
      <c r="F8" s="317">
        <v>1.66</v>
      </c>
      <c r="G8" s="318">
        <f t="shared" ref="G8:G9" si="0">ROUND(F8*E8,2)</f>
        <v>1636.76</v>
      </c>
      <c r="H8" s="319"/>
    </row>
    <row r="9" spans="1:8" ht="12.75" customHeight="1" x14ac:dyDescent="0.2">
      <c r="A9" s="310"/>
      <c r="B9" s="694" t="s">
        <v>241</v>
      </c>
      <c r="C9" s="695"/>
      <c r="D9" s="315" t="s">
        <v>231</v>
      </c>
      <c r="E9" s="316">
        <v>2</v>
      </c>
      <c r="F9" s="317">
        <v>800</v>
      </c>
      <c r="G9" s="318">
        <f t="shared" si="0"/>
        <v>1600</v>
      </c>
      <c r="H9" s="319"/>
    </row>
    <row r="10" spans="1:8" x14ac:dyDescent="0.2">
      <c r="A10" s="310"/>
      <c r="B10" s="664"/>
      <c r="C10" s="665"/>
      <c r="D10" s="666" t="s">
        <v>226</v>
      </c>
      <c r="E10" s="667"/>
      <c r="F10" s="668"/>
      <c r="G10" s="392">
        <f>SUM(G8:G9)</f>
        <v>3236.76</v>
      </c>
    </row>
    <row r="11" spans="1:8" x14ac:dyDescent="0.2">
      <c r="A11" s="310"/>
      <c r="B11" s="669" t="s">
        <v>227</v>
      </c>
      <c r="C11" s="670"/>
      <c r="D11" s="670"/>
      <c r="E11" s="670"/>
      <c r="F11" s="670"/>
      <c r="G11" s="671"/>
    </row>
    <row r="12" spans="1:8" ht="12.75" customHeight="1" x14ac:dyDescent="0.2">
      <c r="A12" s="310"/>
      <c r="B12" s="672" t="s">
        <v>211</v>
      </c>
      <c r="C12" s="673"/>
      <c r="D12" s="311" t="s">
        <v>222</v>
      </c>
      <c r="E12" s="312" t="s">
        <v>223</v>
      </c>
      <c r="F12" s="313" t="s">
        <v>224</v>
      </c>
      <c r="G12" s="314" t="s">
        <v>225</v>
      </c>
    </row>
    <row r="13" spans="1:8" x14ac:dyDescent="0.2">
      <c r="A13" s="310"/>
      <c r="B13" s="682" t="s">
        <v>228</v>
      </c>
      <c r="C13" s="683"/>
      <c r="D13" s="320" t="s">
        <v>229</v>
      </c>
      <c r="E13" s="321">
        <v>0</v>
      </c>
      <c r="F13" s="321">
        <v>6.47</v>
      </c>
      <c r="G13" s="321">
        <f t="shared" ref="G13:G14" si="1">ROUND(F13*E13,2)</f>
        <v>0</v>
      </c>
    </row>
    <row r="14" spans="1:8" x14ac:dyDescent="0.2">
      <c r="A14" s="310"/>
      <c r="B14" s="322" t="s">
        <v>230</v>
      </c>
      <c r="C14" s="323"/>
      <c r="D14" s="320" t="s">
        <v>229</v>
      </c>
      <c r="E14" s="321">
        <v>0</v>
      </c>
      <c r="F14" s="321">
        <v>4.68</v>
      </c>
      <c r="G14" s="321">
        <f t="shared" si="1"/>
        <v>0</v>
      </c>
    </row>
    <row r="15" spans="1:8" x14ac:dyDescent="0.2">
      <c r="A15" s="310"/>
      <c r="B15" s="324"/>
      <c r="C15" s="324"/>
      <c r="D15" s="666" t="s">
        <v>212</v>
      </c>
      <c r="E15" s="667"/>
      <c r="F15" s="668"/>
      <c r="G15" s="391">
        <f>SUM(G13:G14)</f>
        <v>0</v>
      </c>
    </row>
    <row r="16" spans="1:8" x14ac:dyDescent="0.2">
      <c r="A16" s="305"/>
      <c r="B16" s="661" t="s">
        <v>218</v>
      </c>
      <c r="C16" s="662"/>
      <c r="D16" s="662"/>
      <c r="E16" s="663"/>
      <c r="F16" s="306" t="s">
        <v>210</v>
      </c>
      <c r="G16" s="306" t="s">
        <v>219</v>
      </c>
      <c r="H16" s="326"/>
    </row>
    <row r="17" spans="1:8" x14ac:dyDescent="0.2">
      <c r="A17" s="327">
        <v>2</v>
      </c>
      <c r="B17" s="684" t="s">
        <v>151</v>
      </c>
      <c r="C17" s="685"/>
      <c r="D17" s="685"/>
      <c r="E17" s="686"/>
      <c r="F17" s="308" t="s">
        <v>231</v>
      </c>
      <c r="G17" s="309" t="s">
        <v>259</v>
      </c>
      <c r="H17" s="326"/>
    </row>
    <row r="18" spans="1:8" x14ac:dyDescent="0.2">
      <c r="A18" s="310"/>
      <c r="B18" s="677" t="s">
        <v>214</v>
      </c>
      <c r="C18" s="678"/>
      <c r="D18" s="678"/>
      <c r="E18" s="678"/>
      <c r="F18" s="678"/>
      <c r="G18" s="679"/>
      <c r="H18" s="326"/>
    </row>
    <row r="19" spans="1:8" x14ac:dyDescent="0.2">
      <c r="A19" s="310"/>
      <c r="B19" s="672" t="s">
        <v>221</v>
      </c>
      <c r="C19" s="673"/>
      <c r="D19" s="311" t="s">
        <v>222</v>
      </c>
      <c r="E19" s="312" t="s">
        <v>223</v>
      </c>
      <c r="F19" s="313" t="s">
        <v>224</v>
      </c>
      <c r="G19" s="314" t="s">
        <v>225</v>
      </c>
    </row>
    <row r="20" spans="1:8" x14ac:dyDescent="0.2">
      <c r="A20" s="310"/>
      <c r="B20" s="664"/>
      <c r="C20" s="665"/>
      <c r="D20" s="328"/>
      <c r="E20" s="321"/>
      <c r="F20" s="329"/>
      <c r="G20" s="330">
        <f t="shared" ref="G20" si="2">ROUND(F20*E20,2)</f>
        <v>0</v>
      </c>
    </row>
    <row r="21" spans="1:8" x14ac:dyDescent="0.2">
      <c r="A21" s="310"/>
      <c r="B21" s="664"/>
      <c r="C21" s="665"/>
      <c r="D21" s="666" t="s">
        <v>226</v>
      </c>
      <c r="E21" s="667"/>
      <c r="F21" s="668"/>
      <c r="G21" s="392">
        <f>SUM(G20:G20)</f>
        <v>0</v>
      </c>
    </row>
    <row r="22" spans="1:8" x14ac:dyDescent="0.2">
      <c r="A22" s="310"/>
      <c r="B22" s="669" t="s">
        <v>227</v>
      </c>
      <c r="C22" s="670"/>
      <c r="D22" s="670"/>
      <c r="E22" s="670"/>
      <c r="F22" s="670"/>
      <c r="G22" s="671"/>
    </row>
    <row r="23" spans="1:8" x14ac:dyDescent="0.2">
      <c r="A23" s="310"/>
      <c r="B23" s="672" t="s">
        <v>221</v>
      </c>
      <c r="C23" s="673"/>
      <c r="D23" s="311" t="s">
        <v>222</v>
      </c>
      <c r="E23" s="312" t="s">
        <v>223</v>
      </c>
      <c r="F23" s="313" t="s">
        <v>224</v>
      </c>
      <c r="G23" s="314" t="s">
        <v>225</v>
      </c>
    </row>
    <row r="24" spans="1:8" x14ac:dyDescent="0.2">
      <c r="A24" s="310"/>
      <c r="B24" s="696" t="s">
        <v>237</v>
      </c>
      <c r="C24" s="696"/>
      <c r="D24" s="320" t="s">
        <v>231</v>
      </c>
      <c r="E24" s="321">
        <v>0.25</v>
      </c>
      <c r="F24" s="321">
        <v>8109</v>
      </c>
      <c r="G24" s="321">
        <f t="shared" ref="G24:G25" si="3">ROUND(F24*E24,2)</f>
        <v>2027.25</v>
      </c>
    </row>
    <row r="25" spans="1:8" x14ac:dyDescent="0.2">
      <c r="A25" s="310"/>
      <c r="B25" s="697" t="s">
        <v>213</v>
      </c>
      <c r="C25" s="698"/>
      <c r="D25" s="320" t="s">
        <v>231</v>
      </c>
      <c r="E25" s="321">
        <v>0.25</v>
      </c>
      <c r="F25" s="321">
        <v>8109</v>
      </c>
      <c r="G25" s="321">
        <f t="shared" si="3"/>
        <v>2027.25</v>
      </c>
    </row>
    <row r="26" spans="1:8" x14ac:dyDescent="0.2">
      <c r="A26" s="310"/>
      <c r="B26" s="324"/>
      <c r="C26" s="324"/>
      <c r="D26" s="666" t="s">
        <v>212</v>
      </c>
      <c r="E26" s="667"/>
      <c r="F26" s="668"/>
      <c r="G26" s="391">
        <f>SUM(G24:G25)</f>
        <v>4054.5</v>
      </c>
    </row>
    <row r="27" spans="1:8" x14ac:dyDescent="0.2">
      <c r="A27" s="305"/>
      <c r="B27" s="661" t="s">
        <v>218</v>
      </c>
      <c r="C27" s="662"/>
      <c r="D27" s="662"/>
      <c r="E27" s="663"/>
      <c r="F27" s="306" t="s">
        <v>210</v>
      </c>
      <c r="G27" s="306" t="s">
        <v>219</v>
      </c>
    </row>
    <row r="28" spans="1:8" ht="12.75" customHeight="1" x14ac:dyDescent="0.2">
      <c r="A28" s="327">
        <v>3</v>
      </c>
      <c r="B28" s="684" t="s">
        <v>209</v>
      </c>
      <c r="C28" s="685"/>
      <c r="D28" s="685"/>
      <c r="E28" s="686"/>
      <c r="F28" s="308" t="s">
        <v>220</v>
      </c>
      <c r="G28" s="309" t="s">
        <v>259</v>
      </c>
    </row>
    <row r="29" spans="1:8" x14ac:dyDescent="0.2">
      <c r="A29" s="310"/>
      <c r="B29" s="677" t="s">
        <v>214</v>
      </c>
      <c r="C29" s="678"/>
      <c r="D29" s="678"/>
      <c r="E29" s="678"/>
      <c r="F29" s="678"/>
      <c r="G29" s="679"/>
    </row>
    <row r="30" spans="1:8" ht="12.75" customHeight="1" x14ac:dyDescent="0.2">
      <c r="A30" s="310"/>
      <c r="B30" s="672" t="s">
        <v>221</v>
      </c>
      <c r="C30" s="673"/>
      <c r="D30" s="311" t="s">
        <v>222</v>
      </c>
      <c r="E30" s="312" t="s">
        <v>223</v>
      </c>
      <c r="F30" s="313" t="s">
        <v>224</v>
      </c>
      <c r="G30" s="314" t="s">
        <v>225</v>
      </c>
    </row>
    <row r="31" spans="1:8" ht="12.75" customHeight="1" x14ac:dyDescent="0.2">
      <c r="A31" s="310"/>
      <c r="B31" s="680" t="s">
        <v>234</v>
      </c>
      <c r="C31" s="681"/>
      <c r="D31" s="325" t="s">
        <v>220</v>
      </c>
      <c r="E31" s="331">
        <v>1.1000000000000001</v>
      </c>
      <c r="F31" s="329">
        <v>32</v>
      </c>
      <c r="G31" s="330">
        <f t="shared" ref="G31:G32" si="4">ROUND(F31*E31,2)</f>
        <v>35.200000000000003</v>
      </c>
    </row>
    <row r="32" spans="1:8" ht="12.75" customHeight="1" x14ac:dyDescent="0.2">
      <c r="A32" s="310"/>
      <c r="B32" s="680" t="s">
        <v>235</v>
      </c>
      <c r="C32" s="681"/>
      <c r="D32" s="325" t="s">
        <v>236</v>
      </c>
      <c r="E32" s="331">
        <v>0.1</v>
      </c>
      <c r="F32" s="329">
        <v>55</v>
      </c>
      <c r="G32" s="330">
        <f t="shared" si="4"/>
        <v>5.5</v>
      </c>
    </row>
    <row r="33" spans="1:7" x14ac:dyDescent="0.2">
      <c r="A33" s="310"/>
      <c r="B33" s="664"/>
      <c r="C33" s="665"/>
      <c r="D33" s="666" t="s">
        <v>226</v>
      </c>
      <c r="E33" s="667"/>
      <c r="F33" s="668"/>
      <c r="G33" s="392">
        <f>SUM(G31:G32)</f>
        <v>40.700000000000003</v>
      </c>
    </row>
    <row r="34" spans="1:7" x14ac:dyDescent="0.2">
      <c r="A34" s="310"/>
      <c r="B34" s="669" t="s">
        <v>227</v>
      </c>
      <c r="C34" s="670"/>
      <c r="D34" s="670"/>
      <c r="E34" s="670"/>
      <c r="F34" s="670"/>
      <c r="G34" s="671"/>
    </row>
    <row r="35" spans="1:7" ht="12.75" customHeight="1" x14ac:dyDescent="0.2">
      <c r="A35" s="310"/>
      <c r="B35" s="672" t="s">
        <v>221</v>
      </c>
      <c r="C35" s="673"/>
      <c r="D35" s="311" t="s">
        <v>222</v>
      </c>
      <c r="E35" s="312" t="s">
        <v>223</v>
      </c>
      <c r="F35" s="313" t="s">
        <v>224</v>
      </c>
      <c r="G35" s="314" t="s">
        <v>225</v>
      </c>
    </row>
    <row r="36" spans="1:7" x14ac:dyDescent="0.2">
      <c r="A36" s="310"/>
      <c r="B36" s="682" t="s">
        <v>232</v>
      </c>
      <c r="C36" s="683"/>
      <c r="D36" s="320" t="s">
        <v>229</v>
      </c>
      <c r="E36" s="321">
        <v>1</v>
      </c>
      <c r="F36" s="321">
        <v>6.47</v>
      </c>
      <c r="G36" s="321">
        <f t="shared" ref="G36:G37" si="5">ROUND(F36*E36,2)</f>
        <v>6.47</v>
      </c>
    </row>
    <row r="37" spans="1:7" x14ac:dyDescent="0.2">
      <c r="A37" s="310"/>
      <c r="B37" s="322" t="s">
        <v>233</v>
      </c>
      <c r="C37" s="323"/>
      <c r="D37" s="320" t="s">
        <v>229</v>
      </c>
      <c r="E37" s="321">
        <v>1</v>
      </c>
      <c r="F37" s="321">
        <v>4.68</v>
      </c>
      <c r="G37" s="321">
        <f t="shared" si="5"/>
        <v>4.68</v>
      </c>
    </row>
    <row r="38" spans="1:7" x14ac:dyDescent="0.2">
      <c r="A38" s="310"/>
      <c r="B38" s="324"/>
      <c r="C38" s="324"/>
      <c r="D38" s="666" t="s">
        <v>212</v>
      </c>
      <c r="E38" s="667"/>
      <c r="F38" s="668"/>
      <c r="G38" s="391">
        <f>SUM(G36:G37)</f>
        <v>11.149999999999999</v>
      </c>
    </row>
    <row r="39" spans="1:7" x14ac:dyDescent="0.2">
      <c r="A39" s="305"/>
      <c r="B39" s="661" t="s">
        <v>218</v>
      </c>
      <c r="C39" s="662"/>
      <c r="D39" s="662"/>
      <c r="E39" s="663"/>
      <c r="F39" s="306" t="s">
        <v>210</v>
      </c>
      <c r="G39" s="306" t="s">
        <v>219</v>
      </c>
    </row>
    <row r="40" spans="1:7" x14ac:dyDescent="0.2">
      <c r="A40" s="385">
        <v>4</v>
      </c>
      <c r="B40" s="674" t="s">
        <v>242</v>
      </c>
      <c r="C40" s="675"/>
      <c r="D40" s="675"/>
      <c r="E40" s="676"/>
      <c r="F40" s="308" t="s">
        <v>210</v>
      </c>
      <c r="G40" s="386" t="s">
        <v>259</v>
      </c>
    </row>
    <row r="41" spans="1:7" x14ac:dyDescent="0.2">
      <c r="A41" s="310"/>
      <c r="B41" s="677" t="s">
        <v>214</v>
      </c>
      <c r="C41" s="678"/>
      <c r="D41" s="678"/>
      <c r="E41" s="678"/>
      <c r="F41" s="678"/>
      <c r="G41" s="679"/>
    </row>
    <row r="42" spans="1:7" x14ac:dyDescent="0.2">
      <c r="A42" s="310"/>
      <c r="B42" s="672" t="s">
        <v>221</v>
      </c>
      <c r="C42" s="673"/>
      <c r="D42" s="311" t="s">
        <v>222</v>
      </c>
      <c r="E42" s="312" t="s">
        <v>223</v>
      </c>
      <c r="F42" s="313" t="s">
        <v>224</v>
      </c>
      <c r="G42" s="314" t="s">
        <v>225</v>
      </c>
    </row>
    <row r="43" spans="1:7" x14ac:dyDescent="0.2">
      <c r="A43" s="310"/>
      <c r="B43" s="680"/>
      <c r="C43" s="681"/>
      <c r="D43" s="325"/>
      <c r="E43" s="331"/>
      <c r="F43" s="329"/>
      <c r="G43" s="330"/>
    </row>
    <row r="44" spans="1:7" x14ac:dyDescent="0.2">
      <c r="A44" s="310"/>
      <c r="B44" s="680"/>
      <c r="C44" s="681"/>
      <c r="D44" s="325"/>
      <c r="E44" s="331"/>
      <c r="F44" s="329"/>
      <c r="G44" s="330"/>
    </row>
    <row r="45" spans="1:7" x14ac:dyDescent="0.2">
      <c r="A45" s="310"/>
      <c r="B45" s="664"/>
      <c r="C45" s="665"/>
      <c r="D45" s="666" t="s">
        <v>226</v>
      </c>
      <c r="E45" s="667"/>
      <c r="F45" s="668"/>
      <c r="G45" s="392">
        <f>SUM(G43:G44)</f>
        <v>0</v>
      </c>
    </row>
    <row r="46" spans="1:7" x14ac:dyDescent="0.2">
      <c r="A46" s="310"/>
      <c r="B46" s="669" t="s">
        <v>227</v>
      </c>
      <c r="C46" s="670"/>
      <c r="D46" s="670"/>
      <c r="E46" s="670"/>
      <c r="F46" s="670"/>
      <c r="G46" s="671"/>
    </row>
    <row r="47" spans="1:7" x14ac:dyDescent="0.2">
      <c r="A47" s="310"/>
      <c r="B47" s="672" t="s">
        <v>221</v>
      </c>
      <c r="C47" s="673"/>
      <c r="D47" s="311" t="s">
        <v>222</v>
      </c>
      <c r="E47" s="312" t="s">
        <v>223</v>
      </c>
      <c r="F47" s="313" t="s">
        <v>224</v>
      </c>
      <c r="G47" s="314" t="s">
        <v>225</v>
      </c>
    </row>
    <row r="48" spans="1:7" x14ac:dyDescent="0.2">
      <c r="A48" s="310"/>
      <c r="B48" s="682" t="s">
        <v>243</v>
      </c>
      <c r="C48" s="683"/>
      <c r="D48" s="320" t="s">
        <v>229</v>
      </c>
      <c r="E48" s="321">
        <v>3</v>
      </c>
      <c r="F48" s="321">
        <v>6.47</v>
      </c>
      <c r="G48" s="321">
        <f t="shared" ref="G48:G49" si="6">ROUND(F48*E48,2)</f>
        <v>19.41</v>
      </c>
    </row>
    <row r="49" spans="1:8" x14ac:dyDescent="0.2">
      <c r="A49" s="310"/>
      <c r="B49" s="332" t="s">
        <v>230</v>
      </c>
      <c r="C49" s="333"/>
      <c r="D49" s="320" t="s">
        <v>229</v>
      </c>
      <c r="E49" s="321">
        <v>3</v>
      </c>
      <c r="F49" s="321">
        <v>4.68</v>
      </c>
      <c r="G49" s="321">
        <f t="shared" si="6"/>
        <v>14.04</v>
      </c>
    </row>
    <row r="50" spans="1:8" x14ac:dyDescent="0.2">
      <c r="A50" s="310"/>
      <c r="B50" s="324"/>
      <c r="C50" s="324"/>
      <c r="D50" s="666" t="s">
        <v>212</v>
      </c>
      <c r="E50" s="667"/>
      <c r="F50" s="668"/>
      <c r="G50" s="393">
        <f>SUM(G48:G49)</f>
        <v>33.450000000000003</v>
      </c>
    </row>
    <row r="51" spans="1:8" x14ac:dyDescent="0.2">
      <c r="A51" s="305"/>
      <c r="B51" s="661" t="s">
        <v>218</v>
      </c>
      <c r="C51" s="662"/>
      <c r="D51" s="662"/>
      <c r="E51" s="663"/>
      <c r="F51" s="306" t="s">
        <v>210</v>
      </c>
      <c r="G51" s="306" t="s">
        <v>219</v>
      </c>
    </row>
    <row r="52" spans="1:8" x14ac:dyDescent="0.2">
      <c r="A52" s="385">
        <v>5</v>
      </c>
      <c r="B52" s="674" t="s">
        <v>244</v>
      </c>
      <c r="C52" s="675"/>
      <c r="D52" s="675"/>
      <c r="E52" s="676"/>
      <c r="F52" s="308" t="s">
        <v>210</v>
      </c>
      <c r="G52" s="386" t="s">
        <v>259</v>
      </c>
      <c r="H52" s="338"/>
    </row>
    <row r="53" spans="1:8" x14ac:dyDescent="0.2">
      <c r="A53" s="310"/>
      <c r="B53" s="677" t="s">
        <v>214</v>
      </c>
      <c r="C53" s="678"/>
      <c r="D53" s="678"/>
      <c r="E53" s="678"/>
      <c r="F53" s="678"/>
      <c r="G53" s="679"/>
    </row>
    <row r="54" spans="1:8" x14ac:dyDescent="0.2">
      <c r="A54" s="310"/>
      <c r="B54" s="672" t="s">
        <v>221</v>
      </c>
      <c r="C54" s="673"/>
      <c r="D54" s="311" t="s">
        <v>222</v>
      </c>
      <c r="E54" s="312" t="s">
        <v>223</v>
      </c>
      <c r="F54" s="313" t="s">
        <v>224</v>
      </c>
      <c r="G54" s="314" t="s">
        <v>225</v>
      </c>
    </row>
    <row r="55" spans="1:8" x14ac:dyDescent="0.2">
      <c r="A55" s="310"/>
      <c r="B55" s="680" t="s">
        <v>244</v>
      </c>
      <c r="C55" s="681"/>
      <c r="D55" s="325" t="s">
        <v>222</v>
      </c>
      <c r="E55" s="331">
        <v>1</v>
      </c>
      <c r="F55" s="329">
        <v>2.6</v>
      </c>
      <c r="G55" s="321">
        <f t="shared" ref="G55" si="7">ROUND(F55*E55,2)</f>
        <v>2.6</v>
      </c>
    </row>
    <row r="56" spans="1:8" x14ac:dyDescent="0.2">
      <c r="A56" s="310"/>
      <c r="B56" s="664"/>
      <c r="C56" s="665"/>
      <c r="D56" s="666" t="s">
        <v>226</v>
      </c>
      <c r="E56" s="667"/>
      <c r="F56" s="668"/>
      <c r="G56" s="392">
        <f>SUM(G55:G55)</f>
        <v>2.6</v>
      </c>
    </row>
    <row r="57" spans="1:8" x14ac:dyDescent="0.2">
      <c r="A57" s="310"/>
      <c r="B57" s="669" t="s">
        <v>227</v>
      </c>
      <c r="C57" s="670"/>
      <c r="D57" s="670"/>
      <c r="E57" s="670"/>
      <c r="F57" s="670"/>
      <c r="G57" s="671"/>
    </row>
    <row r="58" spans="1:8" x14ac:dyDescent="0.2">
      <c r="A58" s="310"/>
      <c r="B58" s="672" t="s">
        <v>221</v>
      </c>
      <c r="C58" s="673"/>
      <c r="D58" s="311" t="s">
        <v>222</v>
      </c>
      <c r="E58" s="312" t="s">
        <v>223</v>
      </c>
      <c r="F58" s="313" t="s">
        <v>224</v>
      </c>
      <c r="G58" s="314" t="s">
        <v>225</v>
      </c>
    </row>
    <row r="59" spans="1:8" x14ac:dyDescent="0.2">
      <c r="A59" s="310"/>
      <c r="B59" s="682" t="s">
        <v>243</v>
      </c>
      <c r="C59" s="683"/>
      <c r="D59" s="320" t="s">
        <v>229</v>
      </c>
      <c r="E59" s="321">
        <v>0.25</v>
      </c>
      <c r="F59" s="321">
        <v>6.47</v>
      </c>
      <c r="G59" s="321">
        <f t="shared" ref="G59:G60" si="8">ROUND(F59*E59,2)</f>
        <v>1.62</v>
      </c>
    </row>
    <row r="60" spans="1:8" x14ac:dyDescent="0.2">
      <c r="A60" s="310"/>
      <c r="B60" s="334" t="s">
        <v>230</v>
      </c>
      <c r="C60" s="335"/>
      <c r="D60" s="320" t="s">
        <v>229</v>
      </c>
      <c r="E60" s="321">
        <v>0.25</v>
      </c>
      <c r="F60" s="321">
        <v>4.68</v>
      </c>
      <c r="G60" s="321">
        <f t="shared" si="8"/>
        <v>1.17</v>
      </c>
    </row>
    <row r="61" spans="1:8" x14ac:dyDescent="0.2">
      <c r="A61" s="310"/>
      <c r="B61" s="324"/>
      <c r="C61" s="324"/>
      <c r="D61" s="666" t="s">
        <v>212</v>
      </c>
      <c r="E61" s="667"/>
      <c r="F61" s="668"/>
      <c r="G61" s="393">
        <f>SUM(G59:G60)</f>
        <v>2.79</v>
      </c>
    </row>
    <row r="62" spans="1:8" x14ac:dyDescent="0.2">
      <c r="A62" s="305"/>
      <c r="B62" s="661" t="s">
        <v>218</v>
      </c>
      <c r="C62" s="662"/>
      <c r="D62" s="662"/>
      <c r="E62" s="663"/>
      <c r="F62" s="306" t="s">
        <v>210</v>
      </c>
      <c r="G62" s="306" t="s">
        <v>219</v>
      </c>
    </row>
    <row r="63" spans="1:8" x14ac:dyDescent="0.2">
      <c r="A63" s="385">
        <v>6</v>
      </c>
      <c r="B63" s="674" t="s">
        <v>246</v>
      </c>
      <c r="C63" s="675"/>
      <c r="D63" s="675"/>
      <c r="E63" s="676"/>
      <c r="F63" s="308" t="s">
        <v>210</v>
      </c>
      <c r="G63" s="386" t="s">
        <v>259</v>
      </c>
      <c r="H63" s="338"/>
    </row>
    <row r="64" spans="1:8" x14ac:dyDescent="0.2">
      <c r="A64" s="310"/>
      <c r="B64" s="677" t="s">
        <v>214</v>
      </c>
      <c r="C64" s="678"/>
      <c r="D64" s="678"/>
      <c r="E64" s="678"/>
      <c r="F64" s="678"/>
      <c r="G64" s="679"/>
      <c r="H64" s="350"/>
    </row>
    <row r="65" spans="1:7" x14ac:dyDescent="0.2">
      <c r="A65" s="310"/>
      <c r="B65" s="672" t="s">
        <v>221</v>
      </c>
      <c r="C65" s="673"/>
      <c r="D65" s="311" t="s">
        <v>222</v>
      </c>
      <c r="E65" s="312" t="s">
        <v>223</v>
      </c>
      <c r="F65" s="313" t="s">
        <v>224</v>
      </c>
      <c r="G65" s="314" t="s">
        <v>225</v>
      </c>
    </row>
    <row r="66" spans="1:7" x14ac:dyDescent="0.2">
      <c r="A66" s="310"/>
      <c r="B66" s="680" t="s">
        <v>247</v>
      </c>
      <c r="C66" s="681"/>
      <c r="D66" s="325" t="s">
        <v>90</v>
      </c>
      <c r="E66" s="331">
        <v>1</v>
      </c>
      <c r="F66" s="329">
        <v>7.95</v>
      </c>
      <c r="G66" s="321">
        <f t="shared" ref="G66:G67" si="9">ROUND(F66*E66,2)</f>
        <v>7.95</v>
      </c>
    </row>
    <row r="67" spans="1:7" x14ac:dyDescent="0.2">
      <c r="A67" s="310"/>
      <c r="B67" s="680"/>
      <c r="C67" s="681"/>
      <c r="D67" s="325"/>
      <c r="E67" s="331"/>
      <c r="F67" s="329"/>
      <c r="G67" s="321">
        <f t="shared" si="9"/>
        <v>0</v>
      </c>
    </row>
    <row r="68" spans="1:7" x14ac:dyDescent="0.2">
      <c r="A68" s="310"/>
      <c r="B68" s="664"/>
      <c r="C68" s="665"/>
      <c r="D68" s="666" t="s">
        <v>226</v>
      </c>
      <c r="E68" s="667"/>
      <c r="F68" s="668"/>
      <c r="G68" s="392">
        <f>SUM(G66:G67)</f>
        <v>7.95</v>
      </c>
    </row>
    <row r="69" spans="1:7" x14ac:dyDescent="0.2">
      <c r="A69" s="310"/>
      <c r="B69" s="669" t="s">
        <v>227</v>
      </c>
      <c r="C69" s="670"/>
      <c r="D69" s="670"/>
      <c r="E69" s="670"/>
      <c r="F69" s="670"/>
      <c r="G69" s="671"/>
    </row>
    <row r="70" spans="1:7" x14ac:dyDescent="0.2">
      <c r="A70" s="310"/>
      <c r="B70" s="672" t="s">
        <v>221</v>
      </c>
      <c r="C70" s="673"/>
      <c r="D70" s="311" t="s">
        <v>222</v>
      </c>
      <c r="E70" s="312" t="s">
        <v>223</v>
      </c>
      <c r="F70" s="313" t="s">
        <v>224</v>
      </c>
      <c r="G70" s="314" t="s">
        <v>225</v>
      </c>
    </row>
    <row r="71" spans="1:7" x14ac:dyDescent="0.2">
      <c r="A71" s="310"/>
      <c r="B71" s="682" t="s">
        <v>243</v>
      </c>
      <c r="C71" s="683"/>
      <c r="D71" s="320" t="s">
        <v>229</v>
      </c>
      <c r="E71" s="321">
        <v>1</v>
      </c>
      <c r="F71" s="321">
        <v>6.47</v>
      </c>
      <c r="G71" s="321">
        <f t="shared" ref="G71:G72" si="10">ROUND(F71*E71,2)</f>
        <v>6.47</v>
      </c>
    </row>
    <row r="72" spans="1:7" x14ac:dyDescent="0.2">
      <c r="A72" s="310"/>
      <c r="B72" s="336" t="s">
        <v>230</v>
      </c>
      <c r="C72" s="337"/>
      <c r="D72" s="320" t="s">
        <v>229</v>
      </c>
      <c r="E72" s="321">
        <v>1</v>
      </c>
      <c r="F72" s="321">
        <v>4.68</v>
      </c>
      <c r="G72" s="321">
        <f t="shared" si="10"/>
        <v>4.68</v>
      </c>
    </row>
    <row r="73" spans="1:7" x14ac:dyDescent="0.2">
      <c r="A73" s="310"/>
      <c r="B73" s="324"/>
      <c r="C73" s="324"/>
      <c r="D73" s="666" t="s">
        <v>212</v>
      </c>
      <c r="E73" s="667"/>
      <c r="F73" s="668"/>
      <c r="G73" s="393">
        <f>SUM(G71:G72)</f>
        <v>11.149999999999999</v>
      </c>
    </row>
    <row r="74" spans="1:7" x14ac:dyDescent="0.2">
      <c r="A74" s="305"/>
      <c r="B74" s="661" t="s">
        <v>218</v>
      </c>
      <c r="C74" s="662"/>
      <c r="D74" s="662"/>
      <c r="E74" s="663"/>
      <c r="F74" s="306" t="s">
        <v>210</v>
      </c>
      <c r="G74" s="306" t="s">
        <v>219</v>
      </c>
    </row>
    <row r="75" spans="1:7" ht="12.75" customHeight="1" x14ac:dyDescent="0.2">
      <c r="A75" s="327">
        <v>7</v>
      </c>
      <c r="B75" s="684" t="s">
        <v>253</v>
      </c>
      <c r="C75" s="685"/>
      <c r="D75" s="685"/>
      <c r="E75" s="686"/>
      <c r="F75" s="308" t="s">
        <v>220</v>
      </c>
      <c r="G75" s="309" t="s">
        <v>259</v>
      </c>
    </row>
    <row r="76" spans="1:7" x14ac:dyDescent="0.2">
      <c r="A76" s="310"/>
      <c r="B76" s="677" t="s">
        <v>214</v>
      </c>
      <c r="C76" s="678"/>
      <c r="D76" s="678"/>
      <c r="E76" s="678"/>
      <c r="F76" s="678"/>
      <c r="G76" s="679"/>
    </row>
    <row r="77" spans="1:7" x14ac:dyDescent="0.2">
      <c r="A77" s="310"/>
      <c r="B77" s="672" t="s">
        <v>221</v>
      </c>
      <c r="C77" s="673"/>
      <c r="D77" s="311" t="s">
        <v>222</v>
      </c>
      <c r="E77" s="312" t="s">
        <v>223</v>
      </c>
      <c r="F77" s="313" t="s">
        <v>224</v>
      </c>
      <c r="G77" s="314" t="s">
        <v>225</v>
      </c>
    </row>
    <row r="78" spans="1:7" ht="12.75" customHeight="1" x14ac:dyDescent="0.2">
      <c r="A78" s="310"/>
      <c r="B78" s="680"/>
      <c r="C78" s="681"/>
      <c r="D78" s="325"/>
      <c r="E78" s="331"/>
      <c r="F78" s="329"/>
      <c r="G78" s="330"/>
    </row>
    <row r="79" spans="1:7" x14ac:dyDescent="0.2">
      <c r="A79" s="310"/>
      <c r="B79" s="664"/>
      <c r="C79" s="665"/>
      <c r="D79" s="666" t="s">
        <v>226</v>
      </c>
      <c r="E79" s="667"/>
      <c r="F79" s="668"/>
      <c r="G79" s="392">
        <f>SUM(G78:G78)</f>
        <v>0</v>
      </c>
    </row>
    <row r="80" spans="1:7" x14ac:dyDescent="0.2">
      <c r="A80" s="310"/>
      <c r="B80" s="669" t="s">
        <v>227</v>
      </c>
      <c r="C80" s="670"/>
      <c r="D80" s="670"/>
      <c r="E80" s="670"/>
      <c r="F80" s="670"/>
      <c r="G80" s="671"/>
    </row>
    <row r="81" spans="1:7" x14ac:dyDescent="0.2">
      <c r="A81" s="310"/>
      <c r="B81" s="672" t="s">
        <v>221</v>
      </c>
      <c r="C81" s="673"/>
      <c r="D81" s="311" t="s">
        <v>222</v>
      </c>
      <c r="E81" s="312" t="s">
        <v>223</v>
      </c>
      <c r="F81" s="313" t="s">
        <v>224</v>
      </c>
      <c r="G81" s="314" t="s">
        <v>225</v>
      </c>
    </row>
    <row r="82" spans="1:7" x14ac:dyDescent="0.2">
      <c r="A82" s="310"/>
      <c r="B82" s="682" t="s">
        <v>243</v>
      </c>
      <c r="C82" s="683"/>
      <c r="D82" s="320" t="s">
        <v>229</v>
      </c>
      <c r="E82" s="321">
        <v>4</v>
      </c>
      <c r="F82" s="321">
        <v>6.47</v>
      </c>
      <c r="G82" s="321">
        <f t="shared" ref="G82:G83" si="11">ROUND(F82*E82,2)</f>
        <v>25.88</v>
      </c>
    </row>
    <row r="83" spans="1:7" x14ac:dyDescent="0.2">
      <c r="A83" s="310"/>
      <c r="B83" s="342" t="s">
        <v>230</v>
      </c>
      <c r="C83" s="343"/>
      <c r="D83" s="320" t="s">
        <v>229</v>
      </c>
      <c r="E83" s="321">
        <v>4</v>
      </c>
      <c r="F83" s="321">
        <v>4.68</v>
      </c>
      <c r="G83" s="321">
        <f t="shared" si="11"/>
        <v>18.72</v>
      </c>
    </row>
    <row r="84" spans="1:7" x14ac:dyDescent="0.2">
      <c r="A84" s="310"/>
      <c r="B84" s="324"/>
      <c r="C84" s="324"/>
      <c r="D84" s="666" t="s">
        <v>212</v>
      </c>
      <c r="E84" s="667"/>
      <c r="F84" s="668"/>
      <c r="G84" s="393">
        <f>SUM(G82:G83)</f>
        <v>44.599999999999994</v>
      </c>
    </row>
    <row r="85" spans="1:7" x14ac:dyDescent="0.2">
      <c r="A85" s="305"/>
      <c r="B85" s="661" t="s">
        <v>218</v>
      </c>
      <c r="C85" s="662"/>
      <c r="D85" s="662"/>
      <c r="E85" s="663"/>
      <c r="F85" s="306" t="s">
        <v>210</v>
      </c>
      <c r="G85" s="306" t="s">
        <v>219</v>
      </c>
    </row>
    <row r="86" spans="1:7" x14ac:dyDescent="0.2">
      <c r="A86" s="327">
        <v>8</v>
      </c>
      <c r="B86" s="684" t="s">
        <v>254</v>
      </c>
      <c r="C86" s="685"/>
      <c r="D86" s="685"/>
      <c r="E86" s="686"/>
      <c r="F86" s="308" t="s">
        <v>220</v>
      </c>
      <c r="G86" s="309" t="s">
        <v>259</v>
      </c>
    </row>
    <row r="87" spans="1:7" x14ac:dyDescent="0.2">
      <c r="A87" s="310"/>
      <c r="B87" s="677" t="s">
        <v>214</v>
      </c>
      <c r="C87" s="678"/>
      <c r="D87" s="678"/>
      <c r="E87" s="678"/>
      <c r="F87" s="678"/>
      <c r="G87" s="679"/>
    </row>
    <row r="88" spans="1:7" x14ac:dyDescent="0.2">
      <c r="A88" s="310"/>
      <c r="B88" s="672" t="s">
        <v>221</v>
      </c>
      <c r="C88" s="673"/>
      <c r="D88" s="311" t="s">
        <v>222</v>
      </c>
      <c r="E88" s="312" t="s">
        <v>223</v>
      </c>
      <c r="F88" s="313" t="s">
        <v>224</v>
      </c>
      <c r="G88" s="314" t="s">
        <v>225</v>
      </c>
    </row>
    <row r="89" spans="1:7" x14ac:dyDescent="0.2">
      <c r="A89" s="310"/>
      <c r="B89" s="680"/>
      <c r="C89" s="681"/>
      <c r="D89" s="325"/>
      <c r="E89" s="331"/>
      <c r="F89" s="329"/>
      <c r="G89" s="330"/>
    </row>
    <row r="90" spans="1:7" x14ac:dyDescent="0.2">
      <c r="A90" s="310"/>
      <c r="B90" s="664"/>
      <c r="C90" s="665"/>
      <c r="D90" s="666" t="s">
        <v>226</v>
      </c>
      <c r="E90" s="667"/>
      <c r="F90" s="668"/>
      <c r="G90" s="392">
        <f>SUM(G89:G89)</f>
        <v>0</v>
      </c>
    </row>
    <row r="91" spans="1:7" x14ac:dyDescent="0.2">
      <c r="A91" s="310"/>
      <c r="B91" s="669" t="s">
        <v>227</v>
      </c>
      <c r="C91" s="670"/>
      <c r="D91" s="670"/>
      <c r="E91" s="670"/>
      <c r="F91" s="670"/>
      <c r="G91" s="671"/>
    </row>
    <row r="92" spans="1:7" x14ac:dyDescent="0.2">
      <c r="A92" s="310"/>
      <c r="B92" s="672" t="s">
        <v>221</v>
      </c>
      <c r="C92" s="673"/>
      <c r="D92" s="311" t="s">
        <v>222</v>
      </c>
      <c r="E92" s="312" t="s">
        <v>223</v>
      </c>
      <c r="F92" s="313" t="s">
        <v>224</v>
      </c>
      <c r="G92" s="314" t="s">
        <v>225</v>
      </c>
    </row>
    <row r="93" spans="1:7" x14ac:dyDescent="0.2">
      <c r="A93" s="310"/>
      <c r="B93" s="682" t="s">
        <v>243</v>
      </c>
      <c r="C93" s="683"/>
      <c r="D93" s="320" t="s">
        <v>229</v>
      </c>
      <c r="E93" s="321">
        <v>4.5</v>
      </c>
      <c r="F93" s="321">
        <v>6.47</v>
      </c>
      <c r="G93" s="321">
        <f t="shared" ref="G93:G94" si="12">ROUND(F93*E93,2)</f>
        <v>29.12</v>
      </c>
    </row>
    <row r="94" spans="1:7" x14ac:dyDescent="0.2">
      <c r="A94" s="310"/>
      <c r="B94" s="342" t="s">
        <v>230</v>
      </c>
      <c r="C94" s="343"/>
      <c r="D94" s="320" t="s">
        <v>229</v>
      </c>
      <c r="E94" s="321">
        <v>4.5</v>
      </c>
      <c r="F94" s="321">
        <v>4.68</v>
      </c>
      <c r="G94" s="321">
        <f t="shared" si="12"/>
        <v>21.06</v>
      </c>
    </row>
    <row r="95" spans="1:7" x14ac:dyDescent="0.2">
      <c r="A95" s="310"/>
      <c r="B95" s="324"/>
      <c r="C95" s="324"/>
      <c r="D95" s="666" t="s">
        <v>212</v>
      </c>
      <c r="E95" s="667"/>
      <c r="F95" s="668"/>
      <c r="G95" s="393">
        <f>SUM(G93:G94)</f>
        <v>50.18</v>
      </c>
    </row>
    <row r="96" spans="1:7" x14ac:dyDescent="0.2">
      <c r="A96" s="305"/>
      <c r="B96" s="661" t="s">
        <v>218</v>
      </c>
      <c r="C96" s="662"/>
      <c r="D96" s="662"/>
      <c r="E96" s="663"/>
      <c r="F96" s="306" t="s">
        <v>210</v>
      </c>
      <c r="G96" s="306" t="s">
        <v>219</v>
      </c>
    </row>
    <row r="97" spans="1:7" x14ac:dyDescent="0.2">
      <c r="A97" s="327">
        <v>9</v>
      </c>
      <c r="B97" s="684" t="s">
        <v>255</v>
      </c>
      <c r="C97" s="685"/>
      <c r="D97" s="685"/>
      <c r="E97" s="686"/>
      <c r="F97" s="308" t="s">
        <v>220</v>
      </c>
      <c r="G97" s="309" t="s">
        <v>259</v>
      </c>
    </row>
    <row r="98" spans="1:7" x14ac:dyDescent="0.2">
      <c r="A98" s="310"/>
      <c r="B98" s="677" t="s">
        <v>214</v>
      </c>
      <c r="C98" s="678"/>
      <c r="D98" s="678"/>
      <c r="E98" s="678"/>
      <c r="F98" s="678"/>
      <c r="G98" s="679"/>
    </row>
    <row r="99" spans="1:7" x14ac:dyDescent="0.2">
      <c r="A99" s="310"/>
      <c r="B99" s="672" t="s">
        <v>221</v>
      </c>
      <c r="C99" s="673"/>
      <c r="D99" s="311" t="s">
        <v>222</v>
      </c>
      <c r="E99" s="312" t="s">
        <v>223</v>
      </c>
      <c r="F99" s="313" t="s">
        <v>224</v>
      </c>
      <c r="G99" s="314" t="s">
        <v>225</v>
      </c>
    </row>
    <row r="100" spans="1:7" x14ac:dyDescent="0.2">
      <c r="A100" s="310"/>
      <c r="B100" s="680"/>
      <c r="C100" s="681"/>
      <c r="D100" s="325"/>
      <c r="E100" s="331"/>
      <c r="F100" s="329"/>
      <c r="G100" s="330"/>
    </row>
    <row r="101" spans="1:7" x14ac:dyDescent="0.2">
      <c r="A101" s="310"/>
      <c r="B101" s="664"/>
      <c r="C101" s="665"/>
      <c r="D101" s="666" t="s">
        <v>226</v>
      </c>
      <c r="E101" s="667"/>
      <c r="F101" s="668"/>
      <c r="G101" s="392">
        <f>SUM(G100:G100)</f>
        <v>0</v>
      </c>
    </row>
    <row r="102" spans="1:7" x14ac:dyDescent="0.2">
      <c r="A102" s="310"/>
      <c r="B102" s="669" t="s">
        <v>227</v>
      </c>
      <c r="C102" s="670"/>
      <c r="D102" s="670"/>
      <c r="E102" s="670"/>
      <c r="F102" s="670"/>
      <c r="G102" s="671"/>
    </row>
    <row r="103" spans="1:7" x14ac:dyDescent="0.2">
      <c r="A103" s="310"/>
      <c r="B103" s="672" t="s">
        <v>221</v>
      </c>
      <c r="C103" s="673"/>
      <c r="D103" s="311" t="s">
        <v>222</v>
      </c>
      <c r="E103" s="312" t="s">
        <v>223</v>
      </c>
      <c r="F103" s="313" t="s">
        <v>224</v>
      </c>
      <c r="G103" s="314" t="s">
        <v>225</v>
      </c>
    </row>
    <row r="104" spans="1:7" x14ac:dyDescent="0.2">
      <c r="A104" s="310"/>
      <c r="B104" s="682" t="s">
        <v>243</v>
      </c>
      <c r="C104" s="683"/>
      <c r="D104" s="320" t="s">
        <v>229</v>
      </c>
      <c r="E104" s="321">
        <v>5.5</v>
      </c>
      <c r="F104" s="321">
        <v>6.47</v>
      </c>
      <c r="G104" s="321">
        <f t="shared" ref="G104:G105" si="13">ROUND(F104*E104,2)</f>
        <v>35.590000000000003</v>
      </c>
    </row>
    <row r="105" spans="1:7" x14ac:dyDescent="0.2">
      <c r="A105" s="310"/>
      <c r="B105" s="342" t="s">
        <v>230</v>
      </c>
      <c r="C105" s="343"/>
      <c r="D105" s="320" t="s">
        <v>229</v>
      </c>
      <c r="E105" s="321">
        <v>5.5</v>
      </c>
      <c r="F105" s="321">
        <v>4.68</v>
      </c>
      <c r="G105" s="321">
        <f t="shared" si="13"/>
        <v>25.74</v>
      </c>
    </row>
    <row r="106" spans="1:7" x14ac:dyDescent="0.2">
      <c r="A106" s="310"/>
      <c r="B106" s="324"/>
      <c r="C106" s="324"/>
      <c r="D106" s="666" t="s">
        <v>212</v>
      </c>
      <c r="E106" s="667"/>
      <c r="F106" s="668"/>
      <c r="G106" s="393">
        <f>SUM(G104:G105)</f>
        <v>61.33</v>
      </c>
    </row>
    <row r="107" spans="1:7" x14ac:dyDescent="0.2">
      <c r="A107" s="305"/>
      <c r="B107" s="661" t="s">
        <v>218</v>
      </c>
      <c r="C107" s="662"/>
      <c r="D107" s="662"/>
      <c r="E107" s="663"/>
      <c r="F107" s="306" t="s">
        <v>210</v>
      </c>
      <c r="G107" s="306" t="s">
        <v>219</v>
      </c>
    </row>
    <row r="108" spans="1:7" x14ac:dyDescent="0.2">
      <c r="A108" s="327">
        <v>10</v>
      </c>
      <c r="B108" s="684" t="s">
        <v>256</v>
      </c>
      <c r="C108" s="685"/>
      <c r="D108" s="685"/>
      <c r="E108" s="686"/>
      <c r="F108" s="308" t="s">
        <v>220</v>
      </c>
      <c r="G108" s="309" t="s">
        <v>259</v>
      </c>
    </row>
    <row r="109" spans="1:7" x14ac:dyDescent="0.2">
      <c r="A109" s="310"/>
      <c r="B109" s="677" t="s">
        <v>214</v>
      </c>
      <c r="C109" s="678"/>
      <c r="D109" s="678"/>
      <c r="E109" s="678"/>
      <c r="F109" s="678"/>
      <c r="G109" s="679"/>
    </row>
    <row r="110" spans="1:7" x14ac:dyDescent="0.2">
      <c r="A110" s="310"/>
      <c r="B110" s="672" t="s">
        <v>221</v>
      </c>
      <c r="C110" s="673"/>
      <c r="D110" s="311" t="s">
        <v>222</v>
      </c>
      <c r="E110" s="312" t="s">
        <v>223</v>
      </c>
      <c r="F110" s="313" t="s">
        <v>224</v>
      </c>
      <c r="G110" s="314" t="s">
        <v>225</v>
      </c>
    </row>
    <row r="111" spans="1:7" x14ac:dyDescent="0.2">
      <c r="A111" s="310"/>
      <c r="B111" s="680"/>
      <c r="C111" s="681"/>
      <c r="D111" s="325"/>
      <c r="E111" s="331"/>
      <c r="F111" s="329"/>
      <c r="G111" s="330"/>
    </row>
    <row r="112" spans="1:7" x14ac:dyDescent="0.2">
      <c r="A112" s="310"/>
      <c r="B112" s="664"/>
      <c r="C112" s="665"/>
      <c r="D112" s="666" t="s">
        <v>226</v>
      </c>
      <c r="E112" s="667"/>
      <c r="F112" s="668"/>
      <c r="G112" s="392">
        <f>SUM(G111:G111)</f>
        <v>0</v>
      </c>
    </row>
    <row r="113" spans="1:7" x14ac:dyDescent="0.2">
      <c r="A113" s="310"/>
      <c r="B113" s="669" t="s">
        <v>227</v>
      </c>
      <c r="C113" s="670"/>
      <c r="D113" s="670"/>
      <c r="E113" s="670"/>
      <c r="F113" s="670"/>
      <c r="G113" s="671"/>
    </row>
    <row r="114" spans="1:7" x14ac:dyDescent="0.2">
      <c r="A114" s="310"/>
      <c r="B114" s="672" t="s">
        <v>221</v>
      </c>
      <c r="C114" s="673"/>
      <c r="D114" s="311" t="s">
        <v>222</v>
      </c>
      <c r="E114" s="312" t="s">
        <v>223</v>
      </c>
      <c r="F114" s="313" t="s">
        <v>224</v>
      </c>
      <c r="G114" s="314" t="s">
        <v>225</v>
      </c>
    </row>
    <row r="115" spans="1:7" x14ac:dyDescent="0.2">
      <c r="A115" s="310"/>
      <c r="B115" s="682" t="s">
        <v>243</v>
      </c>
      <c r="C115" s="683"/>
      <c r="D115" s="320" t="s">
        <v>229</v>
      </c>
      <c r="E115" s="321">
        <v>6.5</v>
      </c>
      <c r="F115" s="321">
        <v>6.47</v>
      </c>
      <c r="G115" s="321">
        <f t="shared" ref="G115:G116" si="14">ROUND(F115*E115,2)</f>
        <v>42.06</v>
      </c>
    </row>
    <row r="116" spans="1:7" x14ac:dyDescent="0.2">
      <c r="A116" s="310"/>
      <c r="B116" s="342" t="s">
        <v>230</v>
      </c>
      <c r="C116" s="343"/>
      <c r="D116" s="320" t="s">
        <v>229</v>
      </c>
      <c r="E116" s="321">
        <v>6.5</v>
      </c>
      <c r="F116" s="321">
        <v>4.68</v>
      </c>
      <c r="G116" s="321">
        <f t="shared" si="14"/>
        <v>30.42</v>
      </c>
    </row>
    <row r="117" spans="1:7" x14ac:dyDescent="0.2">
      <c r="A117" s="310"/>
      <c r="B117" s="324"/>
      <c r="C117" s="324"/>
      <c r="D117" s="666" t="s">
        <v>212</v>
      </c>
      <c r="E117" s="667"/>
      <c r="F117" s="668"/>
      <c r="G117" s="393">
        <f>SUM(G115:G116)</f>
        <v>72.48</v>
      </c>
    </row>
    <row r="118" spans="1:7" x14ac:dyDescent="0.2">
      <c r="A118" s="305"/>
      <c r="B118" s="661" t="s">
        <v>218</v>
      </c>
      <c r="C118" s="662"/>
      <c r="D118" s="662"/>
      <c r="E118" s="663"/>
      <c r="F118" s="306" t="s">
        <v>210</v>
      </c>
      <c r="G118" s="306" t="s">
        <v>219</v>
      </c>
    </row>
    <row r="119" spans="1:7" x14ac:dyDescent="0.2">
      <c r="A119" s="327">
        <v>11</v>
      </c>
      <c r="B119" s="684" t="s">
        <v>257</v>
      </c>
      <c r="C119" s="685"/>
      <c r="D119" s="685"/>
      <c r="E119" s="686"/>
      <c r="F119" s="308" t="s">
        <v>220</v>
      </c>
      <c r="G119" s="309" t="s">
        <v>259</v>
      </c>
    </row>
    <row r="120" spans="1:7" x14ac:dyDescent="0.2">
      <c r="A120" s="310"/>
      <c r="B120" s="677" t="s">
        <v>214</v>
      </c>
      <c r="C120" s="678"/>
      <c r="D120" s="678"/>
      <c r="E120" s="678"/>
      <c r="F120" s="678"/>
      <c r="G120" s="679"/>
    </row>
    <row r="121" spans="1:7" x14ac:dyDescent="0.2">
      <c r="A121" s="310"/>
      <c r="B121" s="672" t="s">
        <v>221</v>
      </c>
      <c r="C121" s="673"/>
      <c r="D121" s="311" t="s">
        <v>222</v>
      </c>
      <c r="E121" s="312" t="s">
        <v>223</v>
      </c>
      <c r="F121" s="313" t="s">
        <v>224</v>
      </c>
      <c r="G121" s="314" t="s">
        <v>225</v>
      </c>
    </row>
    <row r="122" spans="1:7" x14ac:dyDescent="0.2">
      <c r="A122" s="310"/>
      <c r="B122" s="680"/>
      <c r="C122" s="681"/>
      <c r="D122" s="325"/>
      <c r="E122" s="331"/>
      <c r="F122" s="329"/>
      <c r="G122" s="330"/>
    </row>
    <row r="123" spans="1:7" x14ac:dyDescent="0.2">
      <c r="A123" s="310"/>
      <c r="B123" s="664"/>
      <c r="C123" s="665"/>
      <c r="D123" s="666" t="s">
        <v>226</v>
      </c>
      <c r="E123" s="667"/>
      <c r="F123" s="668"/>
      <c r="G123" s="392">
        <f>SUM(G122:G122)</f>
        <v>0</v>
      </c>
    </row>
    <row r="124" spans="1:7" x14ac:dyDescent="0.2">
      <c r="A124" s="310"/>
      <c r="B124" s="669" t="s">
        <v>227</v>
      </c>
      <c r="C124" s="670"/>
      <c r="D124" s="670"/>
      <c r="E124" s="670"/>
      <c r="F124" s="670"/>
      <c r="G124" s="671"/>
    </row>
    <row r="125" spans="1:7" x14ac:dyDescent="0.2">
      <c r="A125" s="310"/>
      <c r="B125" s="672" t="s">
        <v>221</v>
      </c>
      <c r="C125" s="673"/>
      <c r="D125" s="311" t="s">
        <v>222</v>
      </c>
      <c r="E125" s="312" t="s">
        <v>223</v>
      </c>
      <c r="F125" s="313" t="s">
        <v>224</v>
      </c>
      <c r="G125" s="314" t="s">
        <v>225</v>
      </c>
    </row>
    <row r="126" spans="1:7" x14ac:dyDescent="0.2">
      <c r="A126" s="310"/>
      <c r="B126" s="682" t="s">
        <v>243</v>
      </c>
      <c r="C126" s="683"/>
      <c r="D126" s="320" t="s">
        <v>229</v>
      </c>
      <c r="E126" s="321">
        <v>7</v>
      </c>
      <c r="F126" s="321">
        <v>6.47</v>
      </c>
      <c r="G126" s="321">
        <f t="shared" ref="G126:G127" si="15">ROUND(F126*E126,2)</f>
        <v>45.29</v>
      </c>
    </row>
    <row r="127" spans="1:7" x14ac:dyDescent="0.2">
      <c r="A127" s="310"/>
      <c r="B127" s="342" t="s">
        <v>230</v>
      </c>
      <c r="C127" s="343"/>
      <c r="D127" s="320" t="s">
        <v>229</v>
      </c>
      <c r="E127" s="321">
        <v>7</v>
      </c>
      <c r="F127" s="321">
        <v>4.68</v>
      </c>
      <c r="G127" s="321">
        <f t="shared" si="15"/>
        <v>32.76</v>
      </c>
    </row>
    <row r="128" spans="1:7" x14ac:dyDescent="0.2">
      <c r="A128" s="310"/>
      <c r="B128" s="324"/>
      <c r="C128" s="324"/>
      <c r="D128" s="666" t="s">
        <v>212</v>
      </c>
      <c r="E128" s="667"/>
      <c r="F128" s="668"/>
      <c r="G128" s="393">
        <f>SUM(G126:G127)</f>
        <v>78.05</v>
      </c>
    </row>
  </sheetData>
  <mergeCells count="128">
    <mergeCell ref="B113:G113"/>
    <mergeCell ref="B114:C114"/>
    <mergeCell ref="B115:C115"/>
    <mergeCell ref="D117:F117"/>
    <mergeCell ref="D128:F128"/>
    <mergeCell ref="B119:E119"/>
    <mergeCell ref="B120:G120"/>
    <mergeCell ref="B121:C121"/>
    <mergeCell ref="B122:C122"/>
    <mergeCell ref="B123:C123"/>
    <mergeCell ref="D123:F123"/>
    <mergeCell ref="B124:G124"/>
    <mergeCell ref="B125:C125"/>
    <mergeCell ref="B126:C126"/>
    <mergeCell ref="B102:G102"/>
    <mergeCell ref="B103:C103"/>
    <mergeCell ref="B104:C104"/>
    <mergeCell ref="D106:F106"/>
    <mergeCell ref="B108:E108"/>
    <mergeCell ref="B109:G109"/>
    <mergeCell ref="B110:C110"/>
    <mergeCell ref="B111:C111"/>
    <mergeCell ref="B112:C112"/>
    <mergeCell ref="D112:F112"/>
    <mergeCell ref="B91:G91"/>
    <mergeCell ref="B92:C92"/>
    <mergeCell ref="B93:C93"/>
    <mergeCell ref="D95:F95"/>
    <mergeCell ref="B97:E97"/>
    <mergeCell ref="B98:G98"/>
    <mergeCell ref="B99:C99"/>
    <mergeCell ref="B100:C100"/>
    <mergeCell ref="B101:C101"/>
    <mergeCell ref="D101:F101"/>
    <mergeCell ref="B81:C81"/>
    <mergeCell ref="B82:C82"/>
    <mergeCell ref="D84:F84"/>
    <mergeCell ref="B85:E85"/>
    <mergeCell ref="B86:E86"/>
    <mergeCell ref="B87:G87"/>
    <mergeCell ref="B88:C88"/>
    <mergeCell ref="B89:C89"/>
    <mergeCell ref="B90:C90"/>
    <mergeCell ref="D90:F90"/>
    <mergeCell ref="D79:F79"/>
    <mergeCell ref="D61:F61"/>
    <mergeCell ref="B80:G80"/>
    <mergeCell ref="B63:E63"/>
    <mergeCell ref="B64:G64"/>
    <mergeCell ref="B65:C65"/>
    <mergeCell ref="B66:C66"/>
    <mergeCell ref="B67:C67"/>
    <mergeCell ref="B68:C68"/>
    <mergeCell ref="D68:F68"/>
    <mergeCell ref="B69:G69"/>
    <mergeCell ref="B70:C70"/>
    <mergeCell ref="B71:C71"/>
    <mergeCell ref="D73:F73"/>
    <mergeCell ref="B25:C25"/>
    <mergeCell ref="D26:F26"/>
    <mergeCell ref="B28:E28"/>
    <mergeCell ref="B29:G29"/>
    <mergeCell ref="B30:C30"/>
    <mergeCell ref="B31:C31"/>
    <mergeCell ref="B27:E27"/>
    <mergeCell ref="B44:C44"/>
    <mergeCell ref="B45:C45"/>
    <mergeCell ref="D45:F45"/>
    <mergeCell ref="B39:E39"/>
    <mergeCell ref="B40:E40"/>
    <mergeCell ref="B41:G41"/>
    <mergeCell ref="B42:C42"/>
    <mergeCell ref="B43:C43"/>
    <mergeCell ref="B32:C32"/>
    <mergeCell ref="B33:C33"/>
    <mergeCell ref="D33:F33"/>
    <mergeCell ref="B34:G34"/>
    <mergeCell ref="B35:C35"/>
    <mergeCell ref="B36:C36"/>
    <mergeCell ref="D38:F38"/>
    <mergeCell ref="B24:C24"/>
    <mergeCell ref="B16:E16"/>
    <mergeCell ref="B17:E17"/>
    <mergeCell ref="B18:G18"/>
    <mergeCell ref="B19:C19"/>
    <mergeCell ref="B20:C20"/>
    <mergeCell ref="B21:C21"/>
    <mergeCell ref="D21:F21"/>
    <mergeCell ref="B22:G22"/>
    <mergeCell ref="B23:C23"/>
    <mergeCell ref="A1:G2"/>
    <mergeCell ref="A3:G3"/>
    <mergeCell ref="B4:E4"/>
    <mergeCell ref="B5:E5"/>
    <mergeCell ref="B12:C12"/>
    <mergeCell ref="B13:C13"/>
    <mergeCell ref="D15:F15"/>
    <mergeCell ref="B6:G6"/>
    <mergeCell ref="B7:C7"/>
    <mergeCell ref="B8:C8"/>
    <mergeCell ref="B10:C10"/>
    <mergeCell ref="D10:F10"/>
    <mergeCell ref="B11:G11"/>
    <mergeCell ref="B9:C9"/>
    <mergeCell ref="B51:E51"/>
    <mergeCell ref="B62:E62"/>
    <mergeCell ref="B96:E96"/>
    <mergeCell ref="B107:E107"/>
    <mergeCell ref="B118:E118"/>
    <mergeCell ref="B56:C56"/>
    <mergeCell ref="D56:F56"/>
    <mergeCell ref="B57:G57"/>
    <mergeCell ref="B46:G46"/>
    <mergeCell ref="B47:C47"/>
    <mergeCell ref="B52:E52"/>
    <mergeCell ref="B53:G53"/>
    <mergeCell ref="B54:C54"/>
    <mergeCell ref="B55:C55"/>
    <mergeCell ref="B48:C48"/>
    <mergeCell ref="D50:F50"/>
    <mergeCell ref="B58:C58"/>
    <mergeCell ref="B59:C59"/>
    <mergeCell ref="B74:E74"/>
    <mergeCell ref="B75:E75"/>
    <mergeCell ref="B76:G76"/>
    <mergeCell ref="B77:C77"/>
    <mergeCell ref="B78:C78"/>
    <mergeCell ref="B79:C79"/>
  </mergeCells>
  <pageMargins left="0.51181102362204722" right="0.51181102362204722" top="0.78740157480314965" bottom="0.78740157480314965" header="0.31496062992125984" footer="0.31496062992125984"/>
  <pageSetup paperSize="9" scale="87" orientation="portrait" r:id="rId1"/>
  <rowBreaks count="1" manualBreakCount="1">
    <brk id="61" max="6" man="1"/>
  </rowBreaks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CAPA</vt:lpstr>
      <vt:lpstr>Anexo VI Resumo Financeiro</vt:lpstr>
      <vt:lpstr>Anexo VI Estimativa de custo</vt:lpstr>
      <vt:lpstr>Anexo VI CRONOGRAMA</vt:lpstr>
      <vt:lpstr>AdiçãoSupresão</vt:lpstr>
      <vt:lpstr>Anexo VIComposição Leis Sociais</vt:lpstr>
      <vt:lpstr>Anexo VI Composição B.D.I</vt:lpstr>
      <vt:lpstr>Anexo VI Composição de preços</vt:lpstr>
      <vt:lpstr>'Anexo VI Composição de preços'!Area_de_impressao</vt:lpstr>
      <vt:lpstr>'Anexo VI CRONOGRAMA'!Area_de_impressao</vt:lpstr>
      <vt:lpstr>'Anexo VI Estimativa de custo'!Area_de_impressao</vt:lpstr>
      <vt:lpstr>'Anexo VI Resumo Financeiro'!Area_de_impressao</vt:lpstr>
      <vt:lpstr>CAPA!Area_de_impressao</vt:lpstr>
    </vt:vector>
  </TitlesOfParts>
  <Company>seduc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lmendes</dc:creator>
  <cp:lastModifiedBy>Luana de Mendonça Pingarilho</cp:lastModifiedBy>
  <cp:lastPrinted>2018-02-09T19:25:11Z</cp:lastPrinted>
  <dcterms:created xsi:type="dcterms:W3CDTF">2008-01-08T11:47:10Z</dcterms:created>
  <dcterms:modified xsi:type="dcterms:W3CDTF">2021-11-04T13:33:17Z</dcterms:modified>
</cp:coreProperties>
</file>