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vargas\CPL\Arquivos CPL\EDITAL\EDITAIS - 2019\"/>
    </mc:Choice>
  </mc:AlternateContent>
  <bookViews>
    <workbookView xWindow="480" yWindow="1425" windowWidth="19410" windowHeight="8655" activeTab="2"/>
  </bookViews>
  <sheets>
    <sheet name="Estimativa Custo" sheetId="1" r:id="rId1"/>
    <sheet name="Composições" sheetId="4" r:id="rId2"/>
    <sheet name="Preço Médio Mercado" sheetId="3" r:id="rId3"/>
  </sheets>
  <externalReferences>
    <externalReference r:id="rId4"/>
    <externalReference r:id="rId5"/>
  </externalReferences>
  <definedNames>
    <definedName name="_01_01_2005">'[1]Prazo OK'!A1,'[1]Prazo OK'!A2,'[1]Prazo OK'!A3,'[1]Prazo OK'!A4,'[1]Prazo OK'!A5,'[1]Prazo OK'!A6,'[1]Prazo OK'!A7,'[1]Prazo OK'!A8,'[1]Prazo OK'!A9,'[1]Prazo OK'!A10,'[1]Prazo OK'!A11,'[1]Prazo OK'!A12,'[1]Prazo OK'!A13,'[1]Prazo OK'!A14,'[1]Prazo OK'!A15,'[1]Prazo OK'!A16,'[1]Prazo OK'!A17,'[1]Prazo OK'!A18,'[1]Prazo OK'!A19,'[1]Prazo OK'!A20,'[1]Prazo OK'!A21,'[1]Prazo OK'!A22,'[1]Prazo OK'!A23,'[1]Prazo OK'!A24,'[1]Prazo OK'!A25,'[1]Prazo OK'!A26,'[1]Prazo OK'!A27,'[1]Prazo OK'!A28,'[1]Prazo OK'!A29,'[1]Prazo OK'!A30,'[1]Prazo OK'!A31,'[1]Prazo OK'!A32,'[1]Prazo OK'!A33,'[1]Prazo OK'!A34,'[1]Prazo OK'!A35,'[1]Prazo OK'!A36,'[1]Prazo OK'!A37,'[1]Prazo OK'!A38,'[1]Prazo OK'!A39</definedName>
    <definedName name="_xlnm.Print_Area" localSheetId="0">'Estimativa Custo'!$A$1:$I$367</definedName>
    <definedName name="bms">'[2]MEDIÇÃO SERVIÇOS INFRA'!$H$19:$AW$19</definedName>
    <definedName name="Código">#REF!</definedName>
    <definedName name="Comprimento_Equivalente">#REF!</definedName>
    <definedName name="DIAMETRO">#REF!</definedName>
    <definedName name="Meses">"al!$A$26:$G$31;Anual!$I$26:$O$31;Anual!$Q$26:$W$31;Anual!$A$17:$G$22;Anual!$I$17:$O$22;Anual!$Q$17:$W$22;Anual!$Q$8:$W$13;Anual!$I$8:$O$13;Anual!$A$8:$G$13"</definedName>
    <definedName name="Valores">#REF!</definedName>
    <definedName name="Volume">#REF!</definedName>
  </definedNames>
  <calcPr calcId="152511"/>
</workbook>
</file>

<file path=xl/calcChain.xml><?xml version="1.0" encoding="utf-8"?>
<calcChain xmlns="http://schemas.openxmlformats.org/spreadsheetml/2006/main">
  <c r="I67" i="1" l="1"/>
  <c r="I113" i="1"/>
  <c r="I134" i="1"/>
  <c r="I161" i="1"/>
  <c r="I178" i="1"/>
  <c r="I198" i="1"/>
  <c r="I279" i="1"/>
  <c r="I347" i="1"/>
  <c r="I362" i="1"/>
  <c r="I366" i="1"/>
  <c r="G1501" i="4" l="1"/>
  <c r="G1504" i="4" s="1"/>
  <c r="G1485" i="4"/>
  <c r="G1469" i="4"/>
  <c r="G1453" i="4"/>
  <c r="G1436" i="4"/>
  <c r="G1420" i="4"/>
  <c r="G1423" i="4" s="1"/>
  <c r="G1403" i="4"/>
  <c r="G1386" i="4"/>
  <c r="G1370" i="4"/>
  <c r="G1354" i="4"/>
  <c r="G1335" i="4"/>
  <c r="G1316" i="4"/>
  <c r="G1297" i="4"/>
  <c r="G1278" i="4"/>
  <c r="G1259" i="4"/>
  <c r="G1240" i="4"/>
  <c r="G1224" i="4"/>
  <c r="G1208" i="4"/>
  <c r="G1192" i="4"/>
  <c r="G1176" i="4"/>
  <c r="G1160" i="4"/>
  <c r="G1144" i="4"/>
  <c r="G1128" i="4"/>
  <c r="G1112" i="4"/>
  <c r="G1096" i="4"/>
  <c r="G1080" i="4"/>
  <c r="G1064" i="4"/>
  <c r="G1048" i="4"/>
  <c r="G1032" i="4"/>
  <c r="G1016" i="4"/>
  <c r="G1000" i="4"/>
  <c r="G979" i="4"/>
  <c r="G918" i="4"/>
  <c r="G806" i="4"/>
  <c r="G790" i="4"/>
  <c r="G774" i="4"/>
  <c r="G758" i="4"/>
  <c r="G742" i="4"/>
  <c r="G958" i="4"/>
  <c r="G937" i="4"/>
  <c r="G902" i="4"/>
  <c r="G899" i="4"/>
  <c r="G901" i="4" s="1"/>
  <c r="G900" i="4"/>
  <c r="G904" i="4"/>
  <c r="G915" i="4"/>
  <c r="G916" i="4"/>
  <c r="G917" i="4"/>
  <c r="G920" i="4"/>
  <c r="G927" i="4"/>
  <c r="G929" i="4"/>
  <c r="G930" i="4"/>
  <c r="G934" i="4"/>
  <c r="G936" i="4" s="1"/>
  <c r="G935" i="4"/>
  <c r="G946" i="4"/>
  <c r="G947" i="4"/>
  <c r="G948" i="4"/>
  <c r="G949" i="4"/>
  <c r="G950" i="4"/>
  <c r="G951" i="4"/>
  <c r="G952" i="4"/>
  <c r="G960" i="4" s="1"/>
  <c r="G955" i="4"/>
  <c r="G956" i="4"/>
  <c r="G957" i="4" s="1"/>
  <c r="G967" i="4"/>
  <c r="G973" i="4" s="1"/>
  <c r="G981" i="4" s="1"/>
  <c r="G968" i="4"/>
  <c r="G969" i="4"/>
  <c r="G970" i="4"/>
  <c r="G971" i="4"/>
  <c r="G972" i="4"/>
  <c r="G976" i="4"/>
  <c r="G978" i="4" s="1"/>
  <c r="G982" i="4" s="1"/>
  <c r="G977" i="4"/>
  <c r="G988" i="4"/>
  <c r="G994" i="4" s="1"/>
  <c r="G1002" i="4" s="1"/>
  <c r="G989" i="4"/>
  <c r="G990" i="4"/>
  <c r="G991" i="4"/>
  <c r="G992" i="4"/>
  <c r="G993" i="4"/>
  <c r="G997" i="4"/>
  <c r="G998" i="4"/>
  <c r="G999" i="4" s="1"/>
  <c r="G1003" i="4" s="1"/>
  <c r="G1013" i="4"/>
  <c r="G1015" i="4" s="1"/>
  <c r="G1019" i="4" s="1"/>
  <c r="G1014" i="4"/>
  <c r="G1029" i="4"/>
  <c r="G1030" i="4"/>
  <c r="G1031" i="4" s="1"/>
  <c r="G1035" i="4" s="1"/>
  <c r="G1045" i="4"/>
  <c r="G1047" i="4" s="1"/>
  <c r="G1051" i="4" s="1"/>
  <c r="G1046" i="4"/>
  <c r="G1061" i="4"/>
  <c r="G1062" i="4"/>
  <c r="G1063" i="4" s="1"/>
  <c r="G1067" i="4" s="1"/>
  <c r="G1077" i="4"/>
  <c r="G1079" i="4" s="1"/>
  <c r="G1083" i="4" s="1"/>
  <c r="G1078" i="4"/>
  <c r="G1093" i="4"/>
  <c r="G1094" i="4"/>
  <c r="G1095" i="4" s="1"/>
  <c r="G1099" i="4" s="1"/>
  <c r="G1109" i="4"/>
  <c r="G1111" i="4" s="1"/>
  <c r="G1115" i="4" s="1"/>
  <c r="G1110" i="4"/>
  <c r="G1125" i="4"/>
  <c r="G1126" i="4"/>
  <c r="G1127" i="4" s="1"/>
  <c r="G1131" i="4" s="1"/>
  <c r="G1141" i="4"/>
  <c r="G1143" i="4" s="1"/>
  <c r="G1147" i="4" s="1"/>
  <c r="G1142" i="4"/>
  <c r="G1157" i="4"/>
  <c r="G1158" i="4"/>
  <c r="G1159" i="4" s="1"/>
  <c r="G1163" i="4" s="1"/>
  <c r="G1173" i="4"/>
  <c r="G1175" i="4" s="1"/>
  <c r="G1179" i="4" s="1"/>
  <c r="G1174" i="4"/>
  <c r="G1189" i="4"/>
  <c r="G1190" i="4"/>
  <c r="G1191" i="4" s="1"/>
  <c r="G1195" i="4" s="1"/>
  <c r="G1205" i="4"/>
  <c r="G1207" i="4" s="1"/>
  <c r="G1211" i="4" s="1"/>
  <c r="G1206" i="4"/>
  <c r="G1221" i="4"/>
  <c r="G1222" i="4"/>
  <c r="G1223" i="4" s="1"/>
  <c r="G1227" i="4" s="1"/>
  <c r="G1237" i="4"/>
  <c r="G1239" i="4" s="1"/>
  <c r="G1243" i="4" s="1"/>
  <c r="G1238" i="4"/>
  <c r="G1252" i="4"/>
  <c r="G1256" i="4"/>
  <c r="G1258" i="4" s="1"/>
  <c r="G1262" i="4" s="1"/>
  <c r="G1257" i="4"/>
  <c r="G1271" i="4"/>
  <c r="G1275" i="4"/>
  <c r="G1276" i="4"/>
  <c r="G1277" i="4" s="1"/>
  <c r="G1290" i="4"/>
  <c r="G1294" i="4"/>
  <c r="G1296" i="4" s="1"/>
  <c r="G1295" i="4"/>
  <c r="G1309" i="4"/>
  <c r="G1313" i="4"/>
  <c r="G1315" i="4" s="1"/>
  <c r="G1319" i="4" s="1"/>
  <c r="G1314" i="4"/>
  <c r="G1328" i="4"/>
  <c r="G1332" i="4"/>
  <c r="G1333" i="4"/>
  <c r="G1334" i="4"/>
  <c r="G1347" i="4"/>
  <c r="G1351" i="4"/>
  <c r="G1352" i="4"/>
  <c r="G1353" i="4" s="1"/>
  <c r="G1357" i="4" s="1"/>
  <c r="G1363" i="4"/>
  <c r="G1364" i="4" s="1"/>
  <c r="G1372" i="4" s="1"/>
  <c r="G1367" i="4"/>
  <c r="G1368" i="4"/>
  <c r="G1369" i="4"/>
  <c r="G1379" i="4"/>
  <c r="G1380" i="4"/>
  <c r="G1388" i="4" s="1"/>
  <c r="G1383" i="4"/>
  <c r="G1385" i="4" s="1"/>
  <c r="G1384" i="4"/>
  <c r="G1396" i="4"/>
  <c r="G1400" i="4"/>
  <c r="G1402" i="4" s="1"/>
  <c r="G1406" i="4" s="1"/>
  <c r="G1401" i="4"/>
  <c r="G1413" i="4"/>
  <c r="G1417" i="4"/>
  <c r="G1418" i="4"/>
  <c r="G1419" i="4"/>
  <c r="G1433" i="4"/>
  <c r="G1435" i="4" s="1"/>
  <c r="G1439" i="4" s="1"/>
  <c r="G1434" i="4"/>
  <c r="G1445" i="4"/>
  <c r="G1446" i="4"/>
  <c r="G1447" i="4"/>
  <c r="G1455" i="4" s="1"/>
  <c r="G1450" i="4"/>
  <c r="G1451" i="4"/>
  <c r="G1452" i="4" s="1"/>
  <c r="G1456" i="4" s="1"/>
  <c r="G1462" i="4"/>
  <c r="G1463" i="4" s="1"/>
  <c r="G1471" i="4" s="1"/>
  <c r="G1466" i="4"/>
  <c r="G1468" i="4" s="1"/>
  <c r="G1472" i="4" s="1"/>
  <c r="G1467" i="4"/>
  <c r="G1478" i="4"/>
  <c r="G1479" i="4"/>
  <c r="G1487" i="4" s="1"/>
  <c r="G1482" i="4"/>
  <c r="G1484" i="4" s="1"/>
  <c r="G1488" i="4" s="1"/>
  <c r="G1483" i="4"/>
  <c r="G1494" i="4"/>
  <c r="G1495" i="4" s="1"/>
  <c r="G1503" i="4" s="1"/>
  <c r="G1498" i="4"/>
  <c r="G1499" i="4"/>
  <c r="G1500" i="4"/>
  <c r="G1510" i="4"/>
  <c r="G1511" i="4" s="1"/>
  <c r="G1521" i="4" s="1"/>
  <c r="G1514" i="4"/>
  <c r="G1518" i="4" s="1"/>
  <c r="G1519" i="4" s="1"/>
  <c r="G1522" i="4" s="1"/>
  <c r="G1515" i="4"/>
  <c r="G1516" i="4"/>
  <c r="G1517" i="4"/>
  <c r="G751" i="4"/>
  <c r="G752" i="4" s="1"/>
  <c r="G760" i="4" s="1"/>
  <c r="G755" i="4"/>
  <c r="G756" i="4"/>
  <c r="G767" i="4"/>
  <c r="G768" i="4"/>
  <c r="G776" i="4" s="1"/>
  <c r="G771" i="4"/>
  <c r="G773" i="4" s="1"/>
  <c r="G777" i="4" s="1"/>
  <c r="G772" i="4"/>
  <c r="G787" i="4"/>
  <c r="G788" i="4"/>
  <c r="G792" i="4"/>
  <c r="G803" i="4"/>
  <c r="G804" i="4"/>
  <c r="G805" i="4" s="1"/>
  <c r="G809" i="4" s="1"/>
  <c r="G810" i="4" s="1"/>
  <c r="G808" i="4"/>
  <c r="G735" i="4"/>
  <c r="G736" i="4" s="1"/>
  <c r="G744" i="4" s="1"/>
  <c r="G739" i="4"/>
  <c r="G740" i="4"/>
  <c r="G1389" i="4" l="1"/>
  <c r="G1338" i="4"/>
  <c r="G1300" i="4"/>
  <c r="G921" i="4"/>
  <c r="G922" i="4" s="1"/>
  <c r="G1505" i="4"/>
  <c r="G1373" i="4"/>
  <c r="G1374" i="4" s="1"/>
  <c r="G1457" i="4"/>
  <c r="G1281" i="4"/>
  <c r="G961" i="4"/>
  <c r="G940" i="4"/>
  <c r="G905" i="4"/>
  <c r="G1523" i="4"/>
  <c r="G1489" i="4"/>
  <c r="G1004" i="4"/>
  <c r="G983" i="4"/>
  <c r="G1473" i="4"/>
  <c r="G962" i="4"/>
  <c r="G1390" i="4"/>
  <c r="G906" i="4"/>
  <c r="G789" i="4"/>
  <c r="G793" i="4" s="1"/>
  <c r="G794" i="4" s="1"/>
  <c r="G757" i="4"/>
  <c r="G761" i="4" s="1"/>
  <c r="G762" i="4" s="1"/>
  <c r="G778" i="4"/>
  <c r="G741" i="4"/>
  <c r="G745" i="4" s="1"/>
  <c r="G746" i="4" s="1"/>
  <c r="H40" i="1"/>
  <c r="I40" i="1" s="1"/>
  <c r="H38" i="1"/>
  <c r="I38" i="1" s="1"/>
  <c r="H37" i="1"/>
  <c r="I37" i="1" s="1"/>
  <c r="N24" i="3"/>
  <c r="F1412" i="4" l="1"/>
  <c r="G1412" i="4" s="1"/>
  <c r="G1414" i="4" s="1"/>
  <c r="G1422" i="4" s="1"/>
  <c r="G1424" i="4" s="1"/>
  <c r="F1395" i="4"/>
  <c r="G1395" i="4" s="1"/>
  <c r="G1397" i="4" s="1"/>
  <c r="G1405" i="4" s="1"/>
  <c r="G1407" i="4" s="1"/>
  <c r="G673" i="4"/>
  <c r="N7" i="3"/>
  <c r="F56" i="4" s="1"/>
  <c r="N4" i="3"/>
  <c r="F8" i="4" s="1"/>
  <c r="N5" i="3"/>
  <c r="F24" i="4" s="1"/>
  <c r="N6" i="3"/>
  <c r="F40" i="4" s="1"/>
  <c r="N8" i="3"/>
  <c r="F671" i="4" s="1"/>
  <c r="N9" i="3"/>
  <c r="F1073" i="4" s="1"/>
  <c r="G1073" i="4" s="1"/>
  <c r="G1074" i="4" s="1"/>
  <c r="G1082" i="4" s="1"/>
  <c r="G1084" i="4" s="1"/>
  <c r="N10" i="3"/>
  <c r="F1105" i="4" s="1"/>
  <c r="G1105" i="4" s="1"/>
  <c r="G1106" i="4" s="1"/>
  <c r="G1114" i="4" s="1"/>
  <c r="G1116" i="4" s="1"/>
  <c r="N11" i="3"/>
  <c r="N12" i="3"/>
  <c r="F1169" i="4" s="1"/>
  <c r="G1169" i="4" s="1"/>
  <c r="G1170" i="4" s="1"/>
  <c r="G1178" i="4" s="1"/>
  <c r="G1180" i="4" s="1"/>
  <c r="N13" i="3"/>
  <c r="F1217" i="4" s="1"/>
  <c r="G1217" i="4" s="1"/>
  <c r="G1218" i="4" s="1"/>
  <c r="G1226" i="4" s="1"/>
  <c r="G1228" i="4" s="1"/>
  <c r="N14" i="3"/>
  <c r="N15" i="3"/>
  <c r="N16" i="3"/>
  <c r="F1041" i="4" s="1"/>
  <c r="G1041" i="4" s="1"/>
  <c r="G1042" i="4" s="1"/>
  <c r="G1050" i="4" s="1"/>
  <c r="G1052" i="4" s="1"/>
  <c r="N17" i="3"/>
  <c r="N18" i="3"/>
  <c r="F1089" i="4" s="1"/>
  <c r="G1089" i="4" s="1"/>
  <c r="G1090" i="4" s="1"/>
  <c r="G1098" i="4" s="1"/>
  <c r="G1100" i="4" s="1"/>
  <c r="N19" i="3"/>
  <c r="F1121" i="4" s="1"/>
  <c r="G1121" i="4" s="1"/>
  <c r="G1122" i="4" s="1"/>
  <c r="G1130" i="4" s="1"/>
  <c r="G1132" i="4" s="1"/>
  <c r="N20" i="3"/>
  <c r="F1153" i="4" s="1"/>
  <c r="G1153" i="4" s="1"/>
  <c r="G1154" i="4" s="1"/>
  <c r="G1162" i="4" s="1"/>
  <c r="G1164" i="4" s="1"/>
  <c r="N21" i="3"/>
  <c r="F1185" i="4" s="1"/>
  <c r="G1185" i="4" s="1"/>
  <c r="G1186" i="4" s="1"/>
  <c r="G1194" i="4" s="1"/>
  <c r="G1196" i="4" s="1"/>
  <c r="N22" i="3"/>
  <c r="N23" i="3"/>
  <c r="F1429" i="4" s="1"/>
  <c r="G1429" i="4" s="1"/>
  <c r="G1430" i="4" s="1"/>
  <c r="G1438" i="4" s="1"/>
  <c r="G1440" i="4" s="1"/>
  <c r="F1306" i="4" l="1"/>
  <c r="G1306" i="4" s="1"/>
  <c r="F1325" i="4"/>
  <c r="G1325" i="4" s="1"/>
  <c r="F928" i="4"/>
  <c r="G928" i="4" s="1"/>
  <c r="G931" i="4" s="1"/>
  <c r="G939" i="4" s="1"/>
  <c r="G941" i="4" s="1"/>
  <c r="F1344" i="4"/>
  <c r="G1344" i="4" s="1"/>
  <c r="F1009" i="4"/>
  <c r="G1009" i="4" s="1"/>
  <c r="G1010" i="4" s="1"/>
  <c r="G1018" i="4" s="1"/>
  <c r="G1020" i="4" s="1"/>
  <c r="F1268" i="4"/>
  <c r="G1268" i="4" s="1"/>
  <c r="F1025" i="4"/>
  <c r="G1025" i="4" s="1"/>
  <c r="G1026" i="4" s="1"/>
  <c r="G1034" i="4" s="1"/>
  <c r="G1036" i="4" s="1"/>
  <c r="F1249" i="4"/>
  <c r="G1249" i="4" s="1"/>
  <c r="F1287" i="4"/>
  <c r="G1287" i="4" s="1"/>
  <c r="F1326" i="4"/>
  <c r="G1326" i="4" s="1"/>
  <c r="F1345" i="4"/>
  <c r="G1345" i="4" s="1"/>
  <c r="F1307" i="4"/>
  <c r="G1307" i="4" s="1"/>
  <c r="F1137" i="4"/>
  <c r="G1137" i="4" s="1"/>
  <c r="G1138" i="4" s="1"/>
  <c r="G1146" i="4" s="1"/>
  <c r="G1148" i="4" s="1"/>
  <c r="F1057" i="4"/>
  <c r="G1057" i="4" s="1"/>
  <c r="G1058" i="4" s="1"/>
  <c r="G1066" i="4" s="1"/>
  <c r="G1068" i="4" s="1"/>
  <c r="F1288" i="4"/>
  <c r="G1288" i="4" s="1"/>
  <c r="F1269" i="4"/>
  <c r="G1269" i="4" s="1"/>
  <c r="F1250" i="4"/>
  <c r="G1250" i="4" s="1"/>
  <c r="F1201" i="4"/>
  <c r="G1201" i="4" s="1"/>
  <c r="G1202" i="4" s="1"/>
  <c r="G1210" i="4" s="1"/>
  <c r="G1212" i="4" s="1"/>
  <c r="F1289" i="4"/>
  <c r="G1289" i="4" s="1"/>
  <c r="F1270" i="4"/>
  <c r="G1270" i="4" s="1"/>
  <c r="F1251" i="4"/>
  <c r="G1251" i="4" s="1"/>
  <c r="F1233" i="4"/>
  <c r="G1233" i="4" s="1"/>
  <c r="G1234" i="4" s="1"/>
  <c r="G1242" i="4" s="1"/>
  <c r="G1244" i="4" s="1"/>
  <c r="F1327" i="4"/>
  <c r="G1327" i="4" s="1"/>
  <c r="F1346" i="4"/>
  <c r="G1346" i="4" s="1"/>
  <c r="F1308" i="4"/>
  <c r="G1308" i="4" s="1"/>
  <c r="F462" i="4"/>
  <c r="F482" i="4" s="1"/>
  <c r="F438" i="4"/>
  <c r="F458" i="4" s="1"/>
  <c r="F478" i="4" s="1"/>
  <c r="F422" i="4"/>
  <c r="F418" i="4"/>
  <c r="F402" i="4"/>
  <c r="F398" i="4"/>
  <c r="F357" i="4"/>
  <c r="F358" i="4"/>
  <c r="F359" i="4"/>
  <c r="F360" i="4"/>
  <c r="F361" i="4"/>
  <c r="F362" i="4"/>
  <c r="F356" i="4"/>
  <c r="F337" i="4"/>
  <c r="F338" i="4"/>
  <c r="F339" i="4"/>
  <c r="F340" i="4"/>
  <c r="F336" i="4"/>
  <c r="F335" i="4"/>
  <c r="F334" i="4"/>
  <c r="F156" i="4"/>
  <c r="G1272" i="4" l="1"/>
  <c r="G1280" i="4" s="1"/>
  <c r="G1282" i="4" s="1"/>
  <c r="G1253" i="4"/>
  <c r="G1261" i="4" s="1"/>
  <c r="G1263" i="4" s="1"/>
  <c r="G1348" i="4"/>
  <c r="G1356" i="4" s="1"/>
  <c r="G1358" i="4" s="1"/>
  <c r="G1329" i="4"/>
  <c r="G1337" i="4" s="1"/>
  <c r="G1339" i="4" s="1"/>
  <c r="G1291" i="4"/>
  <c r="G1299" i="4" s="1"/>
  <c r="G1301" i="4" s="1"/>
  <c r="G1310" i="4"/>
  <c r="G1318" i="4" s="1"/>
  <c r="G1320" i="4" s="1"/>
  <c r="G884" i="4"/>
  <c r="G883" i="4"/>
  <c r="G880" i="4"/>
  <c r="G888" i="4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9" i="1"/>
  <c r="I39" i="1" s="1"/>
  <c r="H41" i="1"/>
  <c r="I41" i="1" s="1"/>
  <c r="H42" i="1"/>
  <c r="I42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82" i="1"/>
  <c r="I282" i="1" s="1"/>
  <c r="H289" i="1"/>
  <c r="I289" i="1" s="1"/>
  <c r="H290" i="1"/>
  <c r="I290" i="1" s="1"/>
  <c r="H291" i="1"/>
  <c r="I291" i="1" s="1"/>
  <c r="H292" i="1"/>
  <c r="I292" i="1" s="1"/>
  <c r="H300" i="1"/>
  <c r="I300" i="1" s="1"/>
  <c r="H350" i="1"/>
  <c r="I350" i="1" s="1"/>
  <c r="H351" i="1"/>
  <c r="I351" i="1" s="1"/>
  <c r="H352" i="1"/>
  <c r="I352" i="1" s="1"/>
  <c r="H353" i="1"/>
  <c r="I353" i="1" s="1"/>
  <c r="H354" i="1"/>
  <c r="I354" i="1" s="1"/>
  <c r="H355" i="1"/>
  <c r="I355" i="1" s="1"/>
  <c r="H356" i="1"/>
  <c r="I356" i="1" s="1"/>
  <c r="H357" i="1"/>
  <c r="I357" i="1" s="1"/>
  <c r="H358" i="1"/>
  <c r="I358" i="1" s="1"/>
  <c r="H359" i="1"/>
  <c r="I359" i="1" s="1"/>
  <c r="H360" i="1"/>
  <c r="I360" i="1" s="1"/>
  <c r="H361" i="1"/>
  <c r="I361" i="1" s="1"/>
  <c r="H364" i="1"/>
  <c r="I364" i="1" s="1"/>
  <c r="H365" i="1"/>
  <c r="I365" i="1" s="1"/>
  <c r="G868" i="4"/>
  <c r="G867" i="4"/>
  <c r="G864" i="4"/>
  <c r="G872" i="4" s="1"/>
  <c r="G885" i="4" l="1"/>
  <c r="G886" i="4" s="1"/>
  <c r="G889" i="4" s="1"/>
  <c r="G890" i="4" s="1"/>
  <c r="G869" i="4"/>
  <c r="G870" i="4" s="1"/>
  <c r="G873" i="4" s="1"/>
  <c r="G874" i="4" s="1"/>
  <c r="K308" i="1" l="1"/>
  <c r="H308" i="1" s="1"/>
  <c r="I308" i="1" s="1"/>
  <c r="K309" i="1"/>
  <c r="G852" i="4" l="1"/>
  <c r="G851" i="4"/>
  <c r="G847" i="4"/>
  <c r="G848" i="4" s="1"/>
  <c r="G856" i="4" s="1"/>
  <c r="G853" i="4" l="1"/>
  <c r="G854" i="4" l="1"/>
  <c r="G857" i="4" s="1"/>
  <c r="G858" i="4" s="1"/>
  <c r="K307" i="1" s="1"/>
  <c r="H307" i="1" s="1"/>
  <c r="I307" i="1" s="1"/>
  <c r="F498" i="4" l="1"/>
  <c r="F136" i="4"/>
  <c r="F168" i="4"/>
  <c r="F232" i="4"/>
  <c r="F280" i="4"/>
  <c r="F104" i="4"/>
  <c r="F152" i="4"/>
  <c r="F184" i="4"/>
  <c r="F216" i="4"/>
  <c r="F248" i="4"/>
  <c r="F200" i="4" l="1"/>
  <c r="F440" i="4"/>
  <c r="F460" i="4" s="1"/>
  <c r="F480" i="4" s="1"/>
  <c r="F120" i="4"/>
  <c r="F380" i="4"/>
  <c r="F72" i="4"/>
  <c r="F439" i="4"/>
  <c r="F459" i="4" s="1"/>
  <c r="F479" i="4" s="1"/>
  <c r="F88" i="4"/>
  <c r="F379" i="4"/>
  <c r="F264" i="4"/>
  <c r="F381" i="4"/>
  <c r="F441" i="4"/>
  <c r="F461" i="4" s="1"/>
  <c r="F481" i="4" s="1"/>
  <c r="F296" i="4"/>
  <c r="H309" i="1"/>
  <c r="G658" i="4"/>
  <c r="G657" i="4"/>
  <c r="G653" i="4"/>
  <c r="G652" i="4"/>
  <c r="G651" i="4"/>
  <c r="G650" i="4"/>
  <c r="G649" i="4"/>
  <c r="G648" i="4"/>
  <c r="G647" i="4"/>
  <c r="G646" i="4"/>
  <c r="G645" i="4"/>
  <c r="G644" i="4"/>
  <c r="G643" i="4"/>
  <c r="G642" i="4"/>
  <c r="G630" i="4"/>
  <c r="G629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02" i="4"/>
  <c r="G601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74" i="4"/>
  <c r="G573" i="4"/>
  <c r="G569" i="4"/>
  <c r="G568" i="4"/>
  <c r="G567" i="4"/>
  <c r="G566" i="4"/>
  <c r="G565" i="4"/>
  <c r="G564" i="4"/>
  <c r="G563" i="4"/>
  <c r="G562" i="4"/>
  <c r="G550" i="4"/>
  <c r="G549" i="4"/>
  <c r="G545" i="4"/>
  <c r="G544" i="4"/>
  <c r="G543" i="4"/>
  <c r="G542" i="4"/>
  <c r="G541" i="4"/>
  <c r="G540" i="4"/>
  <c r="G539" i="4"/>
  <c r="G538" i="4"/>
  <c r="G526" i="4"/>
  <c r="G525" i="4"/>
  <c r="G521" i="4"/>
  <c r="G520" i="4"/>
  <c r="G519" i="4"/>
  <c r="G518" i="4"/>
  <c r="G517" i="4"/>
  <c r="G516" i="4"/>
  <c r="G515" i="4"/>
  <c r="G514" i="4"/>
  <c r="G503" i="4"/>
  <c r="G502" i="4"/>
  <c r="G498" i="4"/>
  <c r="G499" i="4" s="1"/>
  <c r="G507" i="4" s="1"/>
  <c r="F421" i="4" l="1"/>
  <c r="G421" i="4" s="1"/>
  <c r="F401" i="4"/>
  <c r="G401" i="4" s="1"/>
  <c r="F419" i="4"/>
  <c r="G419" i="4" s="1"/>
  <c r="F399" i="4"/>
  <c r="G399" i="4" s="1"/>
  <c r="F400" i="4"/>
  <c r="G400" i="4" s="1"/>
  <c r="F420" i="4"/>
  <c r="G420" i="4" s="1"/>
  <c r="I309" i="1"/>
  <c r="K343" i="1"/>
  <c r="H343" i="1" s="1"/>
  <c r="I343" i="1" s="1"/>
  <c r="K344" i="1"/>
  <c r="H344" i="1" s="1"/>
  <c r="I344" i="1" s="1"/>
  <c r="K346" i="1"/>
  <c r="H346" i="1" s="1"/>
  <c r="I346" i="1" s="1"/>
  <c r="K342" i="1"/>
  <c r="H342" i="1" s="1"/>
  <c r="I342" i="1" s="1"/>
  <c r="K302" i="1"/>
  <c r="H302" i="1" s="1"/>
  <c r="I302" i="1" s="1"/>
  <c r="K299" i="1"/>
  <c r="H299" i="1" s="1"/>
  <c r="I299" i="1" s="1"/>
  <c r="K303" i="1"/>
  <c r="H303" i="1" s="1"/>
  <c r="I303" i="1" s="1"/>
  <c r="K301" i="1"/>
  <c r="H301" i="1" s="1"/>
  <c r="I301" i="1" s="1"/>
  <c r="K311" i="1"/>
  <c r="H311" i="1" s="1"/>
  <c r="I311" i="1" s="1"/>
  <c r="K304" i="1"/>
  <c r="H304" i="1" s="1"/>
  <c r="I304" i="1" s="1"/>
  <c r="G659" i="4"/>
  <c r="G660" i="4" s="1"/>
  <c r="G663" i="4" s="1"/>
  <c r="G522" i="4"/>
  <c r="G530" i="4" s="1"/>
  <c r="G598" i="4"/>
  <c r="G606" i="4" s="1"/>
  <c r="G527" i="4"/>
  <c r="G528" i="4" s="1"/>
  <c r="G531" i="4" s="1"/>
  <c r="G631" i="4"/>
  <c r="G632" i="4" s="1"/>
  <c r="G635" i="4" s="1"/>
  <c r="G546" i="4"/>
  <c r="G554" i="4" s="1"/>
  <c r="G603" i="4"/>
  <c r="G604" i="4" s="1"/>
  <c r="G607" i="4" s="1"/>
  <c r="G570" i="4"/>
  <c r="G578" i="4" s="1"/>
  <c r="G626" i="4"/>
  <c r="G634" i="4" s="1"/>
  <c r="G654" i="4"/>
  <c r="G662" i="4" s="1"/>
  <c r="G504" i="4"/>
  <c r="G505" i="4" s="1"/>
  <c r="G508" i="4" s="1"/>
  <c r="G509" i="4" s="1"/>
  <c r="G551" i="4"/>
  <c r="G552" i="4" s="1"/>
  <c r="G555" i="4" s="1"/>
  <c r="G575" i="4"/>
  <c r="G576" i="4" s="1"/>
  <c r="G579" i="4" s="1"/>
  <c r="G487" i="4"/>
  <c r="G486" i="4"/>
  <c r="G482" i="4"/>
  <c r="G481" i="4"/>
  <c r="G480" i="4"/>
  <c r="G479" i="4"/>
  <c r="G478" i="4"/>
  <c r="G467" i="4"/>
  <c r="G466" i="4"/>
  <c r="G462" i="4"/>
  <c r="G461" i="4"/>
  <c r="G460" i="4"/>
  <c r="G459" i="4"/>
  <c r="G458" i="4"/>
  <c r="G447" i="4"/>
  <c r="G446" i="4"/>
  <c r="G442" i="4"/>
  <c r="G441" i="4"/>
  <c r="G440" i="4"/>
  <c r="G439" i="4"/>
  <c r="G438" i="4"/>
  <c r="G427" i="4"/>
  <c r="G426" i="4"/>
  <c r="G422" i="4"/>
  <c r="G418" i="4"/>
  <c r="G407" i="4"/>
  <c r="G406" i="4"/>
  <c r="G402" i="4"/>
  <c r="G398" i="4"/>
  <c r="G387" i="4"/>
  <c r="G386" i="4"/>
  <c r="G382" i="4"/>
  <c r="G381" i="4"/>
  <c r="G380" i="4"/>
  <c r="G379" i="4"/>
  <c r="G378" i="4"/>
  <c r="G367" i="4"/>
  <c r="G366" i="4"/>
  <c r="G362" i="4"/>
  <c r="G361" i="4"/>
  <c r="G360" i="4"/>
  <c r="G359" i="4"/>
  <c r="G358" i="4"/>
  <c r="G357" i="4"/>
  <c r="G356" i="4"/>
  <c r="G345" i="4"/>
  <c r="G344" i="4"/>
  <c r="G340" i="4"/>
  <c r="G339" i="4"/>
  <c r="G338" i="4"/>
  <c r="G337" i="4"/>
  <c r="G336" i="4"/>
  <c r="G335" i="4"/>
  <c r="G334" i="4"/>
  <c r="G323" i="4"/>
  <c r="G324" i="4" s="1"/>
  <c r="G325" i="4" s="1"/>
  <c r="G318" i="4"/>
  <c r="G317" i="4"/>
  <c r="G316" i="4"/>
  <c r="G315" i="4"/>
  <c r="G314" i="4"/>
  <c r="G313" i="4"/>
  <c r="G312" i="4"/>
  <c r="G301" i="4"/>
  <c r="G300" i="4"/>
  <c r="G296" i="4"/>
  <c r="G297" i="4" s="1"/>
  <c r="G305" i="4" s="1"/>
  <c r="G285" i="4"/>
  <c r="G284" i="4"/>
  <c r="G280" i="4"/>
  <c r="G281" i="4" s="1"/>
  <c r="G289" i="4" s="1"/>
  <c r="G269" i="4"/>
  <c r="G268" i="4"/>
  <c r="G264" i="4"/>
  <c r="G265" i="4" s="1"/>
  <c r="G273" i="4" s="1"/>
  <c r="G253" i="4"/>
  <c r="G252" i="4"/>
  <c r="G248" i="4"/>
  <c r="G249" i="4" s="1"/>
  <c r="G257" i="4" s="1"/>
  <c r="G237" i="4"/>
  <c r="G236" i="4"/>
  <c r="G232" i="4"/>
  <c r="G233" i="4" s="1"/>
  <c r="G241" i="4" s="1"/>
  <c r="G221" i="4"/>
  <c r="G220" i="4"/>
  <c r="G216" i="4"/>
  <c r="G217" i="4" s="1"/>
  <c r="G225" i="4" s="1"/>
  <c r="G205" i="4"/>
  <c r="G204" i="4"/>
  <c r="G200" i="4"/>
  <c r="G201" i="4" s="1"/>
  <c r="G209" i="4" s="1"/>
  <c r="G189" i="4"/>
  <c r="G188" i="4"/>
  <c r="G184" i="4"/>
  <c r="G185" i="4" s="1"/>
  <c r="G193" i="4" s="1"/>
  <c r="G173" i="4"/>
  <c r="G172" i="4"/>
  <c r="G168" i="4"/>
  <c r="G169" i="4" s="1"/>
  <c r="G177" i="4" s="1"/>
  <c r="G157" i="4"/>
  <c r="G156" i="4"/>
  <c r="G152" i="4"/>
  <c r="G153" i="4" s="1"/>
  <c r="G161" i="4" s="1"/>
  <c r="G141" i="4"/>
  <c r="G140" i="4"/>
  <c r="G136" i="4"/>
  <c r="G137" i="4" s="1"/>
  <c r="G145" i="4" s="1"/>
  <c r="G125" i="4"/>
  <c r="G124" i="4"/>
  <c r="G120" i="4"/>
  <c r="G121" i="4" s="1"/>
  <c r="G129" i="4" s="1"/>
  <c r="G109" i="4"/>
  <c r="G108" i="4"/>
  <c r="G104" i="4"/>
  <c r="G105" i="4" s="1"/>
  <c r="G113" i="4" s="1"/>
  <c r="G93" i="4"/>
  <c r="G92" i="4"/>
  <c r="G88" i="4"/>
  <c r="G89" i="4" s="1"/>
  <c r="G97" i="4" s="1"/>
  <c r="G77" i="4"/>
  <c r="G76" i="4"/>
  <c r="G72" i="4"/>
  <c r="G73" i="4" s="1"/>
  <c r="G81" i="4" s="1"/>
  <c r="G61" i="4"/>
  <c r="G60" i="4"/>
  <c r="G56" i="4"/>
  <c r="G57" i="4" s="1"/>
  <c r="G65" i="4" s="1"/>
  <c r="G45" i="4"/>
  <c r="G44" i="4"/>
  <c r="G40" i="4"/>
  <c r="G41" i="4" s="1"/>
  <c r="G49" i="4" s="1"/>
  <c r="G29" i="4"/>
  <c r="G28" i="4"/>
  <c r="G24" i="4"/>
  <c r="G25" i="4" s="1"/>
  <c r="G33" i="4" s="1"/>
  <c r="G13" i="4"/>
  <c r="G12" i="4"/>
  <c r="G8" i="4"/>
  <c r="G9" i="4" s="1"/>
  <c r="G17" i="4" s="1"/>
  <c r="G669" i="4"/>
  <c r="G670" i="4"/>
  <c r="G671" i="4"/>
  <c r="G672" i="4"/>
  <c r="G674" i="4"/>
  <c r="G675" i="4"/>
  <c r="G679" i="4"/>
  <c r="G680" i="4"/>
  <c r="G691" i="4"/>
  <c r="G692" i="4"/>
  <c r="G693" i="4"/>
  <c r="G694" i="4"/>
  <c r="G695" i="4"/>
  <c r="G696" i="4"/>
  <c r="G697" i="4"/>
  <c r="G701" i="4"/>
  <c r="G702" i="4"/>
  <c r="G713" i="4"/>
  <c r="G714" i="4"/>
  <c r="G715" i="4"/>
  <c r="G716" i="4"/>
  <c r="G717" i="4"/>
  <c r="G718" i="4"/>
  <c r="G719" i="4"/>
  <c r="G723" i="4"/>
  <c r="G724" i="4"/>
  <c r="K345" i="1" l="1"/>
  <c r="H345" i="1" s="1"/>
  <c r="I345" i="1" s="1"/>
  <c r="G636" i="4"/>
  <c r="K287" i="1" s="1"/>
  <c r="H287" i="1" s="1"/>
  <c r="I287" i="1" s="1"/>
  <c r="G206" i="4"/>
  <c r="G207" i="4" s="1"/>
  <c r="G210" i="4" s="1"/>
  <c r="G211" i="4" s="1"/>
  <c r="K78" i="1" s="1"/>
  <c r="H78" i="1" s="1"/>
  <c r="I78" i="1" s="1"/>
  <c r="K310" i="1"/>
  <c r="H310" i="1" s="1"/>
  <c r="I310" i="1" s="1"/>
  <c r="G664" i="4"/>
  <c r="K288" i="1" s="1"/>
  <c r="H288" i="1" s="1"/>
  <c r="I288" i="1" s="1"/>
  <c r="G556" i="4"/>
  <c r="K284" i="1" s="1"/>
  <c r="H284" i="1" s="1"/>
  <c r="I284" i="1" s="1"/>
  <c r="G580" i="4"/>
  <c r="K285" i="1" s="1"/>
  <c r="H285" i="1" s="1"/>
  <c r="I285" i="1" s="1"/>
  <c r="G254" i="4"/>
  <c r="G255" i="4" s="1"/>
  <c r="G258" i="4" s="1"/>
  <c r="G259" i="4" s="1"/>
  <c r="K81" i="1" s="1"/>
  <c r="H81" i="1" s="1"/>
  <c r="I81" i="1" s="1"/>
  <c r="G488" i="4"/>
  <c r="G489" i="4" s="1"/>
  <c r="G492" i="4" s="1"/>
  <c r="G532" i="4"/>
  <c r="K283" i="1" s="1"/>
  <c r="H283" i="1" s="1"/>
  <c r="I283" i="1" s="1"/>
  <c r="G408" i="4"/>
  <c r="G409" i="4" s="1"/>
  <c r="G412" i="4" s="1"/>
  <c r="G126" i="4"/>
  <c r="G127" i="4" s="1"/>
  <c r="G130" i="4" s="1"/>
  <c r="G131" i="4" s="1"/>
  <c r="K73" i="1" s="1"/>
  <c r="H73" i="1" s="1"/>
  <c r="I73" i="1" s="1"/>
  <c r="G608" i="4"/>
  <c r="K286" i="1" s="1"/>
  <c r="H286" i="1" s="1"/>
  <c r="I286" i="1" s="1"/>
  <c r="G448" i="4"/>
  <c r="G449" i="4" s="1"/>
  <c r="G452" i="4" s="1"/>
  <c r="G468" i="4"/>
  <c r="G469" i="4" s="1"/>
  <c r="G472" i="4" s="1"/>
  <c r="G681" i="4"/>
  <c r="G682" i="4" s="1"/>
  <c r="G685" i="4" s="1"/>
  <c r="G62" i="4"/>
  <c r="G63" i="4" s="1"/>
  <c r="G66" i="4" s="1"/>
  <c r="G67" i="4" s="1"/>
  <c r="G142" i="4"/>
  <c r="G143" i="4" s="1"/>
  <c r="G146" i="4" s="1"/>
  <c r="G147" i="4" s="1"/>
  <c r="K74" i="1" s="1"/>
  <c r="H74" i="1" s="1"/>
  <c r="I74" i="1" s="1"/>
  <c r="G428" i="4"/>
  <c r="G429" i="4" s="1"/>
  <c r="G432" i="4" s="1"/>
  <c r="G483" i="4"/>
  <c r="G491" i="4" s="1"/>
  <c r="G222" i="4"/>
  <c r="G223" i="4" s="1"/>
  <c r="G226" i="4" s="1"/>
  <c r="G227" i="4" s="1"/>
  <c r="K79" i="1" s="1"/>
  <c r="H79" i="1" s="1"/>
  <c r="I79" i="1" s="1"/>
  <c r="G346" i="4"/>
  <c r="G347" i="4" s="1"/>
  <c r="G350" i="4" s="1"/>
  <c r="G383" i="4"/>
  <c r="G391" i="4" s="1"/>
  <c r="G463" i="4"/>
  <c r="G471" i="4" s="1"/>
  <c r="G270" i="4"/>
  <c r="G271" i="4" s="1"/>
  <c r="G274" i="4" s="1"/>
  <c r="G275" i="4" s="1"/>
  <c r="K82" i="1" s="1"/>
  <c r="H82" i="1" s="1"/>
  <c r="I82" i="1" s="1"/>
  <c r="G388" i="4"/>
  <c r="G389" i="4" s="1"/>
  <c r="G392" i="4" s="1"/>
  <c r="G423" i="4"/>
  <c r="G431" i="4" s="1"/>
  <c r="G703" i="4"/>
  <c r="G704" i="4" s="1"/>
  <c r="G707" i="4" s="1"/>
  <c r="G46" i="4"/>
  <c r="G47" i="4" s="1"/>
  <c r="G50" i="4" s="1"/>
  <c r="G51" i="4" s="1"/>
  <c r="G403" i="4"/>
  <c r="G411" i="4" s="1"/>
  <c r="G174" i="4"/>
  <c r="G175" i="4" s="1"/>
  <c r="G178" i="4" s="1"/>
  <c r="G179" i="4" s="1"/>
  <c r="K76" i="1" s="1"/>
  <c r="H76" i="1" s="1"/>
  <c r="I76" i="1" s="1"/>
  <c r="G443" i="4"/>
  <c r="G451" i="4" s="1"/>
  <c r="G725" i="4"/>
  <c r="G726" i="4" s="1"/>
  <c r="G729" i="4" s="1"/>
  <c r="G319" i="4"/>
  <c r="G327" i="4" s="1"/>
  <c r="G94" i="4"/>
  <c r="G95" i="4" s="1"/>
  <c r="G98" i="4" s="1"/>
  <c r="G99" i="4" s="1"/>
  <c r="K71" i="1" s="1"/>
  <c r="H71" i="1" s="1"/>
  <c r="I71" i="1" s="1"/>
  <c r="G341" i="4"/>
  <c r="G349" i="4" s="1"/>
  <c r="G368" i="4"/>
  <c r="G369" i="4" s="1"/>
  <c r="G372" i="4" s="1"/>
  <c r="G363" i="4"/>
  <c r="G371" i="4" s="1"/>
  <c r="G110" i="4"/>
  <c r="G111" i="4" s="1"/>
  <c r="G114" i="4" s="1"/>
  <c r="G115" i="4" s="1"/>
  <c r="K72" i="1" s="1"/>
  <c r="H72" i="1" s="1"/>
  <c r="I72" i="1" s="1"/>
  <c r="G78" i="4"/>
  <c r="G79" i="4" s="1"/>
  <c r="G82" i="4" s="1"/>
  <c r="G83" i="4" s="1"/>
  <c r="G328" i="4"/>
  <c r="G190" i="4"/>
  <c r="G191" i="4" s="1"/>
  <c r="G194" i="4" s="1"/>
  <c r="G195" i="4" s="1"/>
  <c r="K77" i="1" s="1"/>
  <c r="H77" i="1" s="1"/>
  <c r="I77" i="1" s="1"/>
  <c r="G286" i="4"/>
  <c r="G287" i="4" s="1"/>
  <c r="G290" i="4" s="1"/>
  <c r="G291" i="4" s="1"/>
  <c r="K83" i="1" s="1"/>
  <c r="H83" i="1" s="1"/>
  <c r="I83" i="1" s="1"/>
  <c r="G158" i="4"/>
  <c r="G159" i="4" s="1"/>
  <c r="G162" i="4" s="1"/>
  <c r="G163" i="4" s="1"/>
  <c r="K75" i="1" s="1"/>
  <c r="H75" i="1" s="1"/>
  <c r="I75" i="1" s="1"/>
  <c r="G30" i="4"/>
  <c r="G31" i="4" s="1"/>
  <c r="G34" i="4" s="1"/>
  <c r="G35" i="4" s="1"/>
  <c r="G238" i="4"/>
  <c r="G239" i="4" s="1"/>
  <c r="G242" i="4" s="1"/>
  <c r="G243" i="4" s="1"/>
  <c r="K80" i="1" s="1"/>
  <c r="H80" i="1" s="1"/>
  <c r="I80" i="1" s="1"/>
  <c r="G302" i="4"/>
  <c r="G720" i="4"/>
  <c r="G728" i="4" s="1"/>
  <c r="G698" i="4"/>
  <c r="G706" i="4" s="1"/>
  <c r="G676" i="4"/>
  <c r="G684" i="4" s="1"/>
  <c r="G14" i="4"/>
  <c r="G15" i="4" s="1"/>
  <c r="G18" i="4" s="1"/>
  <c r="G19" i="4" s="1"/>
  <c r="K24" i="1" s="1"/>
  <c r="K70" i="1" l="1"/>
  <c r="H70" i="1" s="1"/>
  <c r="I70" i="1" s="1"/>
  <c r="K27" i="1"/>
  <c r="H27" i="1" s="1"/>
  <c r="I27" i="1" s="1"/>
  <c r="K25" i="1"/>
  <c r="H25" i="1" s="1"/>
  <c r="I25" i="1" s="1"/>
  <c r="K26" i="1"/>
  <c r="H26" i="1" s="1"/>
  <c r="I26" i="1" s="1"/>
  <c r="H24" i="1"/>
  <c r="I24" i="1" s="1"/>
  <c r="I293" i="1"/>
  <c r="G493" i="4"/>
  <c r="K151" i="1" s="1"/>
  <c r="H151" i="1" s="1"/>
  <c r="I151" i="1" s="1"/>
  <c r="G473" i="4"/>
  <c r="K150" i="1" s="1"/>
  <c r="H150" i="1" s="1"/>
  <c r="I150" i="1" s="1"/>
  <c r="G413" i="4"/>
  <c r="K147" i="1" s="1"/>
  <c r="H147" i="1" s="1"/>
  <c r="I147" i="1" s="1"/>
  <c r="G686" i="4"/>
  <c r="G453" i="4"/>
  <c r="K149" i="1" s="1"/>
  <c r="H149" i="1" s="1"/>
  <c r="I149" i="1" s="1"/>
  <c r="G433" i="4"/>
  <c r="K148" i="1" s="1"/>
  <c r="H148" i="1" s="1"/>
  <c r="I148" i="1" s="1"/>
  <c r="G393" i="4"/>
  <c r="K146" i="1" s="1"/>
  <c r="H146" i="1" s="1"/>
  <c r="I146" i="1" s="1"/>
  <c r="G373" i="4"/>
  <c r="K145" i="1" s="1"/>
  <c r="H145" i="1" s="1"/>
  <c r="I145" i="1" s="1"/>
  <c r="G351" i="4"/>
  <c r="K144" i="1" s="1"/>
  <c r="H144" i="1" s="1"/>
  <c r="I144" i="1" s="1"/>
  <c r="G708" i="4"/>
  <c r="G329" i="4"/>
  <c r="K143" i="1" s="1"/>
  <c r="H143" i="1" s="1"/>
  <c r="I143" i="1" s="1"/>
  <c r="G303" i="4"/>
  <c r="G306" i="4" s="1"/>
  <c r="G307" i="4" s="1"/>
  <c r="K84" i="1" s="1"/>
  <c r="H84" i="1" s="1"/>
  <c r="I84" i="1" s="1"/>
  <c r="I43" i="1" l="1"/>
  <c r="K340" i="1" l="1"/>
  <c r="H340" i="1" l="1"/>
  <c r="I340" i="1" s="1"/>
  <c r="K338" i="1" l="1"/>
  <c r="K337" i="1"/>
  <c r="K341" i="1"/>
  <c r="K339" i="1" l="1"/>
  <c r="H339" i="1" s="1"/>
  <c r="I339" i="1" s="1"/>
  <c r="K326" i="1"/>
  <c r="H326" i="1" s="1"/>
  <c r="I326" i="1" s="1"/>
  <c r="K322" i="1"/>
  <c r="H322" i="1" s="1"/>
  <c r="I322" i="1" s="1"/>
  <c r="H341" i="1"/>
  <c r="I341" i="1" s="1"/>
  <c r="H338" i="1"/>
  <c r="I338" i="1" s="1"/>
  <c r="K327" i="1"/>
  <c r="H327" i="1" s="1"/>
  <c r="I327" i="1" s="1"/>
  <c r="H337" i="1"/>
  <c r="I337" i="1" s="1"/>
  <c r="K323" i="1"/>
  <c r="H323" i="1" s="1"/>
  <c r="I323" i="1" s="1"/>
  <c r="K319" i="1"/>
  <c r="H319" i="1" s="1"/>
  <c r="I319" i="1" s="1"/>
  <c r="K329" i="1"/>
  <c r="H329" i="1" s="1"/>
  <c r="I329" i="1" s="1"/>
  <c r="K330" i="1"/>
  <c r="H330" i="1" s="1"/>
  <c r="I330" i="1" s="1"/>
  <c r="K328" i="1"/>
  <c r="H328" i="1" s="1"/>
  <c r="I328" i="1" s="1"/>
  <c r="K324" i="1"/>
  <c r="H324" i="1" s="1"/>
  <c r="I324" i="1" s="1"/>
  <c r="K325" i="1"/>
  <c r="H325" i="1" s="1"/>
  <c r="I325" i="1" s="1"/>
  <c r="K318" i="1"/>
  <c r="H318" i="1" s="1"/>
  <c r="I318" i="1" s="1"/>
  <c r="K320" i="1"/>
  <c r="H320" i="1" s="1"/>
  <c r="I320" i="1" s="1"/>
  <c r="K317" i="1"/>
  <c r="H317" i="1" s="1"/>
  <c r="I317" i="1" s="1"/>
  <c r="K316" i="1"/>
  <c r="H316" i="1" s="1"/>
  <c r="I316" i="1" s="1"/>
  <c r="K321" i="1"/>
  <c r="H321" i="1" s="1"/>
  <c r="I321" i="1" s="1"/>
  <c r="K332" i="1" l="1"/>
  <c r="H332" i="1" s="1"/>
  <c r="I332" i="1" s="1"/>
  <c r="K336" i="1"/>
  <c r="H336" i="1" s="1"/>
  <c r="I336" i="1" s="1"/>
  <c r="K313" i="1"/>
  <c r="H313" i="1" s="1"/>
  <c r="I313" i="1" s="1"/>
  <c r="K312" i="1"/>
  <c r="H312" i="1" s="1"/>
  <c r="I312" i="1" s="1"/>
  <c r="K333" i="1"/>
  <c r="H333" i="1" s="1"/>
  <c r="I333" i="1" s="1"/>
  <c r="K314" i="1"/>
  <c r="H314" i="1" s="1"/>
  <c r="I314" i="1" s="1"/>
  <c r="K315" i="1"/>
  <c r="H315" i="1" s="1"/>
  <c r="I315" i="1" s="1"/>
  <c r="K334" i="1"/>
  <c r="H334" i="1" s="1"/>
  <c r="I334" i="1" s="1"/>
  <c r="K331" i="1"/>
  <c r="H331" i="1" s="1"/>
  <c r="I331" i="1" s="1"/>
  <c r="K335" i="1"/>
  <c r="H335" i="1" s="1"/>
  <c r="I335" i="1" s="1"/>
  <c r="G836" i="4" l="1"/>
  <c r="G835" i="4"/>
  <c r="G831" i="4"/>
  <c r="G832" i="4" s="1"/>
  <c r="G840" i="4" s="1"/>
  <c r="G820" i="4"/>
  <c r="G819" i="4"/>
  <c r="G815" i="4"/>
  <c r="G816" i="4" s="1"/>
  <c r="G824" i="4" s="1"/>
  <c r="G837" i="4" l="1"/>
  <c r="G838" i="4" s="1"/>
  <c r="G841" i="4" s="1"/>
  <c r="G842" i="4" s="1"/>
  <c r="K306" i="1" s="1"/>
  <c r="H306" i="1" s="1"/>
  <c r="I306" i="1" s="1"/>
  <c r="G821" i="4"/>
  <c r="G822" i="4" s="1"/>
  <c r="G825" i="4" s="1"/>
  <c r="G826" i="4" s="1"/>
  <c r="K305" i="1" s="1"/>
  <c r="H305" i="1" s="1"/>
  <c r="I305" i="1" s="1"/>
  <c r="G730" i="4" l="1"/>
  <c r="K298" i="1" s="1"/>
  <c r="H298" i="1" s="1"/>
  <c r="I298" i="1" s="1"/>
  <c r="K297" i="1"/>
  <c r="H297" i="1" s="1"/>
  <c r="I297" i="1" s="1"/>
  <c r="K296" i="1" l="1"/>
  <c r="H296" i="1" s="1"/>
  <c r="I296" i="1" s="1"/>
  <c r="H367" i="1" s="1"/>
</calcChain>
</file>

<file path=xl/sharedStrings.xml><?xml version="1.0" encoding="utf-8"?>
<sst xmlns="http://schemas.openxmlformats.org/spreadsheetml/2006/main" count="4694" uniqueCount="813">
  <si>
    <t>ITEM</t>
  </si>
  <si>
    <t>DESCRIÇÃO DOS SERVIÇOS</t>
  </si>
  <si>
    <t>Unid</t>
  </si>
  <si>
    <t>Quant</t>
  </si>
  <si>
    <t>PREÇO</t>
  </si>
  <si>
    <t>UNITÁRIO</t>
  </si>
  <si>
    <t>TOTAL</t>
  </si>
  <si>
    <t>M</t>
  </si>
  <si>
    <t>TOTAL GERAL</t>
  </si>
  <si>
    <t>PT</t>
  </si>
  <si>
    <t>2.1</t>
  </si>
  <si>
    <t>CJ</t>
  </si>
  <si>
    <t>UND</t>
  </si>
  <si>
    <t xml:space="preserve">Leis Sociais Horista = </t>
  </si>
  <si>
    <t>Leis Sociais Mensalista =</t>
  </si>
  <si>
    <t>Serviço</t>
  </si>
  <si>
    <t>Unidade</t>
  </si>
  <si>
    <t>Data</t>
  </si>
  <si>
    <t>MATERIAL</t>
  </si>
  <si>
    <t>UNIDADE</t>
  </si>
  <si>
    <t>QUANT.</t>
  </si>
  <si>
    <t>P. UNITARIO</t>
  </si>
  <si>
    <t>P. TOTAL</t>
  </si>
  <si>
    <t>TOTAL MATERIAL</t>
  </si>
  <si>
    <t>MÃO-DE-OBRA</t>
  </si>
  <si>
    <t>Ajudante</t>
  </si>
  <si>
    <t>MÃO DE OBRA</t>
  </si>
  <si>
    <t>MÃO DE OBRA COM LEIS SOCIAIS</t>
  </si>
  <si>
    <t>RESUMO</t>
  </si>
  <si>
    <t>und</t>
  </si>
  <si>
    <t>h</t>
  </si>
  <si>
    <t>Servente</t>
  </si>
  <si>
    <t>TOTAL GERAL    R$</t>
  </si>
  <si>
    <t>Pedreiro</t>
  </si>
  <si>
    <t>Eletricista</t>
  </si>
  <si>
    <t>COMP.</t>
  </si>
  <si>
    <t>DESCRIÇÃO</t>
  </si>
  <si>
    <t>Caixa Airstop p/ disjuntor bipolar de embutir até 50A</t>
  </si>
  <si>
    <t>Caixa de aluminio 4"x2"</t>
  </si>
  <si>
    <t>Caixa de F°G° 4"x4"</t>
  </si>
  <si>
    <t>Caixa de passagem ch. aço 100x100x80mm</t>
  </si>
  <si>
    <t>Caixa de passagem ch. aço 150x150x80mm</t>
  </si>
  <si>
    <t>Caixa de passagem ch. aço 200x200x100mm</t>
  </si>
  <si>
    <t>Caixa de passagem em aluminio 100x100x70mm</t>
  </si>
  <si>
    <t>Caixa de passagem em aluminio 200x200x115mm</t>
  </si>
  <si>
    <t>Caixa de passagem em aluminio 300x300x130mm</t>
  </si>
  <si>
    <t>Caixa de passagem em aluminio 400x400x180mm</t>
  </si>
  <si>
    <t>Caixa plástica 4"x2"</t>
  </si>
  <si>
    <t>Caixa plástica 4"x4"</t>
  </si>
  <si>
    <t>Caixa plástica octogonal</t>
  </si>
  <si>
    <t>Caixa polifásica padrão Celpa</t>
  </si>
  <si>
    <t>Quadro de comando - proteção trifásico - 2CV</t>
  </si>
  <si>
    <t>Disjuntor 10 DR 2P- 25A 10 mA - PADRÃO DIN</t>
  </si>
  <si>
    <t>Disjuntor 10 DR 4P- 25A 10 mA - PADRÃO DIN</t>
  </si>
  <si>
    <t>Disjuntor 1P - 10 a 30A - PADRÃO DIN</t>
  </si>
  <si>
    <t>Disjuntor 1P - 40 e 50A - PADRÃO DIN</t>
  </si>
  <si>
    <t>Disjuntor 2P - 15 a 50A - PADRÃO DIN</t>
  </si>
  <si>
    <t>Disjuntor 3P - 15 a 50A - PADRÃO DIN</t>
  </si>
  <si>
    <t>Disjuntor 3P - 60 a 100A - PADRÃO DIN</t>
  </si>
  <si>
    <t>Disjuntor UL 3P - 125A a 225A - PADRÃO DIN</t>
  </si>
  <si>
    <t>Eletrocalha de metal curve "L" desc tipo "U" perf. 100 - 3m</t>
  </si>
  <si>
    <t>Eletrocalha de metal curve "L" desc tipo "U" perf. 50 - 3m</t>
  </si>
  <si>
    <t>Eletrocalha de metal curve "L" desc tipo "U" perf. 75 - 3m</t>
  </si>
  <si>
    <t>Eletrocalha de metal curve "T"  tipo "U" perf. 100 - 3m</t>
  </si>
  <si>
    <t>Eletrocalha de metal curve "T"  tipo "U" perf. 50 - 3m</t>
  </si>
  <si>
    <t>Eletrocalha de metal curve "T"  tipo "U" perf. 75 - 3m</t>
  </si>
  <si>
    <t>Eletrocalha de metal curve "U"perf. 100x75 - 3m</t>
  </si>
  <si>
    <t>Eletrocalha de metal curve "U"perf. 50x100 - 3m</t>
  </si>
  <si>
    <t>Eletrocalha de metal curve "U"perf. 50x50 - 3m</t>
  </si>
  <si>
    <t>Eletroduto de F°G° de 1 1/2"</t>
  </si>
  <si>
    <t>Eletroduto de F°G° de 1 1/4"</t>
  </si>
  <si>
    <t>Eletroduto de F°G° de 1"</t>
  </si>
  <si>
    <t>Eletroduto de F°G° de 2 1/2"</t>
  </si>
  <si>
    <t>Eletroduto de F°G° de 2"</t>
  </si>
  <si>
    <t>Eletroduto de F°G° de 3"</t>
  </si>
  <si>
    <t>Eletroduto de F°G° de 3/4"</t>
  </si>
  <si>
    <t>Eletroduto de F°G° de 4"</t>
  </si>
  <si>
    <t>Tampa cega 4"x2" metálica</t>
  </si>
  <si>
    <t>Tampa cega 4"x2" plástica</t>
  </si>
  <si>
    <t>Tampa cega 4"x4" plástica</t>
  </si>
  <si>
    <t>Tampa cega 4x4" metálica</t>
  </si>
  <si>
    <t>Tomada  sistema X completa</t>
  </si>
  <si>
    <t>Tomada 2P+T 10A (s/fiaçao)</t>
  </si>
  <si>
    <t>Tomada 2P+T 20A (s/fiaçao)</t>
  </si>
  <si>
    <t>Chave faca HA 400A</t>
  </si>
  <si>
    <t>Elo fusivel 10K</t>
  </si>
  <si>
    <t>Elo fusivel 15K</t>
  </si>
  <si>
    <t>Mureta de mediçao em alv.c/laje em conc.(c=2.20/l=0.50/h=2.0m)</t>
  </si>
  <si>
    <t>Para raio de distribuição de tensão 15 KV</t>
  </si>
  <si>
    <t>Pára-Raio latao cromado tipo Franklin (s/acess.)</t>
  </si>
  <si>
    <t>Proteção contra surto BT-CAT-8KA-127V</t>
  </si>
  <si>
    <t>Bocal com rabicho</t>
  </si>
  <si>
    <t>Bocal de louça E-27</t>
  </si>
  <si>
    <t>Saída lateral p/ eletroduto 1"</t>
  </si>
  <si>
    <t>Sinaleira de portão de entrada de veículos</t>
  </si>
  <si>
    <t>Suporte isolado c/ braçadeira p/ para raio</t>
  </si>
  <si>
    <t>Suporte isolador simples</t>
  </si>
  <si>
    <t>Suporte para eletrocalhas</t>
  </si>
  <si>
    <t>Supressor contra surto CLAMPER 45KA</t>
  </si>
  <si>
    <t>Barra rosqueada (3m) 1/4"</t>
  </si>
  <si>
    <t>Bucha e arruela de alumínio de     3/4"</t>
  </si>
  <si>
    <t>Bucha e arruela de alumínio de    1"</t>
  </si>
  <si>
    <t>Bucha e arruela de alumínio de   1 1/4"</t>
  </si>
  <si>
    <t>Bucha e arruela de alumínio de  1 1/2"</t>
  </si>
  <si>
    <t>Bucha e arruela de alumínio de  2"</t>
  </si>
  <si>
    <t>Bucha e arruela de alumínio de 2 1/2"</t>
  </si>
  <si>
    <t>Bucha e arruela de alumínio de 3"</t>
  </si>
  <si>
    <t>Bucha e arruela de aluminio de 4"</t>
  </si>
  <si>
    <t>Haste de Aço cobreada 3/4"x3m c/ conector</t>
  </si>
  <si>
    <t>Isolador pilar porcelana 15KV</t>
  </si>
  <si>
    <t>Ponto de solda exotérmica</t>
  </si>
  <si>
    <t>Unidut múltiplo Ø 1"</t>
  </si>
  <si>
    <t>Unidut múltiplo Ø 3/4"</t>
  </si>
  <si>
    <t>Tampa espelho p/ RJ-45 de 02 saídas</t>
  </si>
  <si>
    <t>Tomada  RJ-45 de embutir em espelho</t>
  </si>
  <si>
    <t>Cabo telefônico APL - 10 pares</t>
  </si>
  <si>
    <t>Ponto p/ telefone(c/eletroduto,cx.,fiaçao e tomada)</t>
  </si>
  <si>
    <t>Protetor de surto para linha telefônica</t>
  </si>
  <si>
    <t>Quadro telefonico (sobrepor) 40x40x15cm</t>
  </si>
  <si>
    <t>Quadro telefonico (sobrepor) 60x60x15cm</t>
  </si>
  <si>
    <t>Quadro telefonico inter de distr. 120x120x12cm</t>
  </si>
  <si>
    <t>Conjunto de pontos para estação de trabalho</t>
  </si>
  <si>
    <t>Tomada 2P+T 10A (s/fiação)</t>
  </si>
  <si>
    <t>Cabo 2,5mm2 - 750V</t>
  </si>
  <si>
    <t>m</t>
  </si>
  <si>
    <t>Tomada sistema X</t>
  </si>
  <si>
    <t>Patch cable 1,5m cat 6</t>
  </si>
  <si>
    <t xml:space="preserve">Ajudante </t>
  </si>
  <si>
    <t>Ponto para CFTV (sem cabeamento)</t>
  </si>
  <si>
    <t>Caixa plástica 4x2"</t>
  </si>
  <si>
    <t>Tampa cega 4x2"</t>
  </si>
  <si>
    <t>Ponto para alarme (sem cabeamento)</t>
  </si>
  <si>
    <t>Eletroduto PVC 1"</t>
  </si>
  <si>
    <t>Curva 90º p/ elet PVC 3/4" (IE)</t>
  </si>
  <si>
    <t>Luva p/ elet PVC 3/4" (IE)</t>
  </si>
  <si>
    <t>Braçadeira tipo "D" p/ elet de 3/4"</t>
  </si>
  <si>
    <t>Curva 90º p/ elet PVC 1" (IE)</t>
  </si>
  <si>
    <t>Bucha e arruelade de alumínio de 3/4"</t>
  </si>
  <si>
    <t>Bucha e arruela de alumínio de 1"</t>
  </si>
  <si>
    <t>Eletroduto em PVC de 3/4"</t>
  </si>
  <si>
    <t>Luva p/ elet PVC 1" (IE)</t>
  </si>
  <si>
    <t>Braçadeira tipo "D" p/ elet de 1"</t>
  </si>
  <si>
    <t>Canaleta Hellermann HT 50x20mm</t>
  </si>
  <si>
    <t>Canaleta Hellermann MC 95x22mm</t>
  </si>
  <si>
    <t>Disjuntor 3P - 300A</t>
  </si>
  <si>
    <t>Disjuntor 3P - 400A</t>
  </si>
  <si>
    <t>Disjuntor 3P - 600A</t>
  </si>
  <si>
    <t>Circuito elétrico até 4m (Tubulação, fiação e tomada)</t>
  </si>
  <si>
    <t>Circuito elétrico até 4m (tubulação, fiação e tomada)</t>
  </si>
  <si>
    <t>Canaleta megacanal 95x22mm ref. Hellermann MC</t>
  </si>
  <si>
    <t>Caixa bastidor universal ref. Hellermann MC CBU</t>
  </si>
  <si>
    <t>Caixa de derivação ref. Hellermann MC CD</t>
  </si>
  <si>
    <t>Cotovelo interno ref. Hellermann MC AIM</t>
  </si>
  <si>
    <t>Cotovelo externo ref. Hellermann MC AEM</t>
  </si>
  <si>
    <t>Tampa terminal ref. Hellermann MC TF</t>
  </si>
  <si>
    <t>Caixa de derivação multifuncional ref. Hellermann MC CM</t>
  </si>
  <si>
    <t>Luva ref. Hellermann MC U</t>
  </si>
  <si>
    <t>Canaleta minicanal 50x20mm ref. Hellermann HT5020</t>
  </si>
  <si>
    <t>Circuito elétrico a partir de 4 a 10m (tubulação, fiação e tomada)</t>
  </si>
  <si>
    <t>Bucha plástica 6mm c/ parafuso</t>
  </si>
  <si>
    <t>Circuito elétrico até 4m (c/ canaleta megacanal 95x22mm)</t>
  </si>
  <si>
    <t>Circuito elétrico a partir de 4m até 10m (c/ canaleta megacanal 95x22mm)</t>
  </si>
  <si>
    <t>Circuito elétrico a partir de 10m até 20m (c/ canaleta megacanal 95x22mm)</t>
  </si>
  <si>
    <t>Circuito elétrico até 4m (c/ canaleta minicanal 50x20mm)</t>
  </si>
  <si>
    <t>Canaleta Hellermann HT5020</t>
  </si>
  <si>
    <t>Circuito elétrico a partir de 4m até 10m (c/ canaleta minicanal 50x20mm)</t>
  </si>
  <si>
    <t>Circuito elétrico a partir de 10m até 20m (c/ canaleta minicanal 50x20mm)</t>
  </si>
  <si>
    <t>Curva plana 90º ref. Hellermann CP5020</t>
  </si>
  <si>
    <t>União ref. Hellermann UN5020</t>
  </si>
  <si>
    <t>Lâmpada Led Tubular T8 de 10W</t>
  </si>
  <si>
    <t>Lâmpada Led de 10W</t>
  </si>
  <si>
    <t xml:space="preserve">Lâmpada Led Tubular T8 de 20W </t>
  </si>
  <si>
    <t>Quadro Geral de Baixa Tensão (QGBT)</t>
  </si>
  <si>
    <t>Quadro de Distribuição de Força e Luz (QDFL)</t>
  </si>
  <si>
    <t>Quadro de Distribuição de Ar Condicionado (QDAC)</t>
  </si>
  <si>
    <t>Quadro de Distribuição Estabilizado (QDE)</t>
  </si>
  <si>
    <t>Lâmpada LED de 10W</t>
  </si>
  <si>
    <t>Conjunto de pontos p/ estação de trabalho</t>
  </si>
  <si>
    <t>Conector fêmea RJ-45 - cat. 6</t>
  </si>
  <si>
    <t>Revisão de ponto elétrico (predial ou estabilizado)</t>
  </si>
  <si>
    <t>Conector macho RJ-45 - cat. 6</t>
  </si>
  <si>
    <t>Cotovelo interno ref. Hellermann AI5020</t>
  </si>
  <si>
    <t>Cotovelo externo ref. Hellermann AE5020</t>
  </si>
  <si>
    <t>União "T" plana ref. Hellermann CT5020</t>
  </si>
  <si>
    <t>Tampa final ref. Hellermann TF5020</t>
  </si>
  <si>
    <t>UNID</t>
  </si>
  <si>
    <t>PREÇO MÉDIO MERCADO</t>
  </si>
  <si>
    <t>PLANILHA DE PREÇO MÉDIO DE MERCADO</t>
  </si>
  <si>
    <t>Quadro de Distribuição de Ar Concicionado (QDAC)</t>
  </si>
  <si>
    <t>Circuito elétrico a partir de 10 a 20m (tubulação, fiação e tomada)</t>
  </si>
  <si>
    <t>INSUMO</t>
  </si>
  <si>
    <t>fevereiro-18</t>
  </si>
  <si>
    <t>Quadro de comando - proteção trifásico - 3CV</t>
  </si>
  <si>
    <t>Quadro de comando - proteção trifásico - 4CV</t>
  </si>
  <si>
    <t>Retirada de ponto elétrico</t>
  </si>
  <si>
    <t>Centro de distribuição de 16 disjuntores (c/ barramento)</t>
  </si>
  <si>
    <t>Centro de distribuição de 20 disjuntores (c/ barramento)</t>
  </si>
  <si>
    <t>Centro de distribuição de 36 disjuntores (c/ barramento)</t>
  </si>
  <si>
    <t>Centro de distribuição de 70 disjuntores (c/barramento)</t>
  </si>
  <si>
    <t>Substituição para Cotovelo interno ref. Hellermann AI5020</t>
  </si>
  <si>
    <t>Substituição para Cotovelo externo ref. Hellermann AE5020</t>
  </si>
  <si>
    <t>Subsituição para União ref. Hellermann UN5020</t>
  </si>
  <si>
    <t>Substituição para Tampa final ref. Hellermann TF5020</t>
  </si>
  <si>
    <t>Manutenção de Circuito elétrico a partir de 10m até 20m (c/ canaleta megacanal 95x22mm)</t>
  </si>
  <si>
    <t>Manutenção de Circuito elétrico até 4m (c/ canaleta minicanal 50x20mm)</t>
  </si>
  <si>
    <t>Manutenção de Circuito elétrico a partir de 4m até 10m (c/ canaleta minicanal 50x20mm)</t>
  </si>
  <si>
    <t>Manutenção de Circuito elétrico a partir de 10m até 20m (c/ canaleta minicanal 50x20mm)</t>
  </si>
  <si>
    <t>Manutenção de Circuito elétrico a partir de 4m até 10m (c/ canaleta megacanal 95x22mm)</t>
  </si>
  <si>
    <t>Manutenção de Circuito elétrico até 4m (c/ canaleta megacanal 95x22mm)</t>
  </si>
  <si>
    <t>Manutenção de Conjunto de pontos para estação de trabalho (sem cabeamento)</t>
  </si>
  <si>
    <t>Manutenção de Circuito elétrico até 4m (tubulação e tomada)</t>
  </si>
  <si>
    <t>Manutenção de Circuito elétrico a partir de 4 a 10m (tubulação e tomada)</t>
  </si>
  <si>
    <t>Manutenção de Circuito elétrico a partir de 10 a 20m (tubulação e tomada)</t>
  </si>
  <si>
    <t>Substituição de Canaleta Antiga para Canaleta minicanal 50x20mm ref. Hellermann HT5020</t>
  </si>
  <si>
    <t>Substituição de Canaleta Antiga para Canaleta megacanal 95x22mm ref. Hellermann MC</t>
  </si>
  <si>
    <t>Subsitituição de Caixa Antiga para Caixa bastidor universal ref. Hellermann MC CBU</t>
  </si>
  <si>
    <t>Substiuição de Caixa Antiga para Caixa de derivação ref. Hellermann MC CD</t>
  </si>
  <si>
    <t>Centro de distribuição de 06 disjuntores (s/ barramento)</t>
  </si>
  <si>
    <t>Centro de distribuição de 08 disjuntores (s/ barramento)</t>
  </si>
  <si>
    <t>Centro de distribuição de 10 disjuntores (s/ barramento)</t>
  </si>
  <si>
    <t>Reorganização de fiação elétrica e lógica com canaletas</t>
  </si>
  <si>
    <t>Bloco cook - 50 pares</t>
  </si>
  <si>
    <t>Bloco terminal - 50 pares</t>
  </si>
  <si>
    <t>Luminaria c/ 04 lamp. fluorescentes 16W (s/ fiaçao)</t>
  </si>
  <si>
    <t>Luminaria c/ 04 lamp. fluorescentes 32W (s/ fiaçao)</t>
  </si>
  <si>
    <t>Tubo PVC rigido diam. 50mm p/proteçao cordoalha</t>
  </si>
  <si>
    <t>Regua de 05 tomadas</t>
  </si>
  <si>
    <t>Regua de 04 tomadas</t>
  </si>
  <si>
    <t>Terminal de compressão em latão 185mm²</t>
  </si>
  <si>
    <t>Conector para haste de aterramento de 3/4"</t>
  </si>
  <si>
    <t>Conector para haste de aterramento de 5/8"</t>
  </si>
  <si>
    <t>Haste de Aço cobreada 5/8"x3,0m c/ conector</t>
  </si>
  <si>
    <t>Manutenção e conserto de ponto elétrico predial</t>
  </si>
  <si>
    <t>Manutenção e conserto de ponto elétrico estabilizado</t>
  </si>
  <si>
    <t>Revisão de ponto de luz</t>
  </si>
  <si>
    <t>SERVIÇOS ELÉTRICOS</t>
  </si>
  <si>
    <t>Substituição para Cotovelo interno ref. Hellermann MC AIM</t>
  </si>
  <si>
    <t>Substituição para Cotovelo externo ref. Hellermann MC AEM</t>
  </si>
  <si>
    <t>Substituição para Tampa terminal ref. Hellermann MC TF</t>
  </si>
  <si>
    <t>Substituição para Curva plana 90º ref. Hellermann CP5020</t>
  </si>
  <si>
    <t>Substituição para União "T" plana ref. Hellermann CT5020</t>
  </si>
  <si>
    <t>Substituição para Caixa de derivação multifuncional ref. Hellermann MC CM</t>
  </si>
  <si>
    <t>Substituição para Luva ref. Hellermann MC U</t>
  </si>
  <si>
    <t>Remanejamento de Conjunto de pontos p/ estação de trabalho</t>
  </si>
  <si>
    <t>Remanejamento de ponto de CFTV</t>
  </si>
  <si>
    <t>Remanejamento de ponto de alarmes</t>
  </si>
  <si>
    <t>Reorganização de fiação elétrica e lógica sem canaletas</t>
  </si>
  <si>
    <t>Circuito elétrico a partir de  4 a 10m (Tubulação, fiação e tomada)</t>
  </si>
  <si>
    <t>Circuito elétrico a partir de 10 a 20m (Tubulação, fiação e tomada)</t>
  </si>
  <si>
    <t>Circuito elétrico a partir de 4 a 10m (c/ canaleta minicanal 50x20mm)</t>
  </si>
  <si>
    <t>Circuito elétrico a partir de 10 a 20m (c/ canaleta megacanal 95x22mm)</t>
  </si>
  <si>
    <t>Circuito elétrico a partir de 4 a 10m (c/ canaleta megacanal 95x22mm)</t>
  </si>
  <si>
    <t>Circuito elétrico a partir de 10 a 20m (c/ canaleta minicanal 50x20mm)</t>
  </si>
  <si>
    <t>Manutenção e conserto de ponto lógico</t>
  </si>
  <si>
    <t>Manutenção e conserto de ponto telefônico</t>
  </si>
  <si>
    <t>Exaustor d=40cm</t>
  </si>
  <si>
    <t>LUMINÁRIAS INSTALAÇÃO E/OU SUBSTITUIÇÃO</t>
  </si>
  <si>
    <t>Circuito Lógico até 4m (Tubulação, fiação e tomada) (c/instalação embutida)</t>
  </si>
  <si>
    <t>Circuito lógico a partir de  4 a 10m (Tubulação, fiação e tomada) (c/instalação embutida)</t>
  </si>
  <si>
    <t>Circuito lógico a partir de 10 a 20m (Tubulação, fiação e tomada) (c/instalação embutida)</t>
  </si>
  <si>
    <t>Circuito Lógico até 4m (Tubulação, fiação e tomada) (c/instalação aparente)</t>
  </si>
  <si>
    <t>Circuito lógico a partir de  4 a 10m (Tubulação, fiação e tomada) (c/instalação aparente)</t>
  </si>
  <si>
    <t>Circuito lógico a partir de 10 a 20m (Tubulação, fiação e tomada) (c/instalação aparente)</t>
  </si>
  <si>
    <t>Circuito Lógico de até 4m (Tubulação, fiação e tomada) (c/ Instalação Embutida)</t>
  </si>
  <si>
    <t>Anilha de identificação (pacote c/ 20un)</t>
  </si>
  <si>
    <t>Conector BNC p/ solda</t>
  </si>
  <si>
    <t>Fita isolante de alta fusão</t>
  </si>
  <si>
    <t>Eletroduto em PVC de 1"</t>
  </si>
  <si>
    <t>Certificação de cabeamento</t>
  </si>
  <si>
    <t>Pt</t>
  </si>
  <si>
    <t>Caixa em PVC de sobrepor 2 pass. p/ RJ-45</t>
  </si>
  <si>
    <t>Circuito lógico a partir de 4 a 10m (Tubulação, fiação e tomada) (c/ Instalação Embutida)</t>
  </si>
  <si>
    <t>Circuito Lógico a partir de 10 a 20m (Tubulação, fiação e tomada) (c/ Instalação Embutida)</t>
  </si>
  <si>
    <t>Circuito lógico até 4m (Tubulação, fiação e tomada) (c/ Instalação aparente)</t>
  </si>
  <si>
    <t>Parafuso-3.9x32mm</t>
  </si>
  <si>
    <t>Bucha plastica-6mm c/ parafuso</t>
  </si>
  <si>
    <t>Eletroduto - ferro galvanizado 1"</t>
  </si>
  <si>
    <t>Caixa em PVC de sobrepor 3"x3"</t>
  </si>
  <si>
    <t>Plug cover</t>
  </si>
  <si>
    <t>Circuito lógico a partir de  4 a 10m (Tubulação, fiação e tomada) (c/ Instalação aparente)</t>
  </si>
  <si>
    <t>Circuito lógico a partir de 10 a 20m (Tubulação, fiação e tomada) (c/ Instalação aparente)</t>
  </si>
  <si>
    <t>Tomadas 2 (2P+T) 10A (c/fiação)</t>
  </si>
  <si>
    <t>Tomadas 2 (2P+T) 20A (c/fiação)</t>
  </si>
  <si>
    <t>Substituição de Exaustor 40cm</t>
  </si>
  <si>
    <t>Perfilado perfurado 38x38mm (3 m)</t>
  </si>
  <si>
    <t>Tampa de pressão para perfilado 38mm (3m)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</si>
  <si>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</si>
  <si>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</si>
  <si>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</si>
  <si>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</si>
  <si>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</si>
  <si>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</si>
  <si>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</si>
  <si>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</si>
  <si>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</si>
  <si>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</si>
  <si>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</si>
  <si>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</si>
  <si>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</si>
  <si>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</si>
  <si>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</si>
  <si>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</si>
  <si>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</si>
  <si>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</si>
  <si>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</si>
  <si>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</si>
  <si>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</si>
  <si>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</si>
  <si>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</si>
  <si>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</si>
  <si>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</si>
  <si>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</si>
  <si>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</si>
  <si>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</si>
  <si>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</si>
  <si>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</si>
  <si>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</si>
  <si>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</si>
  <si>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</si>
  <si>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</si>
  <si>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</si>
  <si>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</si>
  <si>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</si>
  <si>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DISPOSITIVOS E DISJUNTORES - INSTALAÇÃO E/OU SUBSTITUIÇÃO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</si>
  <si>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</si>
  <si>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</si>
  <si>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</si>
  <si>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</si>
  <si>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</si>
  <si>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</si>
  <si>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</si>
  <si>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</si>
  <si>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</si>
  <si>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</si>
  <si>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</si>
  <si>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</si>
  <si>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</si>
  <si>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</si>
  <si>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</si>
  <si>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</si>
  <si>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</si>
  <si>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</si>
  <si>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</si>
  <si>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</si>
  <si>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</si>
  <si>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</si>
  <si>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</si>
  <si>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</si>
  <si>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</si>
  <si>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</si>
  <si>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</si>
  <si>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</si>
  <si>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</si>
  <si>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</si>
  <si>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</si>
  <si>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</si>
  <si>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</si>
  <si>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</si>
  <si>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</si>
  <si>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</si>
  <si>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</si>
  <si>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</si>
  <si>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</si>
  <si>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</si>
  <si>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</si>
  <si>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</si>
  <si>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</si>
  <si>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</si>
  <si>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</si>
  <si>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</si>
  <si>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</si>
  <si>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</si>
  <si>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</si>
  <si>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</si>
  <si>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</si>
  <si>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</si>
  <si>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</si>
  <si>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</si>
  <si>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</si>
  <si>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</si>
  <si>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</si>
  <si>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</si>
  <si>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</si>
  <si>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</si>
  <si>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</si>
  <si>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</si>
  <si>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</si>
  <si>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</si>
  <si>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</si>
  <si>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</si>
  <si>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</si>
  <si>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</si>
  <si>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</si>
  <si>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</si>
  <si>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</si>
  <si>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</si>
  <si>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</si>
  <si>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</si>
  <si>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</si>
  <si>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</si>
  <si>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</si>
  <si>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</si>
  <si>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</si>
  <si>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</si>
  <si>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</si>
  <si>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</si>
  <si>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</si>
  <si>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</si>
  <si>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</si>
  <si>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</si>
  <si>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</si>
  <si>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</si>
  <si>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</si>
  <si>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</si>
  <si>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</si>
  <si>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</si>
  <si>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</si>
  <si>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</si>
  <si>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</si>
  <si>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</si>
  <si>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</si>
  <si>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</si>
  <si>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</si>
  <si>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</si>
  <si>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</si>
  <si>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</si>
  <si>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</si>
  <si>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</si>
  <si>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</si>
  <si>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</si>
  <si>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</si>
  <si>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</si>
  <si>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</si>
  <si>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</si>
  <si>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</si>
  <si>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</si>
  <si>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</si>
  <si>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</si>
  <si>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</si>
  <si>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</si>
  <si>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</si>
  <si>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</si>
  <si>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</si>
  <si>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</si>
  <si>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</si>
  <si>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</si>
  <si>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</si>
  <si>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</si>
  <si>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</si>
  <si>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</si>
  <si>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</si>
  <si>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</si>
  <si>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</si>
  <si>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</si>
  <si>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</si>
  <si>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</si>
  <si>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</si>
  <si>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</si>
  <si>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</si>
  <si>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</si>
  <si>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</si>
  <si>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</si>
  <si>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</si>
  <si>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</si>
  <si>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</si>
  <si>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</si>
  <si>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</si>
  <si>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</si>
  <si>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</si>
  <si>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</si>
  <si>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</si>
  <si>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</si>
  <si>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</si>
  <si>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</si>
  <si>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</si>
  <si>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</si>
  <si>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</si>
  <si>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</si>
  <si>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</si>
  <si>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</si>
  <si>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</si>
  <si>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</si>
  <si>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</si>
  <si>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</si>
  <si>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</si>
  <si>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</si>
  <si>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</si>
  <si>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</si>
  <si>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</si>
  <si>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</si>
  <si>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</si>
  <si>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</si>
  <si>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</si>
  <si>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</si>
  <si>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</si>
  <si>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</si>
  <si>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</si>
  <si>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</si>
  <si>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</si>
  <si>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</si>
  <si>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</si>
  <si>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</si>
  <si>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</si>
  <si>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</si>
  <si>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</si>
  <si>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</si>
  <si>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</si>
  <si>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</si>
  <si>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</si>
  <si>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</si>
  <si>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</si>
  <si>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</si>
  <si>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</si>
  <si>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</si>
  <si>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</si>
  <si>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</si>
  <si>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</si>
  <si>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</si>
  <si>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</si>
  <si>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</si>
  <si>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</si>
  <si>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</si>
  <si>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</si>
  <si>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</si>
  <si>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</si>
  <si>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LÓGICA - INSTALAÇÃO E/OU SUBSTITUIÇÃO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</si>
  <si>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</si>
  <si>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</si>
  <si>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</si>
  <si>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</si>
  <si>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</si>
  <si>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</si>
  <si>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</si>
  <si>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</si>
  <si>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</si>
  <si>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</si>
  <si>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</si>
  <si>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</si>
  <si>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</si>
  <si>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</si>
  <si>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</si>
  <si>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</si>
  <si>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</si>
  <si>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</si>
  <si>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</si>
  <si>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</si>
  <si>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</si>
  <si>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</si>
  <si>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</si>
  <si>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Quadro de medição trifásico (c/ disjuntor)</t>
  </si>
  <si>
    <t>QUADROS E CAIXAS - INSTALAÇÃO E/OU SUBSTITUIÇÃO</t>
  </si>
  <si>
    <t>Disjuntor 3P - 175A - PADRÃO DIN</t>
  </si>
  <si>
    <t>Disjuntor 3P - 200A - PADRÃO DIN</t>
  </si>
  <si>
    <t>Disjuntor 3P - 250A - PADRÃO DIN</t>
  </si>
  <si>
    <t>4.15</t>
  </si>
  <si>
    <t>4.16</t>
  </si>
  <si>
    <t>4.17</t>
  </si>
  <si>
    <t>4.18</t>
  </si>
  <si>
    <t>ELETRODUTOS, CONDULETES E CALHAS - INSTALAÇÃO E/OU SUBSTITUIÇÃO</t>
  </si>
  <si>
    <t>CABOS - INSTALAÇÃO E/OU SUBSTITUIÇÃO</t>
  </si>
  <si>
    <t>PONTOS, TOMADAS E INTERRUPTORES - INSTALAÇÃO E/OU SUBSTITUIÇÃO</t>
  </si>
  <si>
    <t>Luminária de embutir com aletas e 2 lâmpadas de Led de 10W</t>
  </si>
  <si>
    <t>Luminária de embutir com aletas e 2 lâmpadas de Led de 18W</t>
  </si>
  <si>
    <t>Luminária de sobrepor com aletas e 2 lâmpadas de Led de 18W</t>
  </si>
  <si>
    <t>ALIMENTAÇÃO, MEDIÇÃO, PROTEÇÃO E MOTORES - INSTALAÇÃO E/OU SUBSTITUIÇÃO</t>
  </si>
  <si>
    <t>ACESSÓRIOS E CONEXÕES</t>
  </si>
  <si>
    <t>Aparelho sinalizador luminoso com led, para saida garagem, com 2 lentes em policarbonato, bivolt (inclui suporte de fixacao)</t>
  </si>
  <si>
    <t>INSTALAÇÕES E/OU MANUTENÇÃO TELEFÔNICAS</t>
  </si>
  <si>
    <t>Quadro de Distribuição de Ar Condicionado (QDAC), com disjuntores</t>
  </si>
  <si>
    <t>Quadro Geral de Baixa Tensão (QGBT), com disjuntores</t>
  </si>
  <si>
    <t>Quadro de Distribuição de Força e Luz (QDFL), com disjuntores</t>
  </si>
  <si>
    <t>Quadro de Distribuição Estabilizado (QDE), com disjuntores e chave comutadora</t>
  </si>
  <si>
    <t>Cabo de cobre  unipolar 10mm2 - 1 kV</t>
  </si>
  <si>
    <t>Cabo de cobre  unipolar 16mm2 - 1 kV</t>
  </si>
  <si>
    <t>Cabo de cobre  unipolar 25mm2 - 1 kV</t>
  </si>
  <si>
    <t>Cabo de cobre  unipolar 35mm2 - 1 kV</t>
  </si>
  <si>
    <t>Cabo de cobre  unipolar 50mm2 - 1 kV</t>
  </si>
  <si>
    <t>Cabo de cobre  unipolar 70mm2 - 1 kV</t>
  </si>
  <si>
    <t>Cabo de cobre  unipolar 95mm2 - 1 kV</t>
  </si>
  <si>
    <t>Cabo de cobre  unipolar 120mm2 - 1 kV</t>
  </si>
  <si>
    <t>Cabo de cobre unipolar 150mm2 - 1 kV</t>
  </si>
  <si>
    <t>Cabo de cobre unipolar 185mm2 - 1 kV</t>
  </si>
  <si>
    <t>Cabo de cobre  unipolar 240mm2 - 1 kV</t>
  </si>
  <si>
    <t>Estimativa de custo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</si>
  <si>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</si>
  <si>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</si>
  <si>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</si>
  <si>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</si>
  <si>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</si>
  <si>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</si>
  <si>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</si>
  <si>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</si>
  <si>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</si>
  <si>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</si>
  <si>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</si>
  <si>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</si>
  <si>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</si>
  <si>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</si>
  <si>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</si>
  <si>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</si>
  <si>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</si>
  <si>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</si>
  <si>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</si>
  <si>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</si>
  <si>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10.12</t>
  </si>
  <si>
    <t>10.17</t>
  </si>
  <si>
    <t>10.22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</si>
  <si>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</si>
  <si>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</si>
  <si>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</si>
  <si>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</si>
  <si>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</si>
  <si>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</si>
  <si>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</si>
  <si>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</si>
  <si>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</si>
  <si>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</si>
  <si>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</si>
  <si>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</si>
  <si>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</si>
  <si>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</si>
  <si>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</si>
  <si>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</si>
  <si>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</si>
  <si>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</si>
  <si>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</si>
  <si>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</si>
  <si>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</si>
  <si>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12.1</t>
  </si>
  <si>
    <t>12.2</t>
  </si>
  <si>
    <t>Bota fora manual c/ DMT=200m</t>
  </si>
  <si>
    <t>M³</t>
  </si>
  <si>
    <t>Limpeza geral e entrega da obra</t>
  </si>
  <si>
    <t>M²</t>
  </si>
  <si>
    <t>LIMPEZA E RETIRADA DE MATERIAS</t>
  </si>
  <si>
    <t>COMPOSIÇÕES DE PREÇO UNITÁRIO - GEPLE</t>
  </si>
  <si>
    <t>REFERÊNCIA</t>
  </si>
  <si>
    <t>SEDOP</t>
  </si>
  <si>
    <t>OUT/2018</t>
  </si>
  <si>
    <t>SINAPI</t>
  </si>
  <si>
    <t>74166/001</t>
  </si>
  <si>
    <t xml:space="preserve"> SEDOP</t>
  </si>
  <si>
    <t>Interruptor diferencial residual 20A/30mA-2P</t>
  </si>
  <si>
    <t>Interruptor diferencial residual 40A/30mA-4P</t>
  </si>
  <si>
    <t>74130/001</t>
  </si>
  <si>
    <t>74130/002</t>
  </si>
  <si>
    <t>74130/003</t>
  </si>
  <si>
    <t>74130/004</t>
  </si>
  <si>
    <t>74130/005</t>
  </si>
  <si>
    <t>Lâmpada de Led Tubular 10W bivolt</t>
  </si>
  <si>
    <t>Lâmpada de Led Tubular 18W bivolt</t>
  </si>
  <si>
    <t>74231/001</t>
  </si>
  <si>
    <t>Chave fusível de distribuição 15KV L 100A</t>
  </si>
  <si>
    <t>Chave reversora 3P-30A-220V</t>
  </si>
  <si>
    <t>Mastro simples de f.g. p/ para-raio (c/ acessorios)</t>
  </si>
  <si>
    <t>73857/001</t>
  </si>
  <si>
    <t>73857/002</t>
  </si>
  <si>
    <t>73857/003</t>
  </si>
  <si>
    <t>73857/004</t>
  </si>
  <si>
    <t>Braçadeira tipo "D' p/ elet de 3/4"</t>
  </si>
  <si>
    <t>Braçadeira tipo "D' p/ elet de 1"</t>
  </si>
  <si>
    <t>Braçadeira tipo "D' p/ elet de 2"</t>
  </si>
  <si>
    <t>Braçadeira tipo "D' p/ elet de 2 1/2"</t>
  </si>
  <si>
    <t>Curva 90° p/ elet. F°G° 2 1/2" (IE)</t>
  </si>
  <si>
    <t>Curva 90° p/ elet. F°G° 2" (IE)</t>
  </si>
  <si>
    <t>Curva 90° p/ elet. F°G° 3" (IE)</t>
  </si>
  <si>
    <t>Curva 90° p/ elet. F°G° 4" (IE)</t>
  </si>
  <si>
    <t>Curva 90° p/ elet. PVC 1 1/2" (IE)</t>
  </si>
  <si>
    <t>Curva 90° p/ elet. PVC 1 1/4" (IE)</t>
  </si>
  <si>
    <t>Curva 90° p/ elet. PVC 2 1/2" (IE)</t>
  </si>
  <si>
    <t>Curva 90° p/ elet. PVC 2" (IE)</t>
  </si>
  <si>
    <t>Curva 90° p/ elet. PVC 3" (IE)</t>
  </si>
  <si>
    <t>Curva 90º p/ elet. PVC 1" (IE)</t>
  </si>
  <si>
    <t>Luva p/ elet. F°G° de 1 1/2" (IE)</t>
  </si>
  <si>
    <t>Luva p/ elet. F°G° de 2 1/2" (IE)</t>
  </si>
  <si>
    <t>Luva p/ elet. F°G° de 4" (IE)</t>
  </si>
  <si>
    <t>Luva p/ elet. PVC de 1 1/2" (IE)</t>
  </si>
  <si>
    <t>Luva p/ elet. PVC de 1 1/4" (IE)</t>
  </si>
  <si>
    <t>Luva p/ elet. PVC de 2 1/2" (IE)</t>
  </si>
  <si>
    <t>Luva p/ elet. PVC de 2" (IE)</t>
  </si>
  <si>
    <t>Luva p/ elet. PVC de 4" (IE)</t>
  </si>
  <si>
    <t>Rele fotoeletrico</t>
  </si>
  <si>
    <t>Sinaleira duplo com relé foeletrico p/ para-raio</t>
  </si>
  <si>
    <t>Terminal de compressão em latão 10mm²</t>
  </si>
  <si>
    <t>Terminal de compressão em latão 16mm²</t>
  </si>
  <si>
    <t>Terminal de compressão em latão 25mm²</t>
  </si>
  <si>
    <t>Terminal de compressão em latão 35mm²</t>
  </si>
  <si>
    <t>Terminal de compressão em latão 50mm²</t>
  </si>
  <si>
    <t>Terminal de compressão em latão 70mm²</t>
  </si>
  <si>
    <t>Terminal de compressão em latão 95mm²</t>
  </si>
  <si>
    <t>73781/001</t>
  </si>
  <si>
    <t>Curva 90º p/ elet. FºGº 1 1/2" (IE)</t>
  </si>
  <si>
    <t>Curva 90º p/ elet. FºGº 1 1/4" (IE)</t>
  </si>
  <si>
    <t>Curva 90º p/ elet. FºGº 1" (IE)</t>
  </si>
  <si>
    <t>Curva 90º p/ elet. FºGº 3/4" (IE)</t>
  </si>
  <si>
    <t>Curva 90º p/ elet. PVC 4" (IE)</t>
  </si>
  <si>
    <t>Condulete de aluminio tipo X 1"</t>
  </si>
  <si>
    <t>Condulete de aluminio tipo X 3/4"</t>
  </si>
  <si>
    <t>Isolador de pino - completo 15 KV</t>
  </si>
  <si>
    <t>Isolador roldana 72x72</t>
  </si>
  <si>
    <t>Luva p/ elet. FºGº de 1 1/4" (IE)</t>
  </si>
  <si>
    <t>Luva p/ elet. FºGº de 1" (IE)</t>
  </si>
  <si>
    <t>Luva p/ elet. FºGº de 2" (IE)</t>
  </si>
  <si>
    <t>Luva p/ elet. FºGº de 3" (IE)</t>
  </si>
  <si>
    <t>Luva p/ elet. FºGº de 3/4" (IE)</t>
  </si>
  <si>
    <t>Luva p/ elet. PVC de 1" (IE)</t>
  </si>
  <si>
    <t>Luva p/ elet. PVC de 3" (IE)</t>
  </si>
  <si>
    <t>Luva p/ elet. PVC de 3/4" (IE)</t>
  </si>
  <si>
    <t>Cabo UTP par trançado 04P 24 AWG Cat 6e</t>
  </si>
  <si>
    <t>Instalação de No-Break e Banco de Baterias (até 30 kVA)</t>
  </si>
  <si>
    <t>Eletrotecnico montador</t>
  </si>
  <si>
    <t>Instalação de nobreak até 30 KVa</t>
  </si>
  <si>
    <t>Desinstalação de No-Break e Banco de Baterias (até 30 kVA)</t>
  </si>
  <si>
    <t>Substituição de baterias de banco de baterias (até 40 baterias, sem forn. das baterias)</t>
  </si>
  <si>
    <t>Substituição de baterias de banco de baterias (até 40 baterias, sem fornecimento)</t>
  </si>
  <si>
    <t>Desinstalação de nobreak até 30 KVa</t>
  </si>
  <si>
    <t>05-2019</t>
  </si>
  <si>
    <t>Cabo UTP-cat.6-4 pares</t>
  </si>
  <si>
    <t>Conector femea RJ-45 - cat. 6</t>
  </si>
  <si>
    <t>PATCH CORD, CATEGORIA 6, EXTENSAO DE 1,50 M</t>
  </si>
  <si>
    <t>05-19</t>
  </si>
  <si>
    <t>Substituição de Lâmpada Fluorescente T8 para Lâmpada Led Tubular T8 de 18W</t>
  </si>
  <si>
    <t>Substituição de Lâmpada Fluorescente T8 para Lâmpada Led Tubular T8 de 10W</t>
  </si>
  <si>
    <t>Soquete Base G13</t>
  </si>
  <si>
    <t>Substituição de Lâmpada Fluorescente T5 para Lâmpada Led Tubular T8 de 18W</t>
  </si>
  <si>
    <t>Soquete Base G13 anti-vibração</t>
  </si>
  <si>
    <t>Lâmpada Led Tubular T5 de 18W</t>
  </si>
  <si>
    <t>Substituição de Lâmpada Fluorescente T5 para Lâmpada Led Tubular T8 de 10W</t>
  </si>
  <si>
    <t>Substituição de Lampada Incandescente para Lâmpada Bulbo Led de 10W</t>
  </si>
  <si>
    <t>Lâmpada Bulbo Led de 10W</t>
  </si>
  <si>
    <t>Caixa octogonal 4" x 4", metálica, instalada em laje - fornecimento e instalação</t>
  </si>
  <si>
    <t>Caixa sextavada 3" x 3", metálica, instalada em laje - fornecimento e instalação</t>
  </si>
  <si>
    <t>Caixa de inspeção em concreto pré-moldado dn 60cm com tampa h= 60cm - fornecimento e instalação</t>
  </si>
  <si>
    <t>Caixa de passagem para telefone 15x15x10cm (sobrepor), fornecimento e instalação</t>
  </si>
  <si>
    <t>OUT/2019</t>
  </si>
  <si>
    <t>Centro de distribuição de 12 disjuntores (s/ barramento)</t>
  </si>
  <si>
    <t>Centro de distribuição de 24 disjuntores (c/ barramento)</t>
  </si>
  <si>
    <t>Centro de distribuição de 32 disjuntores (c/ barramento)</t>
  </si>
  <si>
    <t>Centro de distribuição de 40 disjuntores (c/ barramento)</t>
  </si>
  <si>
    <t>Disjuntor tipo nema, monopolar 10 ate 30a, tensao maxima de 240 v</t>
  </si>
  <si>
    <t>Disjuntor tipo nema, monopolar 35 ate 50 a, tensao maxima de 240 v</t>
  </si>
  <si>
    <t>Disjuntor tipo nema, bipolar 10 ate 50 a, tensao maxima 415 v</t>
  </si>
  <si>
    <t>Disjuntor tipo nema, tripolar 10 ate 50a, tensao maxima de 415 v</t>
  </si>
  <si>
    <t>Disjuntor tipo nema, tripolar 60 ate 100 a, tensao maxima de 415 v</t>
  </si>
  <si>
    <t>Condulete de alumínio, tipo x, para eletroduto de aço galvanizado dn 20 mm (3/4''), aparente - fornecimento e instalação.</t>
  </si>
  <si>
    <t>ABR/2019</t>
  </si>
  <si>
    <t>Eletroduto rígido roscável, pvc, dn 50 mm (1 1/2") - fornecimento e instalação.</t>
  </si>
  <si>
    <t>Eletroduto rígido roscável, pvc, dn 40 mm (1 1/4"), para circuitos terminais, instalado em parede - fornecimento e instalação.</t>
  </si>
  <si>
    <t>Eletroduto rígido roscável, pvc, dn 32 mm (1"), para circuitos terminais, instalado em parede - fornecimento e instalação.</t>
  </si>
  <si>
    <t>Eletroduto rígido roscável, pvc, dn 75 mm (2 1/2") - fornecimento e instalação.</t>
  </si>
  <si>
    <t>Eletroduto rígido roscável, pvc, dn 60 mm (2") - fornecimento e instalação.</t>
  </si>
  <si>
    <t>Eletroduto rígido roscável, pvc, dn 85 mm (3") - fornecimento e instalação.</t>
  </si>
  <si>
    <t>Eletroduto rígido roscável, pvc, dn 25 mm (3/4"), para circuitos terminais, instalado em parede - fornecimento e instalação.</t>
  </si>
  <si>
    <t>Eletroduto rígido roscável, pvc, dn 110 mm (4") - fornecimento e instalação.</t>
  </si>
  <si>
    <t>Cabo de cobre flexível isolado, 2,5 mm², anti-chama 450/750 v, para circuitos terminais - fornecimento e instalação.</t>
  </si>
  <si>
    <t>Cabo de cobre flexível isolado, 4 mm², anti-chama 450/750 v, para circuitos terminais - fornecimento e instalação.</t>
  </si>
  <si>
    <t>Cabo de cobre flexível isolado, 6 mm², anti-chama 450/750 v, para circuitos terminais - fornecimento e instalação.</t>
  </si>
  <si>
    <t>Cordoalha de cobre nu 16 mm², não enterrada, com isolador - fornecimento e instalação.</t>
  </si>
  <si>
    <t>Cordoalha de cobre nu 25 mm², não enterrada, com isolador - fornecimento e instalação.</t>
  </si>
  <si>
    <t>Cordoalha de cobre nu 35 mm², não enterrada, com isolador - fornecimento e instalação.</t>
  </si>
  <si>
    <t>Cordoalha de cobre nu 50 mm², enterrada, sem isolador - fornecimento e instalação.</t>
  </si>
  <si>
    <t>Interruptor simples (1 módulo) com 1 tomada de embutir 2p+t 10 a, incluindo suporte e placa - fornecimento e instalação.</t>
  </si>
  <si>
    <t>Interruptor simples (1 módulo), 10a/250v, incluindo suporte e placa - fornecimento e instalação.</t>
  </si>
  <si>
    <t>Interruptor simples (2 módulos) com 1 tomada de embutir 2p+t 10 a, incluindo suporte e placa - fornecimento e instalação.</t>
  </si>
  <si>
    <t>Interruptor simples (2 módulos), 10a/250v, incluindo suporte e placa - fornecimento e instalação.</t>
  </si>
  <si>
    <t>Interruptor simples (3 módulos), 10a/250v, incluindo suporte e placa - fornecimento e instalação.</t>
  </si>
  <si>
    <t>Remoção de luminárias, de forma manual, sem reaproveitamento.</t>
  </si>
  <si>
    <t>Lâmpada led 10 w bivolt branca (base e27)</t>
  </si>
  <si>
    <t>Luminária de emergência - fornecimento e instalação</t>
  </si>
  <si>
    <t>Luminaria aberta para iluminacao publica, para lampada a vapor de mercurio ate 400w e mista ate 500w, com braco em tubo de aco galv d=50mm proj hor=2.500mm e proj vert= 2.200mm, fornecimento e instalacao.</t>
  </si>
  <si>
    <t>Luminária arandela tipo tartaruga, com grade, para 1 lâmpada de 15 w - fornecimento e instalação.</t>
  </si>
  <si>
    <t>Transformador distribuição 112,5kva trifásico 60hz classe 15kv imerso em óleo mineral fornecimento e instalação.</t>
  </si>
  <si>
    <t>Transformador distribuição 75kva trifásico 60hz classe 15kv imerso em óleo mineral fornecimento e instalação.</t>
  </si>
  <si>
    <t>Transformador distribuição 150kva trifásico 60hz classe 15kv imerso em óleo mineral fornecimento e instalação.</t>
  </si>
  <si>
    <t>Transformador distribuição 225kva trifásico 60hz classe 15kv imerso em óleo mineral fornecimento e instalação.</t>
  </si>
  <si>
    <t>Mufla terminal primaria unipolar uso interno para cabo 35/120mm2, isolação 15/25kv em epr - borracha de silicone. Fornecimento e instalação.</t>
  </si>
  <si>
    <t>Tomada para telefone rj11 - fornecimento e instalação.</t>
  </si>
  <si>
    <t>Tomada de rede rj45 - fornecimento e instalação.</t>
  </si>
  <si>
    <t>10.13</t>
  </si>
  <si>
    <t>10.14</t>
  </si>
  <si>
    <t>10.15</t>
  </si>
  <si>
    <t>10.16</t>
  </si>
  <si>
    <t>10.18</t>
  </si>
  <si>
    <t>10.19</t>
  </si>
  <si>
    <t>10.20</t>
  </si>
  <si>
    <t>10.21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</si>
  <si>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</si>
  <si>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</si>
  <si>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</si>
  <si>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</si>
  <si>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</si>
  <si>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</si>
  <si>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</si>
  <si>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</si>
  <si>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20.27</t>
  </si>
  <si>
    <t>Luminária de led para iluminação publica, de 98 w até 137 w, involucro em alumínio ou aço inox</t>
  </si>
  <si>
    <t>Substituição de luminária de lâmpada mista por Luminária LED equivalente</t>
  </si>
  <si>
    <t>Cabo telefônico ci-50 10 pares instalado em prumada - fornecimento e instalação.</t>
  </si>
  <si>
    <t>Cabo telefônico ci-50 20 pares instalado em prumada - fornecimento e instalação.</t>
  </si>
  <si>
    <t>Cabo telefônico ctp-apl-50 10 pares instalado em entrada de edificação - fornecimento e instalação.</t>
  </si>
  <si>
    <t>Quadro de distribuição para telefone n.3, 40x40x12cm em chapa metálica, de embutir, sem acessórios, padrão Telebrás, fornecimento e instalação.</t>
  </si>
  <si>
    <t>Quadro de distribuição para telefone n.4, 60x60x12cm em chapa metálica, de embutir, sem acessórios, padrão Telebrás, fornecimento e instalação.</t>
  </si>
  <si>
    <t>Quadro de distribuição para telefone n.5, 80x80x12cm em chapa metálica, sem acessórios, padrão Telebrás, fornecimento e instalação.</t>
  </si>
  <si>
    <t>EMPRESA A</t>
  </si>
  <si>
    <t>EMPRESA B</t>
  </si>
  <si>
    <t>EMPRESA C</t>
  </si>
  <si>
    <t>EMPRESA D</t>
  </si>
  <si>
    <t>EMPRESA E</t>
  </si>
  <si>
    <t>EMPRESA F</t>
  </si>
  <si>
    <t>EMPRESA G</t>
  </si>
  <si>
    <t>EMPRESA H</t>
  </si>
  <si>
    <t>EMPRESA I</t>
  </si>
  <si>
    <t>ADENDO 07 - ESTIMATIVA DE CUSTO, COMPOSIÇÕES E PREÇO MÉDIO DE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</si>
</sst>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"/>
    <numFmt numFmtId="168" formatCode="000000"/>
    <numFmt numFmtId="169" formatCode="_([$€]* #,##0.00_);_([$€]* \(#,##0.00\);_([$€]* &quot;-&quot;??_);_(@_)"/>
    <numFmt numFmtId="170" formatCode="d&quot;.&quot;"/>
    <numFmt numFmtId="171" formatCode="_(* #,##0_);_(* \(#,##0\);_(* &quot;-&quot;??_);_(@_)"/>
    <numFmt numFmtId="172" formatCode="_(* #,##0.00_);_(* \(#,##0.00\);_(* \-??_);_(@_)"/>
    <numFmt numFmtId="173" formatCode="_(&quot;R$ &quot;* #,##0.00_);_(&quot;R$ &quot;* \(#,##0.00\);_(&quot;R$ &quot;* \-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59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6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9"/>
      <name val="Courier New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8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rgb="FFFF0000"/>
      <name val="Calibri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" fillId="0" borderId="0"/>
    <xf numFmtId="0" fontId="15" fillId="6" borderId="2" applyFont="0" applyBorder="0" applyAlignment="0">
      <alignment vertical="center"/>
    </xf>
    <xf numFmtId="0" fontId="16" fillId="7" borderId="11" applyBorder="0" applyAlignment="0">
      <alignment horizontal="center" vertical="center"/>
    </xf>
    <xf numFmtId="169" fontId="4" fillId="0" borderId="0" applyFont="0" applyFill="0" applyBorder="0" applyAlignment="0" applyProtection="0"/>
    <xf numFmtId="170" fontId="17" fillId="0" borderId="0" applyBorder="0" applyProtection="0">
      <alignment horizontal="right" vertical="top"/>
    </xf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10" borderId="0" applyNumberFormat="0" applyBorder="0" applyAlignment="0" applyProtection="0"/>
    <xf numFmtId="0" fontId="20" fillId="22" borderId="12" applyNumberFormat="0" applyAlignment="0" applyProtection="0"/>
    <xf numFmtId="0" fontId="21" fillId="23" borderId="13" applyNumberFormat="0" applyAlignment="0" applyProtection="0"/>
    <xf numFmtId="0" fontId="22" fillId="0" borderId="14" applyNumberFormat="0" applyFill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7" borderId="0" applyNumberFormat="0" applyBorder="0" applyAlignment="0" applyProtection="0"/>
    <xf numFmtId="0" fontId="23" fillId="13" borderId="12" applyNumberFormat="0" applyAlignment="0" applyProtection="0"/>
    <xf numFmtId="0" fontId="24" fillId="9" borderId="0" applyNumberFormat="0" applyBorder="0" applyAlignment="0" applyProtection="0"/>
    <xf numFmtId="173" fontId="4" fillId="0" borderId="0" applyFill="0" applyBorder="0" applyAlignment="0" applyProtection="0"/>
    <xf numFmtId="0" fontId="25" fillId="28" borderId="0" applyNumberFormat="0" applyBorder="0" applyAlignment="0" applyProtection="0"/>
    <xf numFmtId="0" fontId="4" fillId="0" borderId="0"/>
    <xf numFmtId="0" fontId="26" fillId="0" borderId="0"/>
    <xf numFmtId="0" fontId="4" fillId="0" borderId="0"/>
    <xf numFmtId="0" fontId="4" fillId="29" borderId="15" applyNumberFormat="0" applyAlignment="0" applyProtection="0"/>
    <xf numFmtId="0" fontId="27" fillId="22" borderId="16" applyNumberFormat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9" fillId="0" borderId="20" applyNumberFormat="0" applyFill="0" applyAlignment="0" applyProtection="0"/>
    <xf numFmtId="172" fontId="4" fillId="0" borderId="0" applyFill="0" applyBorder="0" applyAlignment="0" applyProtection="0"/>
    <xf numFmtId="43" fontId="1" fillId="0" borderId="0" applyFont="0" applyFill="0" applyBorder="0" applyAlignment="0" applyProtection="0"/>
  </cellStyleXfs>
  <cellXfs count="331">
    <xf numFmtId="0" fontId="0" fillId="0" borderId="0" xfId="0"/>
    <xf numFmtId="0" fontId="0" fillId="0" borderId="1" xfId="0" applyBorder="1"/>
    <xf numFmtId="43" fontId="5" fillId="0" borderId="1" xfId="1" applyFont="1" applyBorder="1"/>
    <xf numFmtId="49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168" fontId="5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4" applyFont="1"/>
    <xf numFmtId="0" fontId="10" fillId="0" borderId="0" xfId="4" applyFont="1" applyFill="1" applyBorder="1" applyAlignment="1"/>
    <xf numFmtId="10" fontId="10" fillId="0" borderId="0" xfId="4" applyNumberFormat="1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8" fillId="0" borderId="0" xfId="4" applyFont="1" applyFill="1"/>
    <xf numFmtId="10" fontId="10" fillId="0" borderId="0" xfId="4" applyNumberFormat="1" applyFont="1" applyFill="1" applyAlignment="1">
      <alignment horizontal="center"/>
    </xf>
    <xf numFmtId="0" fontId="8" fillId="2" borderId="1" xfId="4" applyFont="1" applyFill="1" applyBorder="1"/>
    <xf numFmtId="166" fontId="10" fillId="2" borderId="1" xfId="6" applyFont="1" applyFill="1" applyBorder="1" applyAlignment="1">
      <alignment horizontal="center"/>
    </xf>
    <xf numFmtId="0" fontId="12" fillId="0" borderId="10" xfId="4" applyFont="1" applyFill="1" applyBorder="1" applyAlignment="1">
      <alignment horizontal="center"/>
    </xf>
    <xf numFmtId="49" fontId="10" fillId="4" borderId="1" xfId="6" applyNumberFormat="1" applyFont="1" applyFill="1" applyBorder="1" applyAlignment="1">
      <alignment horizontal="center"/>
    </xf>
    <xf numFmtId="0" fontId="8" fillId="3" borderId="1" xfId="4" applyFont="1" applyFill="1" applyBorder="1"/>
    <xf numFmtId="0" fontId="10" fillId="3" borderId="10" xfId="4" applyFont="1" applyFill="1" applyBorder="1" applyAlignment="1">
      <alignment horizontal="center"/>
    </xf>
    <xf numFmtId="166" fontId="12" fillId="3" borderId="10" xfId="6" applyFont="1" applyFill="1" applyBorder="1" applyAlignment="1">
      <alignment horizontal="right"/>
    </xf>
    <xf numFmtId="166" fontId="10" fillId="3" borderId="10" xfId="6" applyFont="1" applyFill="1" applyBorder="1" applyAlignment="1"/>
    <xf numFmtId="166" fontId="10" fillId="3" borderId="10" xfId="6" applyFont="1" applyFill="1" applyBorder="1" applyAlignment="1">
      <alignment horizontal="center"/>
    </xf>
    <xf numFmtId="166" fontId="10" fillId="3" borderId="1" xfId="4" applyNumberFormat="1" applyFont="1" applyFill="1" applyBorder="1" applyAlignment="1"/>
    <xf numFmtId="166" fontId="13" fillId="3" borderId="1" xfId="6" applyFont="1" applyFill="1" applyBorder="1" applyAlignment="1">
      <alignment horizontal="center"/>
    </xf>
    <xf numFmtId="166" fontId="13" fillId="3" borderId="1" xfId="6" applyFont="1" applyFill="1" applyBorder="1"/>
    <xf numFmtId="166" fontId="13" fillId="3" borderId="7" xfId="6" applyFont="1" applyFill="1" applyBorder="1" applyAlignment="1"/>
    <xf numFmtId="166" fontId="13" fillId="3" borderId="9" xfId="6" applyFont="1" applyFill="1" applyBorder="1" applyAlignment="1"/>
    <xf numFmtId="0" fontId="10" fillId="3" borderId="1" xfId="4" applyFont="1" applyFill="1" applyBorder="1" applyAlignment="1"/>
    <xf numFmtId="43" fontId="10" fillId="3" borderId="1" xfId="4" applyNumberFormat="1" applyFont="1" applyFill="1" applyBorder="1" applyAlignment="1"/>
    <xf numFmtId="0" fontId="8" fillId="3" borderId="1" xfId="4" applyFont="1" applyFill="1" applyBorder="1" applyAlignment="1">
      <alignment horizontal="center"/>
    </xf>
    <xf numFmtId="0" fontId="8" fillId="3" borderId="1" xfId="4" applyFont="1" applyFill="1" applyBorder="1" applyAlignment="1"/>
    <xf numFmtId="0" fontId="10" fillId="3" borderId="1" xfId="4" applyFont="1" applyFill="1" applyBorder="1" applyAlignment="1">
      <alignment horizontal="center"/>
    </xf>
    <xf numFmtId="0" fontId="10" fillId="3" borderId="1" xfId="4" quotePrefix="1" applyFont="1" applyFill="1" applyBorder="1" applyAlignment="1">
      <alignment vertical="justify"/>
    </xf>
    <xf numFmtId="166" fontId="10" fillId="3" borderId="1" xfId="6" applyFont="1" applyFill="1" applyBorder="1" applyAlignment="1">
      <alignment horizontal="center"/>
    </xf>
    <xf numFmtId="0" fontId="10" fillId="0" borderId="1" xfId="4" applyFont="1" applyBorder="1" applyAlignment="1">
      <alignment horizontal="center"/>
    </xf>
    <xf numFmtId="166" fontId="13" fillId="5" borderId="1" xfId="6" applyFont="1" applyFill="1" applyBorder="1"/>
    <xf numFmtId="166" fontId="13" fillId="3" borderId="10" xfId="6" applyFont="1" applyFill="1" applyBorder="1" applyAlignment="1">
      <alignment horizontal="right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2" fontId="1" fillId="0" borderId="1" xfId="82" applyNumberFormat="1" applyFont="1" applyFill="1" applyBorder="1" applyAlignment="1" applyProtection="1">
      <alignment vertical="center" wrapText="1"/>
      <protection locked="0"/>
    </xf>
    <xf numFmtId="2" fontId="1" fillId="0" borderId="1" xfId="82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/>
    <xf numFmtId="49" fontId="35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49" fontId="0" fillId="0" borderId="1" xfId="2" applyNumberFormat="1" applyFont="1" applyFill="1" applyBorder="1" applyAlignment="1" applyProtection="1">
      <alignment horizontal="center" vertical="center" wrapText="1"/>
    </xf>
    <xf numFmtId="2" fontId="0" fillId="0" borderId="1" xfId="82" applyNumberFormat="1" applyFont="1" applyFill="1" applyBorder="1" applyAlignment="1" applyProtection="1">
      <alignment horizontal="right" vertical="center" wrapText="1"/>
      <protection locked="0"/>
    </xf>
    <xf numFmtId="43" fontId="0" fillId="0" borderId="1" xfId="1" applyFont="1" applyBorder="1"/>
    <xf numFmtId="2" fontId="0" fillId="0" borderId="1" xfId="82" applyNumberFormat="1" applyFont="1" applyFill="1" applyBorder="1" applyAlignment="1" applyProtection="1">
      <alignment vertical="center" wrapText="1"/>
      <protection locked="0"/>
    </xf>
    <xf numFmtId="0" fontId="8" fillId="3" borderId="4" xfId="4" applyFont="1" applyFill="1" applyBorder="1" applyAlignment="1">
      <alignment horizontal="center"/>
    </xf>
    <xf numFmtId="165" fontId="13" fillId="5" borderId="9" xfId="6" applyNumberFormat="1" applyFont="1" applyFill="1" applyBorder="1" applyAlignment="1">
      <alignment horizontal="right"/>
    </xf>
    <xf numFmtId="0" fontId="40" fillId="30" borderId="1" xfId="0" applyFont="1" applyFill="1" applyBorder="1" applyAlignment="1">
      <alignment horizontal="center" vertical="center" wrapText="1"/>
    </xf>
    <xf numFmtId="2" fontId="40" fillId="30" borderId="1" xfId="0" applyNumberFormat="1" applyFont="1" applyFill="1" applyBorder="1" applyAlignment="1">
      <alignment horizontal="center" vertical="center" wrapText="1"/>
    </xf>
    <xf numFmtId="164" fontId="40" fillId="30" borderId="1" xfId="3" applyFont="1" applyFill="1" applyBorder="1" applyAlignment="1">
      <alignment horizontal="center" vertical="center" wrapText="1"/>
    </xf>
    <xf numFmtId="2" fontId="5" fillId="0" borderId="1" xfId="82" applyNumberFormat="1" applyFont="1" applyFill="1" applyBorder="1" applyAlignment="1" applyProtection="1">
      <alignment horizontal="right" vertical="center" wrapText="1"/>
      <protection locked="0"/>
    </xf>
    <xf numFmtId="2" fontId="5" fillId="0" borderId="1" xfId="82" applyNumberFormat="1" applyFont="1" applyFill="1" applyBorder="1" applyAlignment="1" applyProtection="1">
      <alignment vertical="center" wrapText="1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1" xfId="0" applyFont="1" applyFill="1" applyBorder="1" applyAlignment="1">
      <alignment vertical="center"/>
    </xf>
    <xf numFmtId="43" fontId="0" fillId="31" borderId="1" xfId="1" applyFont="1" applyFill="1" applyBorder="1"/>
    <xf numFmtId="0" fontId="0" fillId="31" borderId="1" xfId="0" applyFill="1" applyBorder="1"/>
    <xf numFmtId="43" fontId="5" fillId="31" borderId="1" xfId="1" applyFont="1" applyFill="1" applyBorder="1"/>
    <xf numFmtId="0" fontId="1" fillId="31" borderId="1" xfId="0" applyFont="1" applyFill="1" applyBorder="1"/>
    <xf numFmtId="2" fontId="1" fillId="31" borderId="1" xfId="0" applyNumberFormat="1" applyFont="1" applyFill="1" applyBorder="1"/>
    <xf numFmtId="2" fontId="0" fillId="31" borderId="1" xfId="82" applyNumberFormat="1" applyFont="1" applyFill="1" applyBorder="1" applyAlignment="1" applyProtection="1">
      <alignment horizontal="right" vertical="center" wrapText="1"/>
      <protection locked="0"/>
    </xf>
    <xf numFmtId="43" fontId="0" fillId="31" borderId="1" xfId="1" applyFont="1" applyFill="1" applyBorder="1" applyAlignment="1">
      <alignment horizontal="right"/>
    </xf>
    <xf numFmtId="4" fontId="1" fillId="31" borderId="1" xfId="0" applyNumberFormat="1" applyFont="1" applyFill="1" applyBorder="1"/>
    <xf numFmtId="43" fontId="0" fillId="0" borderId="10" xfId="1" applyFont="1" applyBorder="1"/>
    <xf numFmtId="17" fontId="10" fillId="30" borderId="1" xfId="4" applyNumberFormat="1" applyFont="1" applyFill="1" applyBorder="1" applyAlignment="1">
      <alignment horizontal="center" vertical="center"/>
    </xf>
    <xf numFmtId="0" fontId="8" fillId="0" borderId="1" xfId="4" applyFont="1" applyBorder="1"/>
    <xf numFmtId="0" fontId="8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43" fontId="0" fillId="31" borderId="1" xfId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6" fontId="13" fillId="3" borderId="7" xfId="6" applyFont="1" applyFill="1" applyBorder="1" applyAlignment="1"/>
    <xf numFmtId="166" fontId="13" fillId="3" borderId="9" xfId="6" applyFont="1" applyFill="1" applyBorder="1" applyAlignment="1"/>
    <xf numFmtId="166" fontId="13" fillId="3" borderId="7" xfId="6" applyFont="1" applyFill="1" applyBorder="1" applyAlignment="1">
      <alignment horizontal="left" vertical="center"/>
    </xf>
    <xf numFmtId="0" fontId="10" fillId="30" borderId="1" xfId="4" applyFont="1" applyFill="1" applyBorder="1" applyAlignment="1">
      <alignment horizontal="center" vertical="center"/>
    </xf>
    <xf numFmtId="0" fontId="12" fillId="3" borderId="9" xfId="4" applyFont="1" applyFill="1" applyBorder="1" applyAlignment="1">
      <alignment horizontal="center" vertical="justify"/>
    </xf>
    <xf numFmtId="166" fontId="13" fillId="3" borderId="7" xfId="6" applyFont="1" applyFill="1" applyBorder="1" applyAlignment="1"/>
    <xf numFmtId="166" fontId="13" fillId="3" borderId="9" xfId="6" applyFont="1" applyFill="1" applyBorder="1" applyAlignment="1"/>
    <xf numFmtId="0" fontId="5" fillId="3" borderId="1" xfId="0" applyFont="1" applyFill="1" applyBorder="1" applyAlignment="1">
      <alignment horizontal="left" vertical="top" wrapText="1"/>
    </xf>
    <xf numFmtId="2" fontId="0" fillId="31" borderId="1" xfId="82" applyNumberFormat="1" applyFont="1" applyFill="1" applyBorder="1" applyAlignment="1" applyProtection="1">
      <alignment horizontal="right" vertical="center" wrapText="1"/>
    </xf>
    <xf numFmtId="0" fontId="12" fillId="3" borderId="1" xfId="4" applyFont="1" applyFill="1" applyBorder="1" applyAlignment="1">
      <alignment horizontal="center" vertical="center"/>
    </xf>
    <xf numFmtId="0" fontId="12" fillId="0" borderId="1" xfId="4" applyFont="1" applyBorder="1" applyAlignment="1">
      <alignment horizontal="center"/>
    </xf>
    <xf numFmtId="49" fontId="12" fillId="4" borderId="1" xfId="6" applyNumberFormat="1" applyFont="1" applyFill="1" applyBorder="1" applyAlignment="1">
      <alignment horizontal="center"/>
    </xf>
    <xf numFmtId="0" fontId="13" fillId="3" borderId="1" xfId="4" applyFont="1" applyFill="1" applyBorder="1"/>
    <xf numFmtId="0" fontId="12" fillId="3" borderId="10" xfId="4" applyFont="1" applyFill="1" applyBorder="1" applyAlignment="1">
      <alignment horizontal="center"/>
    </xf>
    <xf numFmtId="166" fontId="12" fillId="3" borderId="10" xfId="6" applyFont="1" applyFill="1" applyBorder="1" applyAlignment="1"/>
    <xf numFmtId="166" fontId="12" fillId="3" borderId="10" xfId="6" applyFont="1" applyFill="1" applyBorder="1" applyAlignment="1">
      <alignment horizontal="center"/>
    </xf>
    <xf numFmtId="0" fontId="13" fillId="3" borderId="4" xfId="4" applyFont="1" applyFill="1" applyBorder="1" applyAlignment="1">
      <alignment horizontal="center"/>
    </xf>
    <xf numFmtId="166" fontId="12" fillId="3" borderId="1" xfId="4" applyNumberFormat="1" applyFont="1" applyFill="1" applyBorder="1" applyAlignment="1"/>
    <xf numFmtId="0" fontId="12" fillId="3" borderId="1" xfId="4" applyFont="1" applyFill="1" applyBorder="1" applyAlignment="1"/>
    <xf numFmtId="43" fontId="12" fillId="3" borderId="1" xfId="4" applyNumberFormat="1" applyFont="1" applyFill="1" applyBorder="1" applyAlignment="1"/>
    <xf numFmtId="0" fontId="13" fillId="3" borderId="1" xfId="4" applyFont="1" applyFill="1" applyBorder="1" applyAlignment="1">
      <alignment horizontal="center"/>
    </xf>
    <xf numFmtId="0" fontId="13" fillId="3" borderId="1" xfId="4" applyFont="1" applyFill="1" applyBorder="1" applyAlignment="1"/>
    <xf numFmtId="0" fontId="12" fillId="3" borderId="1" xfId="4" applyFont="1" applyFill="1" applyBorder="1" applyAlignment="1">
      <alignment horizontal="center"/>
    </xf>
    <xf numFmtId="0" fontId="12" fillId="3" borderId="1" xfId="4" quotePrefix="1" applyFont="1" applyFill="1" applyBorder="1" applyAlignment="1">
      <alignment vertical="justify"/>
    </xf>
    <xf numFmtId="166" fontId="12" fillId="3" borderId="1" xfId="6" applyFont="1" applyFill="1" applyBorder="1" applyAlignment="1">
      <alignment horizontal="center"/>
    </xf>
    <xf numFmtId="0" fontId="13" fillId="2" borderId="1" xfId="4" applyFont="1" applyFill="1" applyBorder="1"/>
    <xf numFmtId="166" fontId="12" fillId="2" borderId="1" xfId="6" applyFont="1" applyFill="1" applyBorder="1" applyAlignment="1">
      <alignment horizontal="center"/>
    </xf>
    <xf numFmtId="0" fontId="13" fillId="3" borderId="7" xfId="4" applyFont="1" applyFill="1" applyBorder="1" applyAlignment="1">
      <alignment horizontal="center" vertical="justify"/>
    </xf>
    <xf numFmtId="0" fontId="13" fillId="3" borderId="10" xfId="4" applyFont="1" applyFill="1" applyBorder="1" applyAlignment="1">
      <alignment horizontal="center"/>
    </xf>
    <xf numFmtId="166" fontId="13" fillId="3" borderId="10" xfId="6" applyFont="1" applyFill="1" applyBorder="1" applyAlignment="1"/>
    <xf numFmtId="0" fontId="41" fillId="3" borderId="21" xfId="0" applyFont="1" applyFill="1" applyBorder="1" applyAlignment="1">
      <alignment horizontal="center" vertical="center" wrapText="1"/>
    </xf>
    <xf numFmtId="164" fontId="41" fillId="3" borderId="1" xfId="3" applyFont="1" applyFill="1" applyBorder="1" applyAlignment="1">
      <alignment horizontal="right" vertical="center" wrapText="1"/>
    </xf>
    <xf numFmtId="164" fontId="41" fillId="3" borderId="10" xfId="3" applyFont="1" applyFill="1" applyBorder="1" applyAlignment="1">
      <alignment horizontal="right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0" xfId="0" applyFill="1" applyBorder="1"/>
    <xf numFmtId="0" fontId="41" fillId="3" borderId="10" xfId="0" applyFont="1" applyFill="1" applyBorder="1" applyAlignment="1">
      <alignment horizontal="center" vertical="center" wrapText="1"/>
    </xf>
    <xf numFmtId="167" fontId="0" fillId="31" borderId="1" xfId="0" applyNumberFormat="1" applyFill="1" applyBorder="1"/>
    <xf numFmtId="43" fontId="0" fillId="0" borderId="1" xfId="1" applyFont="1" applyFill="1" applyBorder="1" applyAlignment="1">
      <alignment horizontal="center" vertical="center"/>
    </xf>
    <xf numFmtId="167" fontId="5" fillId="31" borderId="1" xfId="1" applyNumberFormat="1" applyFont="1" applyFill="1" applyBorder="1"/>
    <xf numFmtId="0" fontId="1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167" fontId="0" fillId="0" borderId="1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68" fontId="0" fillId="0" borderId="1" xfId="0" applyNumberForma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vertical="center"/>
    </xf>
    <xf numFmtId="167" fontId="0" fillId="0" borderId="1" xfId="0" applyNumberFormat="1" applyFill="1" applyBorder="1" applyAlignment="1">
      <alignment vertical="center"/>
    </xf>
    <xf numFmtId="167" fontId="3" fillId="0" borderId="1" xfId="0" applyNumberFormat="1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68" fontId="0" fillId="0" borderId="5" xfId="0" applyNumberForma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43" fontId="0" fillId="0" borderId="6" xfId="1" applyFont="1" applyFill="1" applyBorder="1" applyAlignment="1">
      <alignment vertical="center"/>
    </xf>
    <xf numFmtId="167" fontId="0" fillId="0" borderId="4" xfId="0" applyNumberFormat="1" applyFill="1" applyBorder="1" applyAlignment="1">
      <alignment vertical="center"/>
    </xf>
    <xf numFmtId="167" fontId="3" fillId="0" borderId="6" xfId="0" applyNumberFormat="1" applyFont="1" applyFill="1" applyBorder="1" applyAlignment="1">
      <alignment vertical="center"/>
    </xf>
    <xf numFmtId="168" fontId="3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3" fontId="1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vertical="center"/>
    </xf>
    <xf numFmtId="167" fontId="0" fillId="0" borderId="1" xfId="0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31" borderId="1" xfId="0" applyFill="1" applyBorder="1" applyAlignment="1">
      <alignment horizontal="center" vertical="center"/>
    </xf>
    <xf numFmtId="2" fontId="0" fillId="31" borderId="1" xfId="0" applyNumberFormat="1" applyFill="1" applyBorder="1" applyAlignment="1">
      <alignment horizontal="center" vertical="center"/>
    </xf>
    <xf numFmtId="1" fontId="5" fillId="0" borderId="1" xfId="2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left" vertical="center" wrapText="1"/>
    </xf>
    <xf numFmtId="0" fontId="1" fillId="0" borderId="1" xfId="8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8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vertical="center"/>
    </xf>
    <xf numFmtId="44" fontId="0" fillId="0" borderId="1" xfId="0" applyNumberFormat="1" applyFill="1" applyBorder="1" applyAlignment="1">
      <alignment horizontal="center" vertical="center"/>
    </xf>
    <xf numFmtId="44" fontId="5" fillId="0" borderId="1" xfId="0" applyNumberFormat="1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vertical="center"/>
    </xf>
    <xf numFmtId="44" fontId="3" fillId="0" borderId="1" xfId="0" applyNumberFormat="1" applyFont="1" applyFill="1" applyBorder="1" applyAlignment="1">
      <alignment vertical="center"/>
    </xf>
    <xf numFmtId="44" fontId="1" fillId="0" borderId="1" xfId="0" applyNumberFormat="1" applyFont="1" applyFill="1" applyBorder="1" applyAlignment="1">
      <alignment vertical="center"/>
    </xf>
    <xf numFmtId="0" fontId="35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5" fillId="0" borderId="9" xfId="2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4" fontId="0" fillId="0" borderId="1" xfId="0" applyNumberFormat="1" applyFont="1" applyFill="1" applyBorder="1" applyAlignment="1">
      <alignment vertical="center"/>
    </xf>
    <xf numFmtId="44" fontId="0" fillId="0" borderId="4" xfId="0" applyNumberFormat="1" applyFill="1" applyBorder="1" applyAlignment="1">
      <alignment vertical="center"/>
    </xf>
    <xf numFmtId="44" fontId="3" fillId="0" borderId="6" xfId="0" applyNumberFormat="1" applyFont="1" applyFill="1" applyBorder="1" applyAlignment="1">
      <alignment vertical="center"/>
    </xf>
    <xf numFmtId="166" fontId="13" fillId="3" borderId="7" xfId="6" applyFont="1" applyFill="1" applyBorder="1" applyAlignment="1"/>
    <xf numFmtId="166" fontId="13" fillId="3" borderId="9" xfId="6" applyFont="1" applyFill="1" applyBorder="1" applyAlignment="1"/>
    <xf numFmtId="43" fontId="8" fillId="0" borderId="0" xfId="4" applyNumberFormat="1" applyFont="1"/>
    <xf numFmtId="167" fontId="0" fillId="0" borderId="0" xfId="0" applyNumberFormat="1" applyFont="1"/>
    <xf numFmtId="172" fontId="5" fillId="0" borderId="1" xfId="82" applyFont="1" applyFill="1" applyBorder="1" applyAlignment="1">
      <alignment horizontal="right" vertical="center"/>
    </xf>
    <xf numFmtId="172" fontId="0" fillId="0" borderId="0" xfId="0" applyNumberFormat="1" applyFont="1"/>
    <xf numFmtId="166" fontId="13" fillId="3" borderId="9" xfId="6" applyFont="1" applyFill="1" applyBorder="1" applyAlignment="1"/>
    <xf numFmtId="166" fontId="13" fillId="3" borderId="7" xfId="6" applyFont="1" applyFill="1" applyBorder="1" applyAlignment="1">
      <alignment horizontal="left" vertical="center"/>
    </xf>
    <xf numFmtId="44" fontId="0" fillId="3" borderId="1" xfId="0" applyNumberFormat="1" applyFill="1" applyBorder="1" applyAlignment="1">
      <alignment horizontal="center" vertical="center"/>
    </xf>
    <xf numFmtId="44" fontId="41" fillId="3" borderId="1" xfId="3" applyNumberFormat="1" applyFont="1" applyFill="1" applyBorder="1" applyAlignment="1">
      <alignment horizontal="right" vertical="center" wrapText="1"/>
    </xf>
    <xf numFmtId="44" fontId="41" fillId="3" borderId="10" xfId="3" applyNumberFormat="1" applyFont="1" applyFill="1" applyBorder="1" applyAlignment="1">
      <alignment horizontal="right" vertical="center" wrapText="1"/>
    </xf>
    <xf numFmtId="44" fontId="13" fillId="5" borderId="9" xfId="6" applyNumberFormat="1" applyFont="1" applyFill="1" applyBorder="1" applyAlignment="1">
      <alignment horizontal="right"/>
    </xf>
    <xf numFmtId="44" fontId="8" fillId="0" borderId="1" xfId="4" applyNumberFormat="1" applyFont="1" applyBorder="1" applyAlignment="1">
      <alignment horizontal="center" vertical="center"/>
    </xf>
    <xf numFmtId="44" fontId="8" fillId="0" borderId="1" xfId="4" applyNumberFormat="1" applyFont="1" applyBorder="1"/>
    <xf numFmtId="44" fontId="13" fillId="5" borderId="1" xfId="6" applyNumberFormat="1" applyFont="1" applyFill="1" applyBorder="1"/>
    <xf numFmtId="44" fontId="10" fillId="3" borderId="1" xfId="4" applyNumberFormat="1" applyFont="1" applyFill="1" applyBorder="1" applyAlignment="1"/>
    <xf numFmtId="2" fontId="8" fillId="0" borderId="1" xfId="4" applyNumberFormat="1" applyFont="1" applyBorder="1" applyAlignment="1">
      <alignment horizontal="center" vertical="center"/>
    </xf>
    <xf numFmtId="2" fontId="13" fillId="3" borderId="1" xfId="6" applyNumberFormat="1" applyFont="1" applyFill="1" applyBorder="1" applyAlignment="1">
      <alignment horizontal="center"/>
    </xf>
    <xf numFmtId="2" fontId="13" fillId="3" borderId="10" xfId="6" applyNumberFormat="1" applyFont="1" applyFill="1" applyBorder="1" applyAlignment="1">
      <alignment horizontal="center" vertical="center"/>
    </xf>
    <xf numFmtId="2" fontId="13" fillId="3" borderId="1" xfId="6" applyNumberFormat="1" applyFont="1" applyFill="1" applyBorder="1" applyAlignment="1">
      <alignment horizontal="center" vertical="center"/>
    </xf>
    <xf numFmtId="44" fontId="13" fillId="3" borderId="1" xfId="6" applyNumberFormat="1" applyFont="1" applyFill="1" applyBorder="1"/>
    <xf numFmtId="44" fontId="10" fillId="3" borderId="1" xfId="6" applyNumberFormat="1" applyFont="1" applyFill="1" applyBorder="1" applyAlignment="1">
      <alignment horizontal="center"/>
    </xf>
    <xf numFmtId="44" fontId="8" fillId="0" borderId="0" xfId="4" applyNumberFormat="1" applyFont="1"/>
    <xf numFmtId="0" fontId="5" fillId="0" borderId="0" xfId="0" applyFont="1"/>
    <xf numFmtId="44" fontId="5" fillId="31" borderId="1" xfId="0" applyNumberFormat="1" applyFont="1" applyFill="1" applyBorder="1" applyAlignment="1">
      <alignment horizontal="center" vertical="center"/>
    </xf>
    <xf numFmtId="2" fontId="1" fillId="0" borderId="1" xfId="82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82" applyNumberFormat="1" applyFont="1" applyFill="1" applyBorder="1" applyAlignment="1" applyProtection="1">
      <alignment horizontal="center" wrapText="1"/>
      <protection locked="0"/>
    </xf>
    <xf numFmtId="49" fontId="5" fillId="0" borderId="1" xfId="2" applyNumberFormat="1" applyFont="1" applyFill="1" applyBorder="1" applyAlignment="1" applyProtection="1">
      <alignment horizontal="left" vertical="center" wrapText="1"/>
    </xf>
    <xf numFmtId="2" fontId="5" fillId="0" borderId="1" xfId="82" applyNumberFormat="1" applyFont="1" applyFill="1" applyBorder="1" applyAlignment="1" applyProtection="1">
      <alignment horizontal="center" vertical="center" wrapText="1"/>
      <protection locked="0"/>
    </xf>
    <xf numFmtId="44" fontId="5" fillId="0" borderId="1" xfId="0" applyNumberFormat="1" applyFont="1" applyFill="1" applyBorder="1" applyAlignment="1">
      <alignment vertical="center"/>
    </xf>
    <xf numFmtId="43" fontId="5" fillId="31" borderId="1" xfId="1" applyFont="1" applyFill="1" applyBorder="1" applyAlignment="1">
      <alignment horizontal="center" vertical="center"/>
    </xf>
    <xf numFmtId="49" fontId="5" fillId="0" borderId="3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66" fontId="13" fillId="3" borderId="1" xfId="6" applyFont="1" applyFill="1" applyBorder="1" applyAlignment="1">
      <alignment horizontal="center" vertical="center"/>
    </xf>
    <xf numFmtId="2" fontId="13" fillId="3" borderId="1" xfId="6" applyNumberFormat="1" applyFont="1" applyFill="1" applyBorder="1"/>
    <xf numFmtId="44" fontId="13" fillId="5" borderId="9" xfId="6" applyNumberFormat="1" applyFont="1" applyFill="1" applyBorder="1" applyAlignment="1">
      <alignment horizontal="right" vertical="center"/>
    </xf>
    <xf numFmtId="44" fontId="13" fillId="5" borderId="1" xfId="6" applyNumberFormat="1" applyFont="1" applyFill="1" applyBorder="1" applyAlignment="1">
      <alignment vertical="center"/>
    </xf>
    <xf numFmtId="44" fontId="10" fillId="3" borderId="1" xfId="4" applyNumberFormat="1" applyFont="1" applyFill="1" applyBorder="1" applyAlignment="1">
      <alignment vertical="center"/>
    </xf>
    <xf numFmtId="44" fontId="13" fillId="3" borderId="1" xfId="6" applyNumberFormat="1" applyFont="1" applyFill="1" applyBorder="1" applyAlignment="1">
      <alignment vertical="center"/>
    </xf>
    <xf numFmtId="44" fontId="10" fillId="3" borderId="1" xfId="6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44" fontId="12" fillId="3" borderId="1" xfId="4" applyNumberFormat="1" applyFont="1" applyFill="1" applyBorder="1" applyAlignment="1"/>
    <xf numFmtId="44" fontId="12" fillId="3" borderId="1" xfId="6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1" xfId="82" applyNumberFormat="1" applyFont="1" applyFill="1" applyBorder="1" applyAlignment="1">
      <alignment horizontal="right" vertical="center"/>
    </xf>
    <xf numFmtId="44" fontId="0" fillId="0" borderId="30" xfId="0" applyNumberFormat="1" applyFont="1" applyBorder="1" applyAlignment="1">
      <alignment horizontal="justify" vertical="center" wrapText="1"/>
    </xf>
    <xf numFmtId="164" fontId="0" fillId="0" borderId="0" xfId="0" applyNumberFormat="1"/>
    <xf numFmtId="0" fontId="42" fillId="0" borderId="23" xfId="0" applyNumberFormat="1" applyFont="1" applyBorder="1" applyAlignment="1">
      <alignment horizontal="center"/>
    </xf>
    <xf numFmtId="0" fontId="43" fillId="0" borderId="0" xfId="0" applyNumberFormat="1" applyFont="1" applyAlignment="1">
      <alignment horizontal="center"/>
    </xf>
    <xf numFmtId="167" fontId="36" fillId="0" borderId="0" xfId="0" applyNumberFormat="1" applyFont="1" applyBorder="1" applyAlignment="1">
      <alignment horizontal="center"/>
    </xf>
    <xf numFmtId="167" fontId="36" fillId="0" borderId="0" xfId="0" applyNumberFormat="1" applyFont="1" applyAlignment="1">
      <alignment horizontal="center"/>
    </xf>
    <xf numFmtId="0" fontId="37" fillId="0" borderId="28" xfId="0" applyNumberFormat="1" applyFont="1" applyFill="1" applyBorder="1" applyAlignment="1">
      <alignment horizontal="center" vertical="center"/>
    </xf>
    <xf numFmtId="0" fontId="37" fillId="0" borderId="29" xfId="0" applyNumberFormat="1" applyFont="1" applyFill="1" applyBorder="1" applyAlignment="1">
      <alignment horizontal="center" vertical="center"/>
    </xf>
    <xf numFmtId="0" fontId="37" fillId="0" borderId="27" xfId="0" applyNumberFormat="1" applyFont="1" applyFill="1" applyBorder="1" applyAlignment="1">
      <alignment horizontal="center" vertical="center"/>
    </xf>
    <xf numFmtId="167" fontId="37" fillId="0" borderId="25" xfId="0" applyNumberFormat="1" applyFont="1" applyFill="1" applyBorder="1" applyAlignment="1">
      <alignment horizontal="center" vertical="center"/>
    </xf>
    <xf numFmtId="167" fontId="37" fillId="0" borderId="26" xfId="0" applyNumberFormat="1" applyFont="1" applyFill="1" applyBorder="1" applyAlignment="1">
      <alignment horizontal="center" vertical="center"/>
    </xf>
    <xf numFmtId="0" fontId="36" fillId="0" borderId="25" xfId="0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12" fillId="3" borderId="7" xfId="4" applyFont="1" applyFill="1" applyBorder="1" applyAlignment="1">
      <alignment horizontal="center"/>
    </xf>
    <xf numFmtId="0" fontId="12" fillId="3" borderId="8" xfId="4" applyFont="1" applyFill="1" applyBorder="1" applyAlignment="1">
      <alignment horizontal="center"/>
    </xf>
    <xf numFmtId="0" fontId="12" fillId="3" borderId="9" xfId="4" applyFont="1" applyFill="1" applyBorder="1" applyAlignment="1">
      <alignment horizontal="center"/>
    </xf>
    <xf numFmtId="166" fontId="13" fillId="5" borderId="7" xfId="6" applyFont="1" applyFill="1" applyBorder="1" applyAlignment="1">
      <alignment horizontal="left" wrapText="1"/>
    </xf>
    <xf numFmtId="166" fontId="13" fillId="5" borderId="9" xfId="6" applyFont="1" applyFill="1" applyBorder="1" applyAlignment="1">
      <alignment horizontal="left" wrapText="1"/>
    </xf>
    <xf numFmtId="0" fontId="12" fillId="3" borderId="7" xfId="4" applyFont="1" applyFill="1" applyBorder="1" applyAlignment="1">
      <alignment horizontal="center" vertical="justify"/>
    </xf>
    <xf numFmtId="0" fontId="12" fillId="3" borderId="8" xfId="4" applyFont="1" applyFill="1" applyBorder="1" applyAlignment="1">
      <alignment horizontal="center" vertical="justify"/>
    </xf>
    <xf numFmtId="0" fontId="12" fillId="3" borderId="9" xfId="4" applyFont="1" applyFill="1" applyBorder="1" applyAlignment="1">
      <alignment horizontal="center" vertical="justify"/>
    </xf>
    <xf numFmtId="166" fontId="13" fillId="5" borderId="7" xfId="6" applyFont="1" applyFill="1" applyBorder="1" applyAlignment="1">
      <alignment horizontal="left"/>
    </xf>
    <xf numFmtId="166" fontId="13" fillId="5" borderId="9" xfId="6" applyFont="1" applyFill="1" applyBorder="1" applyAlignment="1">
      <alignment horizontal="left"/>
    </xf>
    <xf numFmtId="166" fontId="13" fillId="3" borderId="1" xfId="6" applyFont="1" applyFill="1" applyBorder="1" applyAlignment="1"/>
    <xf numFmtId="0" fontId="12" fillId="2" borderId="7" xfId="4" applyFont="1" applyFill="1" applyBorder="1" applyAlignment="1">
      <alignment horizontal="center" vertical="justify"/>
    </xf>
    <xf numFmtId="0" fontId="12" fillId="2" borderId="8" xfId="4" applyFont="1" applyFill="1" applyBorder="1" applyAlignment="1">
      <alignment horizontal="center" vertical="justify"/>
    </xf>
    <xf numFmtId="0" fontId="12" fillId="2" borderId="9" xfId="4" applyFont="1" applyFill="1" applyBorder="1" applyAlignment="1">
      <alignment horizontal="center" vertical="justify"/>
    </xf>
    <xf numFmtId="0" fontId="12" fillId="4" borderId="7" xfId="4" applyFont="1" applyFill="1" applyBorder="1" applyAlignment="1">
      <alignment horizontal="left" vertical="justify"/>
    </xf>
    <xf numFmtId="0" fontId="12" fillId="4" borderId="8" xfId="4" applyFont="1" applyFill="1" applyBorder="1" applyAlignment="1">
      <alignment horizontal="left" vertical="justify"/>
    </xf>
    <xf numFmtId="0" fontId="12" fillId="4" borderId="9" xfId="4" applyFont="1" applyFill="1" applyBorder="1" applyAlignment="1">
      <alignment horizontal="left" vertical="justify"/>
    </xf>
    <xf numFmtId="166" fontId="13" fillId="3" borderId="7" xfId="6" applyFont="1" applyFill="1" applyBorder="1" applyAlignment="1"/>
    <xf numFmtId="166" fontId="13" fillId="3" borderId="9" xfId="6" applyFont="1" applyFill="1" applyBorder="1" applyAlignment="1"/>
    <xf numFmtId="0" fontId="10" fillId="2" borderId="7" xfId="4" applyFont="1" applyFill="1" applyBorder="1" applyAlignment="1">
      <alignment horizontal="center" vertical="justify"/>
    </xf>
    <xf numFmtId="0" fontId="10" fillId="2" borderId="8" xfId="4" applyFont="1" applyFill="1" applyBorder="1" applyAlignment="1">
      <alignment horizontal="center" vertical="justify"/>
    </xf>
    <xf numFmtId="0" fontId="10" fillId="2" borderId="9" xfId="4" applyFont="1" applyFill="1" applyBorder="1" applyAlignment="1">
      <alignment horizontal="center" vertical="justify"/>
    </xf>
    <xf numFmtId="0" fontId="8" fillId="0" borderId="7" xfId="4" applyFont="1" applyBorder="1" applyAlignment="1">
      <alignment horizontal="left" vertical="center"/>
    </xf>
    <xf numFmtId="0" fontId="8" fillId="0" borderId="9" xfId="4" applyFont="1" applyBorder="1" applyAlignment="1">
      <alignment horizontal="left" vertical="center"/>
    </xf>
    <xf numFmtId="166" fontId="13" fillId="3" borderId="7" xfId="6" applyFont="1" applyFill="1" applyBorder="1" applyAlignment="1">
      <alignment horizontal="left" wrapText="1"/>
    </xf>
    <xf numFmtId="166" fontId="13" fillId="3" borderId="9" xfId="6" applyFont="1" applyFill="1" applyBorder="1" applyAlignment="1">
      <alignment horizontal="left" wrapText="1"/>
    </xf>
    <xf numFmtId="0" fontId="12" fillId="3" borderId="7" xfId="4" applyFont="1" applyFill="1" applyBorder="1" applyAlignment="1">
      <alignment horizontal="left" vertical="justify"/>
    </xf>
    <xf numFmtId="0" fontId="12" fillId="3" borderId="8" xfId="4" applyFont="1" applyFill="1" applyBorder="1" applyAlignment="1">
      <alignment horizontal="left" vertical="justify"/>
    </xf>
    <xf numFmtId="0" fontId="12" fillId="3" borderId="9" xfId="4" applyFont="1" applyFill="1" applyBorder="1" applyAlignment="1">
      <alignment horizontal="left" vertical="justify"/>
    </xf>
    <xf numFmtId="0" fontId="10" fillId="3" borderId="7" xfId="4" applyFont="1" applyFill="1" applyBorder="1" applyAlignment="1">
      <alignment horizontal="center"/>
    </xf>
    <xf numFmtId="0" fontId="10" fillId="3" borderId="8" xfId="4" applyFont="1" applyFill="1" applyBorder="1" applyAlignment="1">
      <alignment horizontal="center"/>
    </xf>
    <xf numFmtId="0" fontId="10" fillId="3" borderId="9" xfId="4" applyFont="1" applyFill="1" applyBorder="1" applyAlignment="1">
      <alignment horizontal="center"/>
    </xf>
    <xf numFmtId="0" fontId="10" fillId="3" borderId="7" xfId="4" applyFont="1" applyFill="1" applyBorder="1" applyAlignment="1">
      <alignment horizontal="center" vertical="justify"/>
    </xf>
    <xf numFmtId="0" fontId="10" fillId="3" borderId="9" xfId="4" applyFont="1" applyFill="1" applyBorder="1" applyAlignment="1">
      <alignment horizontal="center" vertical="justify"/>
    </xf>
    <xf numFmtId="0" fontId="10" fillId="4" borderId="7" xfId="4" applyFont="1" applyFill="1" applyBorder="1" applyAlignment="1">
      <alignment horizontal="left" vertical="justify"/>
    </xf>
    <xf numFmtId="0" fontId="10" fillId="4" borderId="8" xfId="4" applyFont="1" applyFill="1" applyBorder="1" applyAlignment="1">
      <alignment horizontal="left" vertical="justify"/>
    </xf>
    <xf numFmtId="0" fontId="10" fillId="4" borderId="9" xfId="4" applyFont="1" applyFill="1" applyBorder="1" applyAlignment="1">
      <alignment horizontal="left" vertical="justify"/>
    </xf>
    <xf numFmtId="166" fontId="38" fillId="5" borderId="7" xfId="6" applyFont="1" applyFill="1" applyBorder="1" applyAlignment="1">
      <alignment horizontal="left"/>
    </xf>
    <xf numFmtId="166" fontId="38" fillId="5" borderId="9" xfId="6" applyFont="1" applyFill="1" applyBorder="1" applyAlignment="1">
      <alignment horizontal="left"/>
    </xf>
    <xf numFmtId="0" fontId="10" fillId="3" borderId="7" xfId="4" applyFont="1" applyFill="1" applyBorder="1" applyAlignment="1">
      <alignment horizontal="left" vertical="justify"/>
    </xf>
    <xf numFmtId="0" fontId="10" fillId="3" borderId="8" xfId="4" applyFont="1" applyFill="1" applyBorder="1" applyAlignment="1">
      <alignment horizontal="left" vertical="justify"/>
    </xf>
    <xf numFmtId="0" fontId="10" fillId="3" borderId="9" xfId="4" applyFont="1" applyFill="1" applyBorder="1" applyAlignment="1">
      <alignment horizontal="left" vertical="justify"/>
    </xf>
    <xf numFmtId="0" fontId="10" fillId="3" borderId="7" xfId="4" applyNumberFormat="1" applyFont="1" applyFill="1" applyBorder="1" applyAlignment="1">
      <alignment horizontal="center"/>
    </xf>
    <xf numFmtId="0" fontId="10" fillId="3" borderId="8" xfId="4" applyNumberFormat="1" applyFont="1" applyFill="1" applyBorder="1" applyAlignment="1">
      <alignment horizontal="center"/>
    </xf>
    <xf numFmtId="0" fontId="10" fillId="3" borderId="9" xfId="4" applyNumberFormat="1" applyFont="1" applyFill="1" applyBorder="1" applyAlignment="1">
      <alignment horizontal="center"/>
    </xf>
    <xf numFmtId="0" fontId="10" fillId="30" borderId="1" xfId="4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left"/>
    </xf>
    <xf numFmtId="0" fontId="10" fillId="0" borderId="7" xfId="4" applyFont="1" applyBorder="1" applyAlignment="1">
      <alignment horizontal="center"/>
    </xf>
    <xf numFmtId="0" fontId="10" fillId="0" borderId="8" xfId="4" applyFont="1" applyBorder="1" applyAlignment="1">
      <alignment horizontal="center"/>
    </xf>
    <xf numFmtId="0" fontId="10" fillId="0" borderId="9" xfId="4" applyFont="1" applyBorder="1" applyAlignment="1">
      <alignment horizontal="center"/>
    </xf>
    <xf numFmtId="0" fontId="10" fillId="0" borderId="1" xfId="4" applyFont="1" applyBorder="1" applyAlignment="1">
      <alignment horizontal="left"/>
    </xf>
    <xf numFmtId="0" fontId="9" fillId="2" borderId="7" xfId="4" applyFont="1" applyFill="1" applyBorder="1" applyAlignment="1">
      <alignment horizontal="center"/>
    </xf>
    <xf numFmtId="0" fontId="9" fillId="2" borderId="8" xfId="4" applyFont="1" applyFill="1" applyBorder="1" applyAlignment="1">
      <alignment horizontal="center"/>
    </xf>
    <xf numFmtId="0" fontId="9" fillId="2" borderId="9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right"/>
    </xf>
    <xf numFmtId="166" fontId="10" fillId="0" borderId="0" xfId="5" applyFont="1" applyFill="1" applyAlignment="1">
      <alignment horizontal="right"/>
    </xf>
    <xf numFmtId="166" fontId="13" fillId="3" borderId="7" xfId="6" applyFont="1" applyFill="1" applyBorder="1" applyAlignment="1">
      <alignment horizontal="left" vertical="center"/>
    </xf>
    <xf numFmtId="166" fontId="13" fillId="3" borderId="9" xfId="6" applyFont="1" applyFill="1" applyBorder="1" applyAlignment="1">
      <alignment horizontal="left" vertical="center"/>
    </xf>
    <xf numFmtId="0" fontId="39" fillId="30" borderId="7" xfId="0" applyFont="1" applyFill="1" applyBorder="1" applyAlignment="1">
      <alignment horizontal="center" vertical="center" wrapText="1"/>
    </xf>
    <xf numFmtId="0" fontId="39" fillId="30" borderId="8" xfId="0" applyFont="1" applyFill="1" applyBorder="1" applyAlignment="1">
      <alignment horizontal="center" vertical="center" wrapText="1"/>
    </xf>
  </cellXfs>
  <cellStyles count="84">
    <cellStyle name="20% - Ênfase1 2" xfId="33"/>
    <cellStyle name="20% - Ênfase2 2" xfId="34"/>
    <cellStyle name="20% - Ênfase3 2" xfId="35"/>
    <cellStyle name="20% - Ênfase4 2" xfId="36"/>
    <cellStyle name="20% - Ênfase5 2" xfId="37"/>
    <cellStyle name="20% - Ênfase6 2" xfId="38"/>
    <cellStyle name="40% - Ênfase1 2" xfId="39"/>
    <cellStyle name="40% - Ênfase2 2" xfId="40"/>
    <cellStyle name="40% - Ênfase3 2" xfId="41"/>
    <cellStyle name="40% - Ênfase4 2" xfId="42"/>
    <cellStyle name="40% - Ênfase5 2" xfId="43"/>
    <cellStyle name="40% - Ênfase6 2" xfId="44"/>
    <cellStyle name="60% - Ênfase1 2" xfId="45"/>
    <cellStyle name="60% - Ênfase2 2" xfId="46"/>
    <cellStyle name="60% - Ênfase3 2" xfId="47"/>
    <cellStyle name="60% - Ênfase4 2" xfId="48"/>
    <cellStyle name="60% - Ênfase5 2" xfId="49"/>
    <cellStyle name="60% - Ênfase6 2" xfId="50"/>
    <cellStyle name="Bom 2" xfId="51"/>
    <cellStyle name="Cálculo 2" xfId="52"/>
    <cellStyle name="Célula de Verificação 2" xfId="53"/>
    <cellStyle name="Célula Vinculada 2" xfId="54"/>
    <cellStyle name="Ênfase1 2" xfId="55"/>
    <cellStyle name="Ênfase2 2" xfId="56"/>
    <cellStyle name="Ênfase3 2" xfId="57"/>
    <cellStyle name="Ênfase4 2" xfId="58"/>
    <cellStyle name="Ênfase5 2" xfId="59"/>
    <cellStyle name="Ênfase6 2" xfId="60"/>
    <cellStyle name="Entrada 2" xfId="61"/>
    <cellStyle name="Estilo 1" xfId="8"/>
    <cellStyle name="Estilo 2" xfId="9"/>
    <cellStyle name="Euro" xfId="10"/>
    <cellStyle name="Incorreto 2" xfId="62"/>
    <cellStyle name="KalenderDato" xfId="11"/>
    <cellStyle name="Moeda" xfId="3" builtinId="4"/>
    <cellStyle name="Moeda 2" xfId="12"/>
    <cellStyle name="Moeda 2 2" xfId="13"/>
    <cellStyle name="Moeda 3" xfId="14"/>
    <cellStyle name="Moeda 4" xfId="15"/>
    <cellStyle name="Moeda 5" xfId="63"/>
    <cellStyle name="Neutra 2" xfId="64"/>
    <cellStyle name="Normal" xfId="0" builtinId="0"/>
    <cellStyle name="Normal 2" xfId="2"/>
    <cellStyle name="Normal 2 2" xfId="16"/>
    <cellStyle name="Normal 2_Orçamento Duque de Caxias" xfId="65"/>
    <cellStyle name="Normal 3" xfId="7"/>
    <cellStyle name="Normal 3 2" xfId="17"/>
    <cellStyle name="Normal 3 3" xfId="66"/>
    <cellStyle name="Normal 4" xfId="18"/>
    <cellStyle name="Normal 4 2" xfId="67"/>
    <cellStyle name="Normal 5" xfId="19"/>
    <cellStyle name="Normal 6" xfId="20"/>
    <cellStyle name="Normal 7" xfId="21"/>
    <cellStyle name="Normal 8" xfId="4"/>
    <cellStyle name="Normal 8 2" xfId="22"/>
    <cellStyle name="Normal 9" xfId="23"/>
    <cellStyle name="Nota 2" xfId="68"/>
    <cellStyle name="Porcentagem 2" xfId="24"/>
    <cellStyle name="Porcentagem 3" xfId="25"/>
    <cellStyle name="Porcentagem 4" xfId="26"/>
    <cellStyle name="Porcentagem 5" xfId="27"/>
    <cellStyle name="Porcentagem 6" xfId="28"/>
    <cellStyle name="Saída 2" xfId="69"/>
    <cellStyle name="Separador de milhares 2" xfId="29"/>
    <cellStyle name="Separador de milhares 2 2" xfId="6"/>
    <cellStyle name="Separador de milhares 2 2 2" xfId="71"/>
    <cellStyle name="Separador de milhares 2 3" xfId="70"/>
    <cellStyle name="Separador de milhares 3" xfId="72"/>
    <cellStyle name="SUB" xfId="73"/>
    <cellStyle name="Texto de Aviso 2" xfId="74"/>
    <cellStyle name="Texto Explicativo 2" xfId="75"/>
    <cellStyle name="Título 1 1" xfId="77"/>
    <cellStyle name="Título 1 2" xfId="76"/>
    <cellStyle name="Título 2 2" xfId="78"/>
    <cellStyle name="Título 3 2" xfId="79"/>
    <cellStyle name="Título 4 2" xfId="80"/>
    <cellStyle name="Total 2" xfId="81"/>
    <cellStyle name="Vírgula" xfId="1" builtinId="3"/>
    <cellStyle name="Vírgula 2" xfId="30"/>
    <cellStyle name="Vírgula 2 2" xfId="31"/>
    <cellStyle name="Vírgula 2 3" xfId="83"/>
    <cellStyle name="Vírgula 3" xfId="5"/>
    <cellStyle name="Vírgula 4" xfId="32"/>
    <cellStyle name="Vírgula 5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urc\c\Celso\PAC%20ajustes%20finais%20ok\Ajustes\F&#233;%20em%20Deus%20Ajustes\Calculo%20de%20prazo%20de%20ob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urc\c\Celso\PAC%20ajustes%20finais%20ok\Ajustes\F&#233;%20em%20Deus%20Ajustes\BM%20F&#233;%20em%20Deus%20Infra%20v.3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"/>
      <sheetName val="Prazo OKOK"/>
      <sheetName val="Prazo OKOK (2)"/>
      <sheetName val="Feriados"/>
      <sheetName val="Prazo OK (2)"/>
      <sheetName val="Prazo OK (3)"/>
      <sheetName val="Prazo OK"/>
      <sheetName val="Calendário Normal"/>
      <sheetName val="Plan2"/>
      <sheetName val="Plan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"/>
      <sheetName val="MEDIÇÃO SERVIÇOS INFRA"/>
      <sheetName val="BM"/>
      <sheetName val="Resumo"/>
      <sheetName val="BM Resumo"/>
      <sheetName val="Chuvas 1 á 12m"/>
      <sheetName val="Chuvas 13 á 24m"/>
      <sheetName val="Chuvas 25 á 36m"/>
      <sheetName val="Anual"/>
      <sheetName val="Feriados"/>
    </sheetNames>
    <sheetDataSet>
      <sheetData sheetId="0"/>
      <sheetData sheetId="1">
        <row r="19">
          <cell r="H19">
            <v>1</v>
          </cell>
          <cell r="I19">
            <v>2</v>
          </cell>
          <cell r="J19">
            <v>3</v>
          </cell>
          <cell r="K19">
            <v>4</v>
          </cell>
          <cell r="L19">
            <v>5</v>
          </cell>
          <cell r="M19">
            <v>6</v>
          </cell>
          <cell r="N19">
            <v>7</v>
          </cell>
          <cell r="O19">
            <v>8</v>
          </cell>
          <cell r="P19">
            <v>9</v>
          </cell>
          <cell r="Q19">
            <v>10</v>
          </cell>
          <cell r="R19">
            <v>11</v>
          </cell>
          <cell r="S19">
            <v>12</v>
          </cell>
          <cell r="T19">
            <v>13</v>
          </cell>
          <cell r="U19">
            <v>14</v>
          </cell>
          <cell r="V19">
            <v>15</v>
          </cell>
          <cell r="W19">
            <v>16</v>
          </cell>
          <cell r="X19">
            <v>17</v>
          </cell>
          <cell r="Y19">
            <v>18</v>
          </cell>
          <cell r="Z19">
            <v>19</v>
          </cell>
          <cell r="AA19">
            <v>20</v>
          </cell>
          <cell r="AB19">
            <v>21</v>
          </cell>
          <cell r="AC19">
            <v>22</v>
          </cell>
          <cell r="AD19">
            <v>23</v>
          </cell>
          <cell r="AE19">
            <v>24</v>
          </cell>
          <cell r="AF19">
            <v>25</v>
          </cell>
          <cell r="AG19">
            <v>26</v>
          </cell>
          <cell r="AH19">
            <v>27</v>
          </cell>
          <cell r="AI19">
            <v>28</v>
          </cell>
          <cell r="AJ19">
            <v>29</v>
          </cell>
          <cell r="AK19">
            <v>30</v>
          </cell>
          <cell r="AL19">
            <v>31</v>
          </cell>
          <cell r="AM19">
            <v>32</v>
          </cell>
          <cell r="AN19">
            <v>33</v>
          </cell>
          <cell r="AO19">
            <v>34</v>
          </cell>
          <cell r="AP19">
            <v>35</v>
          </cell>
          <cell r="AQ19">
            <v>36</v>
          </cell>
          <cell r="AR19">
            <v>37</v>
          </cell>
          <cell r="AS19">
            <v>38</v>
          </cell>
          <cell r="AT19">
            <v>39</v>
          </cell>
          <cell r="AU19">
            <v>40</v>
          </cell>
          <cell r="AV19">
            <v>41</v>
          </cell>
          <cell r="AW19">
            <v>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8"/>
  <sheetViews>
    <sheetView zoomScaleNormal="100" workbookViewId="0">
      <pane ySplit="4" topLeftCell="A362" activePane="bottomLeft" state="frozen"/>
      <selection pane="bottomLeft" activeCell="E9" sqref="E9"/>
    </sheetView>
  </sheetViews>
  <sheetFormatPr defaultRowHeight="15" x14ac:dyDescent="0.25"/>
  <cols>
    <col min="1" max="1" width="9.140625" style="189"/>
    <col min="2" max="4" width="11.42578125" style="190" customWidth="1"/>
    <col min="5" max="5" width="80.42578125" style="189" customWidth="1"/>
    <col min="7" max="7" width="12.140625" customWidth="1"/>
    <col min="8" max="8" width="12.85546875" customWidth="1"/>
    <col min="9" max="9" width="14.140625" customWidth="1"/>
    <col min="11" max="11" width="11.7109375" customWidth="1"/>
    <col min="13" max="13" width="12.7109375" bestFit="1" customWidth="1"/>
    <col min="14" max="14" width="14.85546875" customWidth="1"/>
    <col min="15" max="15" width="13.85546875" customWidth="1"/>
  </cols>
  <sheetData>
    <row r="1" spans="1:12" ht="18.75" x14ac:dyDescent="0.3">
      <c r="A1" s="246" t="s">
        <v>812</v>
      </c>
      <c r="B1" s="246"/>
      <c r="C1" s="246"/>
      <c r="D1" s="246"/>
      <c r="E1" s="246"/>
      <c r="F1" s="246"/>
      <c r="G1" s="246"/>
      <c r="H1" s="246"/>
      <c r="I1" s="246"/>
    </row>
    <row r="2" spans="1:12" s="59" customFormat="1" ht="18" x14ac:dyDescent="0.25">
      <c r="A2" s="245" t="s">
        <v>583</v>
      </c>
      <c r="B2" s="245"/>
      <c r="C2" s="245"/>
      <c r="D2" s="245"/>
      <c r="E2" s="245"/>
      <c r="F2" s="245"/>
      <c r="G2" s="245"/>
      <c r="H2" s="245"/>
      <c r="I2" s="245"/>
    </row>
    <row r="3" spans="1:12" ht="15" customHeight="1" x14ac:dyDescent="0.25">
      <c r="A3" s="258" t="s">
        <v>0</v>
      </c>
      <c r="B3" s="262" t="s">
        <v>636</v>
      </c>
      <c r="C3" s="263"/>
      <c r="D3" s="264"/>
      <c r="E3" s="258" t="s">
        <v>1</v>
      </c>
      <c r="F3" s="260" t="s">
        <v>2</v>
      </c>
      <c r="G3" s="260" t="s">
        <v>3</v>
      </c>
      <c r="H3" s="256" t="s">
        <v>4</v>
      </c>
      <c r="I3" s="257"/>
      <c r="K3" s="1"/>
    </row>
    <row r="4" spans="1:12" x14ac:dyDescent="0.25">
      <c r="A4" s="259"/>
      <c r="B4" s="265"/>
      <c r="C4" s="266"/>
      <c r="D4" s="267"/>
      <c r="E4" s="259"/>
      <c r="F4" s="261"/>
      <c r="G4" s="261"/>
      <c r="H4" s="149" t="s">
        <v>5</v>
      </c>
      <c r="I4" s="149" t="s">
        <v>6</v>
      </c>
      <c r="K4" s="1"/>
    </row>
    <row r="5" spans="1:12" x14ac:dyDescent="0.25">
      <c r="A5" s="150">
        <v>1</v>
      </c>
      <c r="B5" s="268"/>
      <c r="C5" s="269"/>
      <c r="D5" s="270"/>
      <c r="E5" s="151" t="s">
        <v>550</v>
      </c>
      <c r="F5" s="152"/>
      <c r="G5" s="153"/>
      <c r="H5" s="152"/>
      <c r="I5" s="152"/>
      <c r="K5" s="1"/>
    </row>
    <row r="6" spans="1:12" x14ac:dyDescent="0.25">
      <c r="A6" s="154" t="s">
        <v>286</v>
      </c>
      <c r="B6" s="37" t="s">
        <v>637</v>
      </c>
      <c r="C6" s="37">
        <v>170883</v>
      </c>
      <c r="D6" s="37" t="s">
        <v>638</v>
      </c>
      <c r="E6" s="155" t="s">
        <v>37</v>
      </c>
      <c r="F6" s="4" t="s">
        <v>12</v>
      </c>
      <c r="G6" s="156">
        <v>50</v>
      </c>
      <c r="H6" s="165">
        <f t="shared" ref="H6:H42" si="0">ROUND(K6*1.305,2)</f>
        <v>70.22</v>
      </c>
      <c r="I6" s="165">
        <f>ROUND(H6*G6,2)</f>
        <v>3511</v>
      </c>
      <c r="K6" s="145">
        <v>53.81</v>
      </c>
      <c r="L6" s="59"/>
    </row>
    <row r="7" spans="1:12" x14ac:dyDescent="0.25">
      <c r="A7" s="154" t="s">
        <v>287</v>
      </c>
      <c r="B7" s="37" t="s">
        <v>637</v>
      </c>
      <c r="C7" s="37">
        <v>170870</v>
      </c>
      <c r="D7" s="37" t="s">
        <v>638</v>
      </c>
      <c r="E7" s="155" t="s">
        <v>38</v>
      </c>
      <c r="F7" s="4" t="s">
        <v>12</v>
      </c>
      <c r="G7" s="156">
        <v>100</v>
      </c>
      <c r="H7" s="165">
        <f t="shared" si="0"/>
        <v>18.22</v>
      </c>
      <c r="I7" s="165">
        <f t="shared" ref="I7:I42" si="1">ROUND(H7*G7,2)</f>
        <v>1822</v>
      </c>
      <c r="K7" s="145">
        <v>13.96</v>
      </c>
      <c r="L7" s="59"/>
    </row>
    <row r="8" spans="1:12" x14ac:dyDescent="0.25">
      <c r="A8" s="154" t="s">
        <v>288</v>
      </c>
      <c r="B8" s="37" t="s">
        <v>637</v>
      </c>
      <c r="C8" s="37">
        <v>170874</v>
      </c>
      <c r="D8" s="37" t="s">
        <v>638</v>
      </c>
      <c r="E8" s="155" t="s">
        <v>39</v>
      </c>
      <c r="F8" s="4" t="s">
        <v>12</v>
      </c>
      <c r="G8" s="156">
        <v>100</v>
      </c>
      <c r="H8" s="165">
        <f t="shared" si="0"/>
        <v>7.03</v>
      </c>
      <c r="I8" s="165">
        <f t="shared" si="1"/>
        <v>703</v>
      </c>
      <c r="K8" s="145">
        <v>5.39</v>
      </c>
      <c r="L8" s="59"/>
    </row>
    <row r="9" spans="1:12" x14ac:dyDescent="0.25">
      <c r="A9" s="154" t="s">
        <v>289</v>
      </c>
      <c r="B9" s="37" t="s">
        <v>639</v>
      </c>
      <c r="C9" s="37">
        <v>92865</v>
      </c>
      <c r="D9" s="43" t="s">
        <v>745</v>
      </c>
      <c r="E9" s="155" t="s">
        <v>730</v>
      </c>
      <c r="F9" s="4" t="s">
        <v>12</v>
      </c>
      <c r="G9" s="156">
        <v>100</v>
      </c>
      <c r="H9" s="165">
        <f t="shared" si="0"/>
        <v>9.7100000000000009</v>
      </c>
      <c r="I9" s="165">
        <f t="shared" si="1"/>
        <v>971</v>
      </c>
      <c r="K9" s="125">
        <v>7.44</v>
      </c>
      <c r="L9" s="59"/>
    </row>
    <row r="10" spans="1:12" x14ac:dyDescent="0.25">
      <c r="A10" s="154" t="s">
        <v>290</v>
      </c>
      <c r="B10" s="37" t="s">
        <v>639</v>
      </c>
      <c r="C10" s="37">
        <v>92866</v>
      </c>
      <c r="D10" s="43" t="s">
        <v>745</v>
      </c>
      <c r="E10" s="155" t="s">
        <v>731</v>
      </c>
      <c r="F10" s="4" t="s">
        <v>12</v>
      </c>
      <c r="G10" s="156">
        <v>100</v>
      </c>
      <c r="H10" s="165">
        <f t="shared" si="0"/>
        <v>7.82</v>
      </c>
      <c r="I10" s="165">
        <f t="shared" si="1"/>
        <v>782</v>
      </c>
      <c r="K10" s="125">
        <v>5.99</v>
      </c>
      <c r="L10" s="59"/>
    </row>
    <row r="11" spans="1:12" ht="30" x14ac:dyDescent="0.25">
      <c r="A11" s="154" t="s">
        <v>291</v>
      </c>
      <c r="B11" s="37" t="s">
        <v>639</v>
      </c>
      <c r="C11" s="37" t="s">
        <v>640</v>
      </c>
      <c r="D11" s="43" t="s">
        <v>745</v>
      </c>
      <c r="E11" s="155" t="s">
        <v>732</v>
      </c>
      <c r="F11" s="4" t="s">
        <v>12</v>
      </c>
      <c r="G11" s="156">
        <v>100</v>
      </c>
      <c r="H11" s="165">
        <f t="shared" si="0"/>
        <v>223.21</v>
      </c>
      <c r="I11" s="165">
        <f t="shared" si="1"/>
        <v>22321</v>
      </c>
      <c r="K11" s="125">
        <v>171.04</v>
      </c>
      <c r="L11" s="59"/>
    </row>
    <row r="12" spans="1:12" x14ac:dyDescent="0.25">
      <c r="A12" s="154" t="s">
        <v>292</v>
      </c>
      <c r="B12" s="37" t="s">
        <v>637</v>
      </c>
      <c r="C12" s="37">
        <v>170323</v>
      </c>
      <c r="D12" s="37" t="s">
        <v>638</v>
      </c>
      <c r="E12" s="155" t="s">
        <v>40</v>
      </c>
      <c r="F12" s="4" t="s">
        <v>12</v>
      </c>
      <c r="G12" s="156">
        <v>50</v>
      </c>
      <c r="H12" s="165">
        <f t="shared" si="0"/>
        <v>36.08</v>
      </c>
      <c r="I12" s="165">
        <f t="shared" si="1"/>
        <v>1804</v>
      </c>
      <c r="K12" s="145">
        <v>27.65</v>
      </c>
      <c r="L12" s="59"/>
    </row>
    <row r="13" spans="1:12" x14ac:dyDescent="0.25">
      <c r="A13" s="154" t="s">
        <v>293</v>
      </c>
      <c r="B13" s="4" t="s">
        <v>637</v>
      </c>
      <c r="C13" s="4">
        <v>170324</v>
      </c>
      <c r="D13" s="37" t="s">
        <v>638</v>
      </c>
      <c r="E13" s="155" t="s">
        <v>41</v>
      </c>
      <c r="F13" s="4" t="s">
        <v>12</v>
      </c>
      <c r="G13" s="156">
        <v>50</v>
      </c>
      <c r="H13" s="165">
        <f t="shared" si="0"/>
        <v>59.39</v>
      </c>
      <c r="I13" s="165">
        <f t="shared" si="1"/>
        <v>2969.5</v>
      </c>
      <c r="K13" s="145">
        <v>45.51</v>
      </c>
      <c r="L13" s="59"/>
    </row>
    <row r="14" spans="1:12" x14ac:dyDescent="0.25">
      <c r="A14" s="154" t="s">
        <v>294</v>
      </c>
      <c r="B14" s="37" t="s">
        <v>637</v>
      </c>
      <c r="C14" s="37">
        <v>170325</v>
      </c>
      <c r="D14" s="37" t="s">
        <v>638</v>
      </c>
      <c r="E14" s="157" t="s">
        <v>42</v>
      </c>
      <c r="F14" s="118" t="s">
        <v>12</v>
      </c>
      <c r="G14" s="156">
        <v>50</v>
      </c>
      <c r="H14" s="165">
        <f t="shared" si="0"/>
        <v>96.36</v>
      </c>
      <c r="I14" s="165">
        <f t="shared" si="1"/>
        <v>4818</v>
      </c>
      <c r="K14" s="145">
        <v>73.84</v>
      </c>
      <c r="L14" s="59"/>
    </row>
    <row r="15" spans="1:12" x14ac:dyDescent="0.25">
      <c r="A15" s="154" t="s">
        <v>295</v>
      </c>
      <c r="B15" s="37" t="s">
        <v>637</v>
      </c>
      <c r="C15" s="37">
        <v>170877</v>
      </c>
      <c r="D15" s="37" t="s">
        <v>638</v>
      </c>
      <c r="E15" s="157" t="s">
        <v>43</v>
      </c>
      <c r="F15" s="118" t="s">
        <v>12</v>
      </c>
      <c r="G15" s="156">
        <v>50</v>
      </c>
      <c r="H15" s="165">
        <f t="shared" si="0"/>
        <v>66.58</v>
      </c>
      <c r="I15" s="165">
        <f t="shared" si="1"/>
        <v>3329</v>
      </c>
      <c r="K15" s="145">
        <v>51.02</v>
      </c>
      <c r="L15" s="59"/>
    </row>
    <row r="16" spans="1:12" x14ac:dyDescent="0.25">
      <c r="A16" s="154" t="s">
        <v>296</v>
      </c>
      <c r="B16" s="37" t="s">
        <v>639</v>
      </c>
      <c r="C16" s="37">
        <v>83366</v>
      </c>
      <c r="D16" s="43" t="s">
        <v>745</v>
      </c>
      <c r="E16" s="158" t="s">
        <v>733</v>
      </c>
      <c r="F16" s="118" t="s">
        <v>12</v>
      </c>
      <c r="G16" s="156">
        <v>50</v>
      </c>
      <c r="H16" s="165">
        <f t="shared" si="0"/>
        <v>72.52</v>
      </c>
      <c r="I16" s="165">
        <f t="shared" si="1"/>
        <v>3626</v>
      </c>
      <c r="K16" s="145">
        <v>55.57</v>
      </c>
      <c r="L16" s="59"/>
    </row>
    <row r="17" spans="1:12" x14ac:dyDescent="0.25">
      <c r="A17" s="154" t="s">
        <v>297</v>
      </c>
      <c r="B17" s="37" t="s">
        <v>637</v>
      </c>
      <c r="C17" s="37">
        <v>170878</v>
      </c>
      <c r="D17" s="37" t="s">
        <v>638</v>
      </c>
      <c r="E17" s="157" t="s">
        <v>44</v>
      </c>
      <c r="F17" s="118" t="s">
        <v>12</v>
      </c>
      <c r="G17" s="156">
        <v>50</v>
      </c>
      <c r="H17" s="165">
        <f t="shared" si="0"/>
        <v>128.69999999999999</v>
      </c>
      <c r="I17" s="165">
        <f t="shared" si="1"/>
        <v>6435</v>
      </c>
      <c r="K17" s="145">
        <v>98.62</v>
      </c>
      <c r="L17" s="59"/>
    </row>
    <row r="18" spans="1:12" x14ac:dyDescent="0.25">
      <c r="A18" s="154" t="s">
        <v>298</v>
      </c>
      <c r="B18" s="37" t="s">
        <v>637</v>
      </c>
      <c r="C18" s="37">
        <v>170879</v>
      </c>
      <c r="D18" s="37" t="s">
        <v>638</v>
      </c>
      <c r="E18" s="159" t="s">
        <v>45</v>
      </c>
      <c r="F18" s="118" t="s">
        <v>12</v>
      </c>
      <c r="G18" s="156">
        <v>50</v>
      </c>
      <c r="H18" s="165">
        <f t="shared" si="0"/>
        <v>291.82</v>
      </c>
      <c r="I18" s="165">
        <f t="shared" si="1"/>
        <v>14591</v>
      </c>
      <c r="K18" s="145">
        <v>223.62</v>
      </c>
      <c r="L18" s="59"/>
    </row>
    <row r="19" spans="1:12" x14ac:dyDescent="0.25">
      <c r="A19" s="154" t="s">
        <v>299</v>
      </c>
      <c r="B19" s="37" t="s">
        <v>637</v>
      </c>
      <c r="C19" s="37">
        <v>170880</v>
      </c>
      <c r="D19" s="37" t="s">
        <v>638</v>
      </c>
      <c r="E19" s="159" t="s">
        <v>46</v>
      </c>
      <c r="F19" s="118" t="s">
        <v>12</v>
      </c>
      <c r="G19" s="156">
        <v>50</v>
      </c>
      <c r="H19" s="165">
        <f t="shared" si="0"/>
        <v>505.84</v>
      </c>
      <c r="I19" s="165">
        <f t="shared" si="1"/>
        <v>25292</v>
      </c>
      <c r="K19" s="145">
        <v>387.62</v>
      </c>
      <c r="L19" s="59"/>
    </row>
    <row r="20" spans="1:12" x14ac:dyDescent="0.25">
      <c r="A20" s="154" t="s">
        <v>300</v>
      </c>
      <c r="B20" s="37" t="s">
        <v>639</v>
      </c>
      <c r="C20" s="37">
        <v>91939</v>
      </c>
      <c r="D20" s="43" t="s">
        <v>745</v>
      </c>
      <c r="E20" s="159" t="s">
        <v>47</v>
      </c>
      <c r="F20" s="118" t="s">
        <v>12</v>
      </c>
      <c r="G20" s="156">
        <v>500</v>
      </c>
      <c r="H20" s="165">
        <f t="shared" si="0"/>
        <v>24.09</v>
      </c>
      <c r="I20" s="165">
        <f t="shared" si="1"/>
        <v>12045</v>
      </c>
      <c r="K20" s="145">
        <v>18.46</v>
      </c>
      <c r="L20" s="59"/>
    </row>
    <row r="21" spans="1:12" x14ac:dyDescent="0.25">
      <c r="A21" s="154" t="s">
        <v>301</v>
      </c>
      <c r="B21" s="37" t="s">
        <v>639</v>
      </c>
      <c r="C21" s="37">
        <v>91942</v>
      </c>
      <c r="D21" s="43" t="s">
        <v>745</v>
      </c>
      <c r="E21" s="159" t="s">
        <v>48</v>
      </c>
      <c r="F21" s="118" t="s">
        <v>12</v>
      </c>
      <c r="G21" s="156">
        <v>400</v>
      </c>
      <c r="H21" s="165">
        <f t="shared" si="0"/>
        <v>29.82</v>
      </c>
      <c r="I21" s="165">
        <f t="shared" si="1"/>
        <v>11928</v>
      </c>
      <c r="K21" s="145">
        <v>22.85</v>
      </c>
      <c r="L21" s="59"/>
    </row>
    <row r="22" spans="1:12" x14ac:dyDescent="0.25">
      <c r="A22" s="154" t="s">
        <v>302</v>
      </c>
      <c r="B22" s="37" t="s">
        <v>637</v>
      </c>
      <c r="C22" s="37">
        <v>171417</v>
      </c>
      <c r="D22" s="37" t="s">
        <v>638</v>
      </c>
      <c r="E22" s="159" t="s">
        <v>49</v>
      </c>
      <c r="F22" s="118" t="s">
        <v>12</v>
      </c>
      <c r="G22" s="156">
        <v>500</v>
      </c>
      <c r="H22" s="165">
        <f t="shared" si="0"/>
        <v>5.0599999999999996</v>
      </c>
      <c r="I22" s="165">
        <f t="shared" si="1"/>
        <v>2530</v>
      </c>
      <c r="K22" s="145">
        <v>3.88</v>
      </c>
      <c r="L22" s="59"/>
    </row>
    <row r="23" spans="1:12" x14ac:dyDescent="0.25">
      <c r="A23" s="154" t="s">
        <v>303</v>
      </c>
      <c r="B23" s="37" t="s">
        <v>637</v>
      </c>
      <c r="C23" s="37">
        <v>170882</v>
      </c>
      <c r="D23" s="37" t="s">
        <v>638</v>
      </c>
      <c r="E23" s="159" t="s">
        <v>50</v>
      </c>
      <c r="F23" s="118" t="s">
        <v>12</v>
      </c>
      <c r="G23" s="156">
        <v>10</v>
      </c>
      <c r="H23" s="165">
        <f t="shared" si="0"/>
        <v>212.49</v>
      </c>
      <c r="I23" s="165">
        <f t="shared" si="1"/>
        <v>2124.9</v>
      </c>
      <c r="K23" s="145">
        <v>162.83000000000001</v>
      </c>
      <c r="L23" s="59"/>
    </row>
    <row r="24" spans="1:12" x14ac:dyDescent="0.25">
      <c r="A24" s="180" t="s">
        <v>304</v>
      </c>
      <c r="B24" s="119" t="s">
        <v>35</v>
      </c>
      <c r="C24" s="119"/>
      <c r="D24" s="119"/>
      <c r="E24" s="159" t="s">
        <v>569</v>
      </c>
      <c r="F24" s="119" t="s">
        <v>12</v>
      </c>
      <c r="G24" s="162">
        <v>10</v>
      </c>
      <c r="H24" s="166">
        <f t="shared" si="0"/>
        <v>4015.41</v>
      </c>
      <c r="I24" s="166">
        <f>ROUND(H24*G24,2)</f>
        <v>40154.1</v>
      </c>
      <c r="J24" s="219"/>
      <c r="K24" s="220">
        <f>Composições!G19</f>
        <v>3076.94</v>
      </c>
    </row>
    <row r="25" spans="1:12" x14ac:dyDescent="0.25">
      <c r="A25" s="180" t="s">
        <v>305</v>
      </c>
      <c r="B25" s="119" t="s">
        <v>35</v>
      </c>
      <c r="C25" s="119"/>
      <c r="D25" s="119"/>
      <c r="E25" s="159" t="s">
        <v>570</v>
      </c>
      <c r="F25" s="119" t="s">
        <v>12</v>
      </c>
      <c r="G25" s="162">
        <v>10</v>
      </c>
      <c r="H25" s="166">
        <f t="shared" si="0"/>
        <v>4282.5</v>
      </c>
      <c r="I25" s="166">
        <f>ROUND(H25*G25,2)</f>
        <v>42825</v>
      </c>
      <c r="J25" s="219"/>
      <c r="K25" s="220">
        <f>Composições!G35</f>
        <v>3281.61</v>
      </c>
    </row>
    <row r="26" spans="1:12" x14ac:dyDescent="0.25">
      <c r="A26" s="180" t="s">
        <v>306</v>
      </c>
      <c r="B26" s="119" t="s">
        <v>35</v>
      </c>
      <c r="C26" s="119"/>
      <c r="D26" s="119"/>
      <c r="E26" s="159" t="s">
        <v>568</v>
      </c>
      <c r="F26" s="119" t="s">
        <v>12</v>
      </c>
      <c r="G26" s="162">
        <v>10</v>
      </c>
      <c r="H26" s="166">
        <f t="shared" si="0"/>
        <v>3979.58</v>
      </c>
      <c r="I26" s="166">
        <f>ROUND(H26*G26,2)</f>
        <v>39795.800000000003</v>
      </c>
      <c r="J26" s="219"/>
      <c r="K26" s="220">
        <f>Composições!G51</f>
        <v>3049.4900000000002</v>
      </c>
    </row>
    <row r="27" spans="1:12" x14ac:dyDescent="0.25">
      <c r="A27" s="180" t="s">
        <v>307</v>
      </c>
      <c r="B27" s="119" t="s">
        <v>35</v>
      </c>
      <c r="C27" s="119"/>
      <c r="D27" s="119"/>
      <c r="E27" s="159" t="s">
        <v>571</v>
      </c>
      <c r="F27" s="119" t="s">
        <v>12</v>
      </c>
      <c r="G27" s="162">
        <v>10</v>
      </c>
      <c r="H27" s="166">
        <f t="shared" si="0"/>
        <v>4064.31</v>
      </c>
      <c r="I27" s="166">
        <f>ROUND(H27*G27,2)</f>
        <v>40643.1</v>
      </c>
      <c r="J27" s="219"/>
      <c r="K27" s="220">
        <f>Composições!G67</f>
        <v>3114.4100000000003</v>
      </c>
    </row>
    <row r="28" spans="1:12" x14ac:dyDescent="0.25">
      <c r="A28" s="154" t="s">
        <v>308</v>
      </c>
      <c r="B28" s="119" t="s">
        <v>637</v>
      </c>
      <c r="C28" s="119">
        <v>170869</v>
      </c>
      <c r="D28" s="37" t="s">
        <v>638</v>
      </c>
      <c r="E28" s="159" t="s">
        <v>51</v>
      </c>
      <c r="F28" s="37" t="s">
        <v>12</v>
      </c>
      <c r="G28" s="156">
        <v>10</v>
      </c>
      <c r="H28" s="165">
        <f t="shared" si="0"/>
        <v>686.64</v>
      </c>
      <c r="I28" s="165">
        <f t="shared" si="1"/>
        <v>6866.4</v>
      </c>
      <c r="K28" s="146">
        <v>526.16</v>
      </c>
      <c r="L28" s="59"/>
    </row>
    <row r="29" spans="1:12" x14ac:dyDescent="0.25">
      <c r="A29" s="154" t="s">
        <v>309</v>
      </c>
      <c r="B29" s="160" t="s">
        <v>637</v>
      </c>
      <c r="C29" s="160">
        <v>170868</v>
      </c>
      <c r="D29" s="37" t="s">
        <v>638</v>
      </c>
      <c r="E29" s="161" t="s">
        <v>192</v>
      </c>
      <c r="F29" s="37" t="s">
        <v>12</v>
      </c>
      <c r="G29" s="156">
        <v>10</v>
      </c>
      <c r="H29" s="165">
        <f t="shared" si="0"/>
        <v>725.79</v>
      </c>
      <c r="I29" s="165">
        <f t="shared" si="1"/>
        <v>7257.9</v>
      </c>
      <c r="K29" s="146">
        <v>556.16</v>
      </c>
      <c r="L29" s="59"/>
    </row>
    <row r="30" spans="1:12" s="54" customFormat="1" x14ac:dyDescent="0.25">
      <c r="A30" s="154" t="s">
        <v>310</v>
      </c>
      <c r="B30" s="160" t="s">
        <v>637</v>
      </c>
      <c r="C30" s="160">
        <v>170867</v>
      </c>
      <c r="D30" s="37" t="s">
        <v>638</v>
      </c>
      <c r="E30" s="161" t="s">
        <v>193</v>
      </c>
      <c r="F30" s="37" t="s">
        <v>12</v>
      </c>
      <c r="G30" s="156">
        <v>10</v>
      </c>
      <c r="H30" s="165">
        <f t="shared" si="0"/>
        <v>1012.89</v>
      </c>
      <c r="I30" s="165">
        <f t="shared" si="1"/>
        <v>10128.9</v>
      </c>
      <c r="K30" s="146">
        <v>776.16</v>
      </c>
      <c r="L30" s="59"/>
    </row>
    <row r="31" spans="1:12" s="57" customFormat="1" x14ac:dyDescent="0.25">
      <c r="A31" s="154" t="s">
        <v>311</v>
      </c>
      <c r="B31" s="160" t="s">
        <v>637</v>
      </c>
      <c r="C31" s="160">
        <v>170884</v>
      </c>
      <c r="D31" s="37" t="s">
        <v>638</v>
      </c>
      <c r="E31" s="161" t="s">
        <v>217</v>
      </c>
      <c r="F31" s="119" t="s">
        <v>12</v>
      </c>
      <c r="G31" s="162">
        <v>10</v>
      </c>
      <c r="H31" s="166">
        <f t="shared" si="0"/>
        <v>97.9</v>
      </c>
      <c r="I31" s="165">
        <f t="shared" si="1"/>
        <v>979</v>
      </c>
      <c r="K31" s="145">
        <v>75.02</v>
      </c>
      <c r="L31" s="59"/>
    </row>
    <row r="32" spans="1:12" s="57" customFormat="1" x14ac:dyDescent="0.25">
      <c r="A32" s="154" t="s">
        <v>312</v>
      </c>
      <c r="B32" s="160" t="s">
        <v>637</v>
      </c>
      <c r="C32" s="160">
        <v>170885</v>
      </c>
      <c r="D32" s="37" t="s">
        <v>638</v>
      </c>
      <c r="E32" s="161" t="s">
        <v>218</v>
      </c>
      <c r="F32" s="119" t="s">
        <v>12</v>
      </c>
      <c r="G32" s="162">
        <v>10</v>
      </c>
      <c r="H32" s="166">
        <f t="shared" si="0"/>
        <v>97.9</v>
      </c>
      <c r="I32" s="165">
        <f t="shared" si="1"/>
        <v>979</v>
      </c>
      <c r="K32" s="145">
        <v>75.02</v>
      </c>
      <c r="L32" s="59"/>
    </row>
    <row r="33" spans="1:12" s="57" customFormat="1" x14ac:dyDescent="0.25">
      <c r="A33" s="154" t="s">
        <v>313</v>
      </c>
      <c r="B33" s="160" t="s">
        <v>637</v>
      </c>
      <c r="C33" s="160">
        <v>170886</v>
      </c>
      <c r="D33" s="37" t="s">
        <v>638</v>
      </c>
      <c r="E33" s="161" t="s">
        <v>219</v>
      </c>
      <c r="F33" s="119" t="s">
        <v>12</v>
      </c>
      <c r="G33" s="162">
        <v>10</v>
      </c>
      <c r="H33" s="166">
        <f t="shared" si="0"/>
        <v>133.53</v>
      </c>
      <c r="I33" s="165">
        <f t="shared" si="1"/>
        <v>1335.3</v>
      </c>
      <c r="K33" s="145">
        <v>102.32</v>
      </c>
      <c r="L33" s="59"/>
    </row>
    <row r="34" spans="1:12" s="57" customFormat="1" x14ac:dyDescent="0.25">
      <c r="A34" s="154" t="s">
        <v>314</v>
      </c>
      <c r="B34" s="160" t="s">
        <v>637</v>
      </c>
      <c r="C34" s="160">
        <v>170321</v>
      </c>
      <c r="D34" s="37" t="s">
        <v>638</v>
      </c>
      <c r="E34" s="161" t="s">
        <v>735</v>
      </c>
      <c r="F34" s="119" t="s">
        <v>12</v>
      </c>
      <c r="G34" s="162">
        <v>10</v>
      </c>
      <c r="H34" s="166">
        <f t="shared" si="0"/>
        <v>490.21</v>
      </c>
      <c r="I34" s="165">
        <f t="shared" si="1"/>
        <v>4902.1000000000004</v>
      </c>
      <c r="K34" s="146">
        <v>375.64</v>
      </c>
      <c r="L34" s="59"/>
    </row>
    <row r="35" spans="1:12" s="57" customFormat="1" x14ac:dyDescent="0.25">
      <c r="A35" s="154" t="s">
        <v>315</v>
      </c>
      <c r="B35" s="160" t="s">
        <v>637</v>
      </c>
      <c r="C35" s="160">
        <v>170887</v>
      </c>
      <c r="D35" s="37" t="s">
        <v>638</v>
      </c>
      <c r="E35" s="161" t="s">
        <v>195</v>
      </c>
      <c r="F35" s="119" t="s">
        <v>12</v>
      </c>
      <c r="G35" s="162">
        <v>10</v>
      </c>
      <c r="H35" s="166">
        <f t="shared" si="0"/>
        <v>633.03</v>
      </c>
      <c r="I35" s="165">
        <f t="shared" si="1"/>
        <v>6330.3</v>
      </c>
      <c r="K35" s="145">
        <v>485.08</v>
      </c>
      <c r="L35" s="59"/>
    </row>
    <row r="36" spans="1:12" s="57" customFormat="1" x14ac:dyDescent="0.25">
      <c r="A36" s="154" t="s">
        <v>316</v>
      </c>
      <c r="B36" s="160" t="s">
        <v>641</v>
      </c>
      <c r="C36" s="160">
        <v>170888</v>
      </c>
      <c r="D36" s="37" t="s">
        <v>638</v>
      </c>
      <c r="E36" s="161" t="s">
        <v>196</v>
      </c>
      <c r="F36" s="119" t="s">
        <v>12</v>
      </c>
      <c r="G36" s="162">
        <v>10</v>
      </c>
      <c r="H36" s="166">
        <f t="shared" si="0"/>
        <v>732.21</v>
      </c>
      <c r="I36" s="165">
        <f t="shared" si="1"/>
        <v>7322.1</v>
      </c>
      <c r="K36" s="145">
        <v>561.08000000000004</v>
      </c>
      <c r="L36" s="59"/>
    </row>
    <row r="37" spans="1:12" s="57" customFormat="1" x14ac:dyDescent="0.25">
      <c r="A37" s="154" t="s">
        <v>317</v>
      </c>
      <c r="B37" s="160" t="s">
        <v>641</v>
      </c>
      <c r="C37" s="160">
        <v>170322</v>
      </c>
      <c r="D37" s="37" t="s">
        <v>638</v>
      </c>
      <c r="E37" s="161" t="s">
        <v>736</v>
      </c>
      <c r="F37" s="119" t="s">
        <v>12</v>
      </c>
      <c r="G37" s="162">
        <v>10</v>
      </c>
      <c r="H37" s="166">
        <f t="shared" ref="H37" si="2">ROUND(K37*1.305,2)</f>
        <v>735.51</v>
      </c>
      <c r="I37" s="165">
        <f t="shared" ref="I37" si="3">ROUND(H37*G37,2)</f>
        <v>7355.1</v>
      </c>
      <c r="K37" s="145">
        <v>563.61</v>
      </c>
      <c r="L37" s="59"/>
    </row>
    <row r="38" spans="1:12" s="57" customFormat="1" x14ac:dyDescent="0.25">
      <c r="A38" s="154" t="s">
        <v>318</v>
      </c>
      <c r="B38" s="160" t="s">
        <v>641</v>
      </c>
      <c r="C38" s="160">
        <v>170386</v>
      </c>
      <c r="D38" s="37" t="s">
        <v>638</v>
      </c>
      <c r="E38" s="161" t="s">
        <v>737</v>
      </c>
      <c r="F38" s="119" t="s">
        <v>12</v>
      </c>
      <c r="G38" s="162">
        <v>10</v>
      </c>
      <c r="H38" s="166">
        <f t="shared" ref="H38" si="4">ROUND(K38*1.305,2)</f>
        <v>910.21</v>
      </c>
      <c r="I38" s="165">
        <f t="shared" ref="I38" si="5">ROUND(H38*G38,2)</f>
        <v>9102.1</v>
      </c>
      <c r="K38" s="145">
        <v>697.48</v>
      </c>
      <c r="L38" s="59"/>
    </row>
    <row r="39" spans="1:12" s="57" customFormat="1" x14ac:dyDescent="0.25">
      <c r="A39" s="154" t="s">
        <v>319</v>
      </c>
      <c r="B39" s="160" t="s">
        <v>637</v>
      </c>
      <c r="C39" s="160">
        <v>170889</v>
      </c>
      <c r="D39" s="37" t="s">
        <v>638</v>
      </c>
      <c r="E39" s="161" t="s">
        <v>197</v>
      </c>
      <c r="F39" s="119" t="s">
        <v>12</v>
      </c>
      <c r="G39" s="162">
        <v>10</v>
      </c>
      <c r="H39" s="166">
        <f t="shared" si="0"/>
        <v>1002.45</v>
      </c>
      <c r="I39" s="165">
        <f t="shared" si="1"/>
        <v>10024.5</v>
      </c>
      <c r="K39" s="145">
        <v>768.16</v>
      </c>
      <c r="L39" s="59"/>
    </row>
    <row r="40" spans="1:12" s="57" customFormat="1" x14ac:dyDescent="0.25">
      <c r="A40" s="154" t="s">
        <v>320</v>
      </c>
      <c r="B40" s="160" t="s">
        <v>637</v>
      </c>
      <c r="C40" s="160">
        <v>170387</v>
      </c>
      <c r="D40" s="37" t="s">
        <v>734</v>
      </c>
      <c r="E40" s="161" t="s">
        <v>738</v>
      </c>
      <c r="F40" s="119" t="s">
        <v>12</v>
      </c>
      <c r="G40" s="162">
        <v>10</v>
      </c>
      <c r="H40" s="166">
        <f t="shared" ref="H40" si="6">ROUND(K40*1.305,2)</f>
        <v>1167.4000000000001</v>
      </c>
      <c r="I40" s="165">
        <f t="shared" ref="I40" si="7">ROUND(H40*G40,2)</f>
        <v>11674</v>
      </c>
      <c r="K40" s="145">
        <v>894.56</v>
      </c>
      <c r="L40" s="59"/>
    </row>
    <row r="41" spans="1:12" s="57" customFormat="1" x14ac:dyDescent="0.25">
      <c r="A41" s="154" t="s">
        <v>321</v>
      </c>
      <c r="B41" s="160" t="s">
        <v>637</v>
      </c>
      <c r="C41" s="160">
        <v>170890</v>
      </c>
      <c r="D41" s="37" t="s">
        <v>638</v>
      </c>
      <c r="E41" s="161" t="s">
        <v>198</v>
      </c>
      <c r="F41" s="119" t="s">
        <v>12</v>
      </c>
      <c r="G41" s="162">
        <v>5</v>
      </c>
      <c r="H41" s="166">
        <f t="shared" si="0"/>
        <v>2651.63</v>
      </c>
      <c r="I41" s="165">
        <f t="shared" si="1"/>
        <v>13258.15</v>
      </c>
      <c r="K41" s="145">
        <v>2031.9</v>
      </c>
      <c r="L41" s="59"/>
    </row>
    <row r="42" spans="1:12" x14ac:dyDescent="0.25">
      <c r="A42" s="154" t="s">
        <v>322</v>
      </c>
      <c r="B42" s="37" t="s">
        <v>637</v>
      </c>
      <c r="C42" s="37">
        <v>170615</v>
      </c>
      <c r="D42" s="37" t="s">
        <v>638</v>
      </c>
      <c r="E42" s="159" t="s">
        <v>549</v>
      </c>
      <c r="F42" s="37" t="s">
        <v>12</v>
      </c>
      <c r="G42" s="156">
        <v>10</v>
      </c>
      <c r="H42" s="165">
        <f t="shared" si="0"/>
        <v>717.8</v>
      </c>
      <c r="I42" s="165">
        <f t="shared" si="1"/>
        <v>7178</v>
      </c>
      <c r="K42" s="145">
        <v>550.04</v>
      </c>
      <c r="L42" s="59"/>
    </row>
    <row r="43" spans="1:12" x14ac:dyDescent="0.25">
      <c r="A43" s="152"/>
      <c r="B43" s="163"/>
      <c r="C43" s="163"/>
      <c r="D43" s="163"/>
      <c r="E43" s="151" t="s">
        <v>6</v>
      </c>
      <c r="F43" s="152"/>
      <c r="G43" s="164"/>
      <c r="H43" s="167"/>
      <c r="I43" s="168">
        <f>ROUND(SUM(I6:I42),2)</f>
        <v>389713.25</v>
      </c>
      <c r="K43" s="1"/>
    </row>
    <row r="44" spans="1:12" x14ac:dyDescent="0.25">
      <c r="A44" s="130"/>
      <c r="B44" s="131"/>
      <c r="C44" s="131"/>
      <c r="D44" s="131"/>
      <c r="E44" s="132"/>
      <c r="F44" s="130"/>
      <c r="G44" s="133"/>
      <c r="H44" s="134"/>
      <c r="I44" s="135"/>
      <c r="K44" s="1"/>
    </row>
    <row r="45" spans="1:12" x14ac:dyDescent="0.25">
      <c r="A45" s="123">
        <v>2</v>
      </c>
      <c r="B45" s="136"/>
      <c r="C45" s="136"/>
      <c r="D45" s="136"/>
      <c r="E45" s="137" t="s">
        <v>323</v>
      </c>
      <c r="F45" s="124"/>
      <c r="G45" s="127"/>
      <c r="H45" s="128"/>
      <c r="I45" s="128"/>
      <c r="K45" s="1"/>
    </row>
    <row r="46" spans="1:12" s="58" customFormat="1" x14ac:dyDescent="0.25">
      <c r="A46" s="77" t="s">
        <v>10</v>
      </c>
      <c r="B46" s="120" t="s">
        <v>637</v>
      </c>
      <c r="C46" s="148">
        <v>171468</v>
      </c>
      <c r="D46" s="43" t="s">
        <v>638</v>
      </c>
      <c r="E46" s="60" t="s">
        <v>642</v>
      </c>
      <c r="F46" s="124" t="s">
        <v>12</v>
      </c>
      <c r="G46" s="222">
        <v>50</v>
      </c>
      <c r="H46" s="167">
        <f t="shared" ref="H46:H47" si="8">ROUND(K46*1.305,2)</f>
        <v>184.47</v>
      </c>
      <c r="I46" s="169">
        <f>ROUND(H46*G46,2)</f>
        <v>9223.5</v>
      </c>
      <c r="K46" s="62">
        <v>141.36000000000001</v>
      </c>
    </row>
    <row r="47" spans="1:12" s="58" customFormat="1" x14ac:dyDescent="0.25">
      <c r="A47" s="77" t="s">
        <v>324</v>
      </c>
      <c r="B47" s="120" t="s">
        <v>637</v>
      </c>
      <c r="C47" s="148">
        <v>171469</v>
      </c>
      <c r="D47" s="43" t="s">
        <v>638</v>
      </c>
      <c r="E47" s="60" t="s">
        <v>643</v>
      </c>
      <c r="F47" s="124" t="s">
        <v>12</v>
      </c>
      <c r="G47" s="222">
        <v>10</v>
      </c>
      <c r="H47" s="167">
        <f t="shared" si="8"/>
        <v>270.60000000000002</v>
      </c>
      <c r="I47" s="169">
        <f>ROUND(H47*G47,2)</f>
        <v>2706</v>
      </c>
      <c r="K47" s="62">
        <v>207.36</v>
      </c>
      <c r="L47" s="59"/>
    </row>
    <row r="48" spans="1:12" x14ac:dyDescent="0.25">
      <c r="A48" s="77" t="s">
        <v>325</v>
      </c>
      <c r="B48" s="3" t="s">
        <v>637</v>
      </c>
      <c r="C48" s="147">
        <v>170892</v>
      </c>
      <c r="D48" s="43" t="s">
        <v>638</v>
      </c>
      <c r="E48" s="74" t="s">
        <v>52</v>
      </c>
      <c r="F48" s="4" t="s">
        <v>12</v>
      </c>
      <c r="G48" s="222">
        <v>50</v>
      </c>
      <c r="H48" s="169">
        <f t="shared" ref="H48:H66" si="9">ROUND(K48*1.305,2)</f>
        <v>215.6</v>
      </c>
      <c r="I48" s="169">
        <f>ROUND(H48*G48,2)</f>
        <v>10780</v>
      </c>
      <c r="J48" s="40"/>
      <c r="K48" s="63">
        <v>165.21</v>
      </c>
      <c r="L48" s="59"/>
    </row>
    <row r="49" spans="1:12" x14ac:dyDescent="0.25">
      <c r="A49" s="77" t="s">
        <v>326</v>
      </c>
      <c r="B49" s="3" t="s">
        <v>637</v>
      </c>
      <c r="C49" s="147">
        <v>170893</v>
      </c>
      <c r="D49" s="43" t="s">
        <v>638</v>
      </c>
      <c r="E49" s="74" t="s">
        <v>53</v>
      </c>
      <c r="F49" s="4" t="s">
        <v>12</v>
      </c>
      <c r="G49" s="222">
        <v>50</v>
      </c>
      <c r="H49" s="169">
        <f t="shared" si="9"/>
        <v>252.14</v>
      </c>
      <c r="I49" s="169">
        <f t="shared" ref="I49:I66" si="10">ROUND(H49*G49,2)</f>
        <v>12607</v>
      </c>
      <c r="J49" s="40"/>
      <c r="K49" s="63">
        <v>193.21</v>
      </c>
      <c r="L49" s="59"/>
    </row>
    <row r="50" spans="1:12" x14ac:dyDescent="0.25">
      <c r="A50" s="77" t="s">
        <v>327</v>
      </c>
      <c r="B50" s="3" t="s">
        <v>637</v>
      </c>
      <c r="C50" s="147">
        <v>170326</v>
      </c>
      <c r="D50" s="43" t="s">
        <v>638</v>
      </c>
      <c r="E50" s="74" t="s">
        <v>54</v>
      </c>
      <c r="F50" s="4" t="s">
        <v>12</v>
      </c>
      <c r="G50" s="222">
        <v>200</v>
      </c>
      <c r="H50" s="169">
        <f t="shared" si="9"/>
        <v>22.65</v>
      </c>
      <c r="I50" s="169">
        <f t="shared" si="10"/>
        <v>4530</v>
      </c>
      <c r="J50" s="40"/>
      <c r="K50" s="63">
        <v>17.36</v>
      </c>
      <c r="L50" s="59"/>
    </row>
    <row r="51" spans="1:12" x14ac:dyDescent="0.25">
      <c r="A51" s="77" t="s">
        <v>328</v>
      </c>
      <c r="B51" s="3" t="s">
        <v>637</v>
      </c>
      <c r="C51" s="147">
        <v>170330</v>
      </c>
      <c r="D51" s="43" t="s">
        <v>638</v>
      </c>
      <c r="E51" s="74" t="s">
        <v>55</v>
      </c>
      <c r="F51" s="4" t="s">
        <v>12</v>
      </c>
      <c r="G51" s="222">
        <v>50</v>
      </c>
      <c r="H51" s="169">
        <f t="shared" si="9"/>
        <v>25.26</v>
      </c>
      <c r="I51" s="169">
        <f t="shared" si="10"/>
        <v>1263</v>
      </c>
      <c r="J51" s="40"/>
      <c r="K51" s="63">
        <v>19.36</v>
      </c>
      <c r="L51" s="59"/>
    </row>
    <row r="52" spans="1:12" x14ac:dyDescent="0.25">
      <c r="A52" s="77" t="s">
        <v>329</v>
      </c>
      <c r="B52" s="3" t="s">
        <v>637</v>
      </c>
      <c r="C52" s="147">
        <v>170362</v>
      </c>
      <c r="D52" s="43" t="s">
        <v>638</v>
      </c>
      <c r="E52" s="74" t="s">
        <v>56</v>
      </c>
      <c r="F52" s="4" t="s">
        <v>12</v>
      </c>
      <c r="G52" s="222">
        <v>100</v>
      </c>
      <c r="H52" s="169">
        <f t="shared" si="9"/>
        <v>68.8</v>
      </c>
      <c r="I52" s="169">
        <f t="shared" si="10"/>
        <v>6880</v>
      </c>
      <c r="J52" s="40"/>
      <c r="K52" s="63">
        <v>52.72</v>
      </c>
      <c r="L52" s="59"/>
    </row>
    <row r="53" spans="1:12" x14ac:dyDescent="0.25">
      <c r="A53" s="77" t="s">
        <v>330</v>
      </c>
      <c r="B53" s="3" t="s">
        <v>637</v>
      </c>
      <c r="C53" s="147">
        <v>170388</v>
      </c>
      <c r="D53" s="43" t="s">
        <v>638</v>
      </c>
      <c r="E53" s="74" t="s">
        <v>57</v>
      </c>
      <c r="F53" s="4" t="s">
        <v>12</v>
      </c>
      <c r="G53" s="222">
        <v>100</v>
      </c>
      <c r="H53" s="169">
        <f t="shared" si="9"/>
        <v>95.37</v>
      </c>
      <c r="I53" s="169">
        <f t="shared" si="10"/>
        <v>9537</v>
      </c>
      <c r="J53" s="40"/>
      <c r="K53" s="63">
        <v>73.08</v>
      </c>
      <c r="L53" s="59"/>
    </row>
    <row r="54" spans="1:12" x14ac:dyDescent="0.25">
      <c r="A54" s="77" t="s">
        <v>331</v>
      </c>
      <c r="B54" s="5" t="s">
        <v>637</v>
      </c>
      <c r="C54" s="147">
        <v>170393</v>
      </c>
      <c r="D54" s="43" t="s">
        <v>638</v>
      </c>
      <c r="E54" s="74" t="s">
        <v>58</v>
      </c>
      <c r="F54" s="4" t="s">
        <v>12</v>
      </c>
      <c r="G54" s="222">
        <v>10</v>
      </c>
      <c r="H54" s="169">
        <f t="shared" si="9"/>
        <v>257.19</v>
      </c>
      <c r="I54" s="169">
        <f t="shared" si="10"/>
        <v>2571.9</v>
      </c>
      <c r="J54" s="40"/>
      <c r="K54" s="64">
        <v>197.08</v>
      </c>
      <c r="L54" s="59"/>
    </row>
    <row r="55" spans="1:12" s="59" customFormat="1" x14ac:dyDescent="0.25">
      <c r="A55" s="77" t="s">
        <v>332</v>
      </c>
      <c r="B55" s="3" t="s">
        <v>637</v>
      </c>
      <c r="C55" s="147">
        <v>170900</v>
      </c>
      <c r="D55" s="43" t="s">
        <v>638</v>
      </c>
      <c r="E55" s="74" t="s">
        <v>59</v>
      </c>
      <c r="F55" s="4" t="s">
        <v>12</v>
      </c>
      <c r="G55" s="222">
        <v>10</v>
      </c>
      <c r="H55" s="169">
        <f t="shared" ref="H55" si="11">ROUND(K55*1.305,2)</f>
        <v>447.64</v>
      </c>
      <c r="I55" s="169">
        <f t="shared" ref="I55" si="12">ROUND(H55*G55,2)</f>
        <v>4476.3999999999996</v>
      </c>
      <c r="J55" s="40"/>
      <c r="K55" s="63">
        <v>343.02</v>
      </c>
    </row>
    <row r="56" spans="1:12" s="59" customFormat="1" x14ac:dyDescent="0.25">
      <c r="A56" s="77" t="s">
        <v>333</v>
      </c>
      <c r="B56" s="3" t="s">
        <v>637</v>
      </c>
      <c r="C56" s="147">
        <v>170897</v>
      </c>
      <c r="D56" s="43" t="s">
        <v>638</v>
      </c>
      <c r="E56" s="74" t="s">
        <v>551</v>
      </c>
      <c r="F56" s="4" t="s">
        <v>12</v>
      </c>
      <c r="G56" s="222">
        <v>10</v>
      </c>
      <c r="H56" s="169">
        <f t="shared" ref="H56:H58" si="13">ROUND(K56*1.305,2)</f>
        <v>1374.19</v>
      </c>
      <c r="I56" s="169">
        <f t="shared" ref="I56:I58" si="14">ROUND(H56*G56,2)</f>
        <v>13741.9</v>
      </c>
      <c r="J56" s="40"/>
      <c r="K56" s="63">
        <v>1053.02</v>
      </c>
    </row>
    <row r="57" spans="1:12" s="59" customFormat="1" x14ac:dyDescent="0.25">
      <c r="A57" s="77" t="s">
        <v>334</v>
      </c>
      <c r="B57" s="3" t="s">
        <v>637</v>
      </c>
      <c r="C57" s="147">
        <v>170898</v>
      </c>
      <c r="D57" s="43" t="s">
        <v>638</v>
      </c>
      <c r="E57" s="74" t="s">
        <v>552</v>
      </c>
      <c r="F57" s="4" t="s">
        <v>12</v>
      </c>
      <c r="G57" s="222">
        <v>10</v>
      </c>
      <c r="H57" s="169">
        <f t="shared" si="13"/>
        <v>1388.55</v>
      </c>
      <c r="I57" s="169">
        <f t="shared" si="14"/>
        <v>13885.5</v>
      </c>
      <c r="J57" s="40"/>
      <c r="K57" s="63">
        <v>1064.02</v>
      </c>
    </row>
    <row r="58" spans="1:12" s="59" customFormat="1" x14ac:dyDescent="0.25">
      <c r="A58" s="77" t="s">
        <v>335</v>
      </c>
      <c r="B58" s="3" t="s">
        <v>637</v>
      </c>
      <c r="C58" s="147">
        <v>170899</v>
      </c>
      <c r="D58" s="43" t="s">
        <v>638</v>
      </c>
      <c r="E58" s="74" t="s">
        <v>553</v>
      </c>
      <c r="F58" s="4" t="s">
        <v>12</v>
      </c>
      <c r="G58" s="222">
        <v>10</v>
      </c>
      <c r="H58" s="169">
        <f t="shared" si="13"/>
        <v>1453.8</v>
      </c>
      <c r="I58" s="169">
        <f t="shared" si="14"/>
        <v>14538</v>
      </c>
      <c r="J58" s="40"/>
      <c r="K58" s="63">
        <v>1114.02</v>
      </c>
    </row>
    <row r="59" spans="1:12" s="59" customFormat="1" x14ac:dyDescent="0.25">
      <c r="A59" s="77" t="s">
        <v>336</v>
      </c>
      <c r="B59" s="5" t="s">
        <v>637</v>
      </c>
      <c r="C59" s="147">
        <v>170894</v>
      </c>
      <c r="D59" s="43" t="s">
        <v>638</v>
      </c>
      <c r="E59" s="74" t="s">
        <v>144</v>
      </c>
      <c r="F59" s="4" t="s">
        <v>12</v>
      </c>
      <c r="G59" s="222">
        <v>10</v>
      </c>
      <c r="H59" s="169">
        <f t="shared" ref="H59:H61" si="15">ROUND(K59*1.305,2)</f>
        <v>2730.09</v>
      </c>
      <c r="I59" s="169">
        <f t="shared" ref="I59:I61" si="16">ROUND(H59*G59,2)</f>
        <v>27300.9</v>
      </c>
      <c r="J59" s="40"/>
      <c r="K59" s="68">
        <v>2092.02</v>
      </c>
    </row>
    <row r="60" spans="1:12" s="59" customFormat="1" x14ac:dyDescent="0.25">
      <c r="A60" s="77" t="s">
        <v>337</v>
      </c>
      <c r="B60" s="5" t="s">
        <v>637</v>
      </c>
      <c r="C60" s="147">
        <v>170895</v>
      </c>
      <c r="D60" s="43" t="s">
        <v>638</v>
      </c>
      <c r="E60" s="74" t="s">
        <v>145</v>
      </c>
      <c r="F60" s="4" t="s">
        <v>12</v>
      </c>
      <c r="G60" s="222">
        <v>10</v>
      </c>
      <c r="H60" s="169">
        <f t="shared" si="15"/>
        <v>2730.09</v>
      </c>
      <c r="I60" s="169">
        <f t="shared" si="16"/>
        <v>27300.9</v>
      </c>
      <c r="J60" s="40"/>
      <c r="K60" s="68">
        <v>2092.02</v>
      </c>
    </row>
    <row r="61" spans="1:12" s="59" customFormat="1" x14ac:dyDescent="0.25">
      <c r="A61" s="77" t="s">
        <v>338</v>
      </c>
      <c r="B61" s="5" t="s">
        <v>637</v>
      </c>
      <c r="C61" s="147">
        <v>170896</v>
      </c>
      <c r="D61" s="43" t="s">
        <v>638</v>
      </c>
      <c r="E61" s="74" t="s">
        <v>146</v>
      </c>
      <c r="F61" s="4" t="s">
        <v>12</v>
      </c>
      <c r="G61" s="222">
        <v>5</v>
      </c>
      <c r="H61" s="169">
        <f t="shared" si="15"/>
        <v>4256.9399999999996</v>
      </c>
      <c r="I61" s="169">
        <f t="shared" si="16"/>
        <v>21284.7</v>
      </c>
      <c r="J61" s="40"/>
      <c r="K61" s="68">
        <v>3262.02</v>
      </c>
    </row>
    <row r="62" spans="1:12" s="58" customFormat="1" x14ac:dyDescent="0.25">
      <c r="A62" s="77" t="s">
        <v>339</v>
      </c>
      <c r="B62" s="5" t="s">
        <v>639</v>
      </c>
      <c r="C62" s="147" t="s">
        <v>644</v>
      </c>
      <c r="D62" s="43" t="s">
        <v>745</v>
      </c>
      <c r="E62" s="74" t="s">
        <v>739</v>
      </c>
      <c r="F62" s="4" t="s">
        <v>12</v>
      </c>
      <c r="G62" s="222">
        <v>100</v>
      </c>
      <c r="H62" s="169">
        <f t="shared" si="9"/>
        <v>13.85</v>
      </c>
      <c r="I62" s="169">
        <f t="shared" si="10"/>
        <v>1385</v>
      </c>
      <c r="J62" s="40"/>
      <c r="K62" s="65">
        <v>10.61</v>
      </c>
      <c r="L62" s="59"/>
    </row>
    <row r="63" spans="1:12" s="58" customFormat="1" x14ac:dyDescent="0.25">
      <c r="A63" s="77" t="s">
        <v>340</v>
      </c>
      <c r="B63" s="5" t="s">
        <v>639</v>
      </c>
      <c r="C63" s="5" t="s">
        <v>645</v>
      </c>
      <c r="D63" s="43" t="s">
        <v>745</v>
      </c>
      <c r="E63" s="74" t="s">
        <v>740</v>
      </c>
      <c r="F63" s="4" t="s">
        <v>12</v>
      </c>
      <c r="G63" s="222">
        <v>100</v>
      </c>
      <c r="H63" s="169">
        <f t="shared" si="9"/>
        <v>21.3</v>
      </c>
      <c r="I63" s="169">
        <f t="shared" si="10"/>
        <v>2130</v>
      </c>
      <c r="J63" s="40"/>
      <c r="K63" s="65">
        <v>16.32</v>
      </c>
      <c r="L63" s="59"/>
    </row>
    <row r="64" spans="1:12" s="58" customFormat="1" x14ac:dyDescent="0.25">
      <c r="A64" s="77" t="s">
        <v>341</v>
      </c>
      <c r="B64" s="5" t="s">
        <v>639</v>
      </c>
      <c r="C64" s="5" t="s">
        <v>646</v>
      </c>
      <c r="D64" s="43" t="s">
        <v>745</v>
      </c>
      <c r="E64" s="74" t="s">
        <v>741</v>
      </c>
      <c r="F64" s="4" t="s">
        <v>12</v>
      </c>
      <c r="G64" s="222">
        <v>100</v>
      </c>
      <c r="H64" s="169">
        <f t="shared" si="9"/>
        <v>62.63</v>
      </c>
      <c r="I64" s="169">
        <f t="shared" si="10"/>
        <v>6263</v>
      </c>
      <c r="J64" s="40"/>
      <c r="K64" s="65">
        <v>47.99</v>
      </c>
      <c r="L64" s="59"/>
    </row>
    <row r="65" spans="1:12" s="58" customFormat="1" x14ac:dyDescent="0.25">
      <c r="A65" s="77" t="s">
        <v>342</v>
      </c>
      <c r="B65" s="5" t="s">
        <v>639</v>
      </c>
      <c r="C65" s="5" t="s">
        <v>647</v>
      </c>
      <c r="D65" s="43" t="s">
        <v>745</v>
      </c>
      <c r="E65" s="74" t="s">
        <v>742</v>
      </c>
      <c r="F65" s="4" t="s">
        <v>12</v>
      </c>
      <c r="G65" s="222">
        <v>100</v>
      </c>
      <c r="H65" s="169">
        <f t="shared" si="9"/>
        <v>90.08</v>
      </c>
      <c r="I65" s="169">
        <f t="shared" si="10"/>
        <v>9008</v>
      </c>
      <c r="J65" s="40"/>
      <c r="K65" s="65">
        <v>69.03</v>
      </c>
      <c r="L65" s="59"/>
    </row>
    <row r="66" spans="1:12" s="58" customFormat="1" x14ac:dyDescent="0.25">
      <c r="A66" s="77" t="s">
        <v>343</v>
      </c>
      <c r="B66" s="5" t="s">
        <v>639</v>
      </c>
      <c r="C66" s="5" t="s">
        <v>648</v>
      </c>
      <c r="D66" s="43" t="s">
        <v>745</v>
      </c>
      <c r="E66" s="74" t="s">
        <v>743</v>
      </c>
      <c r="F66" s="4" t="s">
        <v>12</v>
      </c>
      <c r="G66" s="222">
        <v>10</v>
      </c>
      <c r="H66" s="169">
        <f t="shared" si="9"/>
        <v>120.28</v>
      </c>
      <c r="I66" s="169">
        <f t="shared" si="10"/>
        <v>1202.8</v>
      </c>
      <c r="J66" s="40"/>
      <c r="K66" s="65">
        <v>92.17</v>
      </c>
      <c r="L66" s="59"/>
    </row>
    <row r="67" spans="1:12" x14ac:dyDescent="0.25">
      <c r="A67" s="124"/>
      <c r="B67" s="126"/>
      <c r="C67" s="126"/>
      <c r="D67" s="126"/>
      <c r="E67" s="138" t="s">
        <v>6</v>
      </c>
      <c r="F67" s="124"/>
      <c r="G67" s="127"/>
      <c r="H67" s="167"/>
      <c r="I67" s="168">
        <f>ROUND(SUM(I46:I66),2)</f>
        <v>202615.5</v>
      </c>
      <c r="J67" s="40"/>
      <c r="K67" s="2"/>
    </row>
    <row r="68" spans="1:12" x14ac:dyDescent="0.25">
      <c r="A68" s="130"/>
      <c r="B68" s="131"/>
      <c r="C68" s="131"/>
      <c r="D68" s="131"/>
      <c r="E68" s="132"/>
      <c r="F68" s="130"/>
      <c r="G68" s="133"/>
      <c r="H68" s="134"/>
      <c r="I68" s="135"/>
      <c r="J68" s="40"/>
      <c r="K68" s="2"/>
    </row>
    <row r="69" spans="1:12" x14ac:dyDescent="0.25">
      <c r="A69" s="123">
        <v>3</v>
      </c>
      <c r="B69" s="136"/>
      <c r="C69" s="136"/>
      <c r="D69" s="136"/>
      <c r="E69" s="137" t="s">
        <v>558</v>
      </c>
      <c r="F69" s="124"/>
      <c r="G69" s="127"/>
      <c r="H69" s="128"/>
      <c r="I69" s="128"/>
      <c r="J69" s="40"/>
      <c r="K69" s="2"/>
    </row>
    <row r="70" spans="1:12" x14ac:dyDescent="0.25">
      <c r="A70" s="140" t="s">
        <v>344</v>
      </c>
      <c r="B70" s="3" t="s">
        <v>35</v>
      </c>
      <c r="C70" s="3"/>
      <c r="D70" s="3"/>
      <c r="E70" s="223" t="s">
        <v>157</v>
      </c>
      <c r="F70" s="3" t="s">
        <v>124</v>
      </c>
      <c r="G70" s="224">
        <v>1000</v>
      </c>
      <c r="H70" s="225">
        <f t="shared" ref="H70:H112" si="17">ROUND(K70*1.305,2)</f>
        <v>24.31</v>
      </c>
      <c r="I70" s="225">
        <f>ROUND(H70*G70,2)</f>
        <v>24310</v>
      </c>
      <c r="J70" s="219"/>
      <c r="K70" s="63">
        <f>Composições!G83</f>
        <v>18.630000000000003</v>
      </c>
    </row>
    <row r="71" spans="1:12" x14ac:dyDescent="0.25">
      <c r="A71" s="140" t="s">
        <v>345</v>
      </c>
      <c r="B71" s="3" t="s">
        <v>35</v>
      </c>
      <c r="C71" s="3"/>
      <c r="D71" s="3"/>
      <c r="E71" s="223" t="s">
        <v>149</v>
      </c>
      <c r="F71" s="3" t="s">
        <v>124</v>
      </c>
      <c r="G71" s="224">
        <v>1000</v>
      </c>
      <c r="H71" s="225">
        <f t="shared" si="17"/>
        <v>72.53</v>
      </c>
      <c r="I71" s="225">
        <f t="shared" ref="I71:I112" si="18">ROUND(H71*G71,2)</f>
        <v>72530</v>
      </c>
      <c r="J71" s="219"/>
      <c r="K71" s="63">
        <f>Composições!G99</f>
        <v>55.58</v>
      </c>
    </row>
    <row r="72" spans="1:12" x14ac:dyDescent="0.25">
      <c r="A72" s="140" t="s">
        <v>346</v>
      </c>
      <c r="B72" s="3" t="s">
        <v>35</v>
      </c>
      <c r="C72" s="3"/>
      <c r="D72" s="3"/>
      <c r="E72" s="223" t="s">
        <v>150</v>
      </c>
      <c r="F72" s="3" t="s">
        <v>12</v>
      </c>
      <c r="G72" s="224">
        <v>200</v>
      </c>
      <c r="H72" s="225">
        <f t="shared" si="17"/>
        <v>44.58</v>
      </c>
      <c r="I72" s="225">
        <f t="shared" si="18"/>
        <v>8916</v>
      </c>
      <c r="J72" s="219"/>
      <c r="K72" s="63">
        <f>Composições!G115</f>
        <v>34.159999999999997</v>
      </c>
    </row>
    <row r="73" spans="1:12" x14ac:dyDescent="0.25">
      <c r="A73" s="140" t="s">
        <v>347</v>
      </c>
      <c r="B73" s="3" t="s">
        <v>35</v>
      </c>
      <c r="C73" s="3"/>
      <c r="D73" s="3"/>
      <c r="E73" s="223" t="s">
        <v>151</v>
      </c>
      <c r="F73" s="3" t="s">
        <v>12</v>
      </c>
      <c r="G73" s="224">
        <v>100</v>
      </c>
      <c r="H73" s="225">
        <f t="shared" si="17"/>
        <v>41.3</v>
      </c>
      <c r="I73" s="225">
        <f t="shared" si="18"/>
        <v>4130</v>
      </c>
      <c r="J73" s="219"/>
      <c r="K73" s="63">
        <f>Composições!G131</f>
        <v>31.650000000000002</v>
      </c>
    </row>
    <row r="74" spans="1:12" x14ac:dyDescent="0.25">
      <c r="A74" s="140" t="s">
        <v>348</v>
      </c>
      <c r="B74" s="3" t="s">
        <v>35</v>
      </c>
      <c r="C74" s="3"/>
      <c r="D74" s="3"/>
      <c r="E74" s="223" t="s">
        <v>181</v>
      </c>
      <c r="F74" s="3" t="s">
        <v>12</v>
      </c>
      <c r="G74" s="224">
        <v>100</v>
      </c>
      <c r="H74" s="225">
        <f t="shared" si="17"/>
        <v>8.4700000000000006</v>
      </c>
      <c r="I74" s="225">
        <f t="shared" si="18"/>
        <v>847</v>
      </c>
      <c r="J74" s="219"/>
      <c r="K74" s="63">
        <f>Composições!G147</f>
        <v>6.49</v>
      </c>
    </row>
    <row r="75" spans="1:12" x14ac:dyDescent="0.25">
      <c r="A75" s="140" t="s">
        <v>349</v>
      </c>
      <c r="B75" s="3" t="s">
        <v>35</v>
      </c>
      <c r="C75" s="3"/>
      <c r="D75" s="3"/>
      <c r="E75" s="223" t="s">
        <v>152</v>
      </c>
      <c r="F75" s="3" t="s">
        <v>12</v>
      </c>
      <c r="G75" s="224">
        <v>100</v>
      </c>
      <c r="H75" s="225">
        <f t="shared" si="17"/>
        <v>37.909999999999997</v>
      </c>
      <c r="I75" s="225">
        <f t="shared" si="18"/>
        <v>3791</v>
      </c>
      <c r="J75" s="219"/>
      <c r="K75" s="63">
        <f>Composições!G163</f>
        <v>29.05</v>
      </c>
    </row>
    <row r="76" spans="1:12" x14ac:dyDescent="0.25">
      <c r="A76" s="140" t="s">
        <v>350</v>
      </c>
      <c r="B76" s="3" t="s">
        <v>35</v>
      </c>
      <c r="C76" s="3"/>
      <c r="D76" s="3"/>
      <c r="E76" s="223" t="s">
        <v>182</v>
      </c>
      <c r="F76" s="3" t="s">
        <v>12</v>
      </c>
      <c r="G76" s="224">
        <v>100</v>
      </c>
      <c r="H76" s="225">
        <f t="shared" si="17"/>
        <v>17.2</v>
      </c>
      <c r="I76" s="225">
        <f t="shared" si="18"/>
        <v>1720</v>
      </c>
      <c r="J76" s="219"/>
      <c r="K76" s="63">
        <f>Composições!G179</f>
        <v>13.18</v>
      </c>
    </row>
    <row r="77" spans="1:12" x14ac:dyDescent="0.25">
      <c r="A77" s="140" t="s">
        <v>351</v>
      </c>
      <c r="B77" s="3" t="s">
        <v>35</v>
      </c>
      <c r="C77" s="3"/>
      <c r="D77" s="3"/>
      <c r="E77" s="223" t="s">
        <v>153</v>
      </c>
      <c r="F77" s="3" t="s">
        <v>12</v>
      </c>
      <c r="G77" s="224">
        <v>100</v>
      </c>
      <c r="H77" s="225">
        <f t="shared" si="17"/>
        <v>32.130000000000003</v>
      </c>
      <c r="I77" s="225">
        <f t="shared" si="18"/>
        <v>3213</v>
      </c>
      <c r="J77" s="219"/>
      <c r="K77" s="63">
        <f>Composições!G195</f>
        <v>24.619999999999997</v>
      </c>
    </row>
    <row r="78" spans="1:12" x14ac:dyDescent="0.25">
      <c r="A78" s="140" t="s">
        <v>352</v>
      </c>
      <c r="B78" s="3" t="s">
        <v>35</v>
      </c>
      <c r="C78" s="3"/>
      <c r="D78" s="3"/>
      <c r="E78" s="223" t="s">
        <v>167</v>
      </c>
      <c r="F78" s="3" t="s">
        <v>12</v>
      </c>
      <c r="G78" s="224">
        <v>100</v>
      </c>
      <c r="H78" s="225">
        <f t="shared" si="17"/>
        <v>22.59</v>
      </c>
      <c r="I78" s="225">
        <f t="shared" si="18"/>
        <v>2259</v>
      </c>
      <c r="J78" s="219"/>
      <c r="K78" s="63">
        <f>Composições!G211</f>
        <v>17.309999999999999</v>
      </c>
    </row>
    <row r="79" spans="1:12" x14ac:dyDescent="0.25">
      <c r="A79" s="140" t="s">
        <v>353</v>
      </c>
      <c r="B79" s="3" t="s">
        <v>35</v>
      </c>
      <c r="C79" s="3"/>
      <c r="D79" s="3"/>
      <c r="E79" s="223" t="s">
        <v>154</v>
      </c>
      <c r="F79" s="3" t="s">
        <v>12</v>
      </c>
      <c r="G79" s="224">
        <v>100</v>
      </c>
      <c r="H79" s="225">
        <f t="shared" si="17"/>
        <v>16.350000000000001</v>
      </c>
      <c r="I79" s="225">
        <f t="shared" si="18"/>
        <v>1635</v>
      </c>
      <c r="J79" s="219"/>
      <c r="K79" s="63">
        <f>Composições!G227</f>
        <v>12.53</v>
      </c>
    </row>
    <row r="80" spans="1:12" x14ac:dyDescent="0.25">
      <c r="A80" s="140" t="s">
        <v>354</v>
      </c>
      <c r="B80" s="3" t="s">
        <v>35</v>
      </c>
      <c r="C80" s="3"/>
      <c r="D80" s="3"/>
      <c r="E80" s="223" t="s">
        <v>183</v>
      </c>
      <c r="F80" s="3" t="s">
        <v>12</v>
      </c>
      <c r="G80" s="224">
        <v>100</v>
      </c>
      <c r="H80" s="225">
        <f t="shared" si="17"/>
        <v>22.64</v>
      </c>
      <c r="I80" s="225">
        <f t="shared" si="18"/>
        <v>2264</v>
      </c>
      <c r="J80" s="219"/>
      <c r="K80" s="63">
        <f>Composições!G243</f>
        <v>17.350000000000001</v>
      </c>
    </row>
    <row r="81" spans="1:12" x14ac:dyDescent="0.25">
      <c r="A81" s="140" t="s">
        <v>355</v>
      </c>
      <c r="B81" s="3" t="s">
        <v>35</v>
      </c>
      <c r="C81" s="3"/>
      <c r="D81" s="3"/>
      <c r="E81" s="223" t="s">
        <v>155</v>
      </c>
      <c r="F81" s="3" t="s">
        <v>12</v>
      </c>
      <c r="G81" s="224">
        <v>100</v>
      </c>
      <c r="H81" s="225">
        <f t="shared" si="17"/>
        <v>49.6</v>
      </c>
      <c r="I81" s="225">
        <f t="shared" si="18"/>
        <v>4960</v>
      </c>
      <c r="J81" s="219"/>
      <c r="K81" s="63">
        <f>Composições!G259</f>
        <v>38.01</v>
      </c>
    </row>
    <row r="82" spans="1:12" x14ac:dyDescent="0.25">
      <c r="A82" s="140" t="s">
        <v>356</v>
      </c>
      <c r="B82" s="3" t="s">
        <v>35</v>
      </c>
      <c r="C82" s="3"/>
      <c r="D82" s="3"/>
      <c r="E82" s="223" t="s">
        <v>156</v>
      </c>
      <c r="F82" s="3" t="s">
        <v>12</v>
      </c>
      <c r="G82" s="224">
        <v>100</v>
      </c>
      <c r="H82" s="225">
        <f t="shared" si="17"/>
        <v>15.18</v>
      </c>
      <c r="I82" s="225">
        <f t="shared" si="18"/>
        <v>1518</v>
      </c>
      <c r="J82" s="219"/>
      <c r="K82" s="63">
        <f>Composições!G275</f>
        <v>11.629999999999999</v>
      </c>
    </row>
    <row r="83" spans="1:12" x14ac:dyDescent="0.25">
      <c r="A83" s="140" t="s">
        <v>357</v>
      </c>
      <c r="B83" s="3" t="s">
        <v>35</v>
      </c>
      <c r="C83" s="3"/>
      <c r="D83" s="3"/>
      <c r="E83" s="223" t="s">
        <v>184</v>
      </c>
      <c r="F83" s="3" t="s">
        <v>12</v>
      </c>
      <c r="G83" s="224">
        <v>100</v>
      </c>
      <c r="H83" s="225">
        <f t="shared" si="17"/>
        <v>14.84</v>
      </c>
      <c r="I83" s="225">
        <f t="shared" si="18"/>
        <v>1484</v>
      </c>
      <c r="J83" s="219"/>
      <c r="K83" s="63">
        <f>Composições!G291</f>
        <v>11.37</v>
      </c>
    </row>
    <row r="84" spans="1:12" x14ac:dyDescent="0.25">
      <c r="A84" s="140" t="s">
        <v>358</v>
      </c>
      <c r="B84" s="3" t="s">
        <v>35</v>
      </c>
      <c r="C84" s="3"/>
      <c r="D84" s="3"/>
      <c r="E84" s="223" t="s">
        <v>168</v>
      </c>
      <c r="F84" s="3" t="s">
        <v>12</v>
      </c>
      <c r="G84" s="224">
        <v>100</v>
      </c>
      <c r="H84" s="225">
        <f t="shared" si="17"/>
        <v>16.52</v>
      </c>
      <c r="I84" s="225">
        <f t="shared" si="18"/>
        <v>1652</v>
      </c>
      <c r="J84" s="219"/>
      <c r="K84" s="63">
        <f>Composições!G307</f>
        <v>12.66</v>
      </c>
    </row>
    <row r="85" spans="1:12" ht="30" x14ac:dyDescent="0.25">
      <c r="A85" s="140" t="s">
        <v>359</v>
      </c>
      <c r="B85" s="227" t="s">
        <v>639</v>
      </c>
      <c r="C85" s="178">
        <v>95801</v>
      </c>
      <c r="D85" s="3" t="s">
        <v>745</v>
      </c>
      <c r="E85" s="74" t="s">
        <v>744</v>
      </c>
      <c r="F85" s="119" t="s">
        <v>12</v>
      </c>
      <c r="G85" s="224">
        <v>100</v>
      </c>
      <c r="H85" s="225">
        <f t="shared" si="17"/>
        <v>35.700000000000003</v>
      </c>
      <c r="I85" s="225">
        <f t="shared" si="18"/>
        <v>3570</v>
      </c>
      <c r="J85" s="219"/>
      <c r="K85" s="226">
        <v>27.36</v>
      </c>
      <c r="L85" s="59"/>
    </row>
    <row r="86" spans="1:12" x14ac:dyDescent="0.25">
      <c r="A86" s="140" t="s">
        <v>360</v>
      </c>
      <c r="B86" s="3" t="s">
        <v>637</v>
      </c>
      <c r="C86" s="119">
        <v>170913</v>
      </c>
      <c r="D86" s="3" t="s">
        <v>638</v>
      </c>
      <c r="E86" s="74" t="s">
        <v>60</v>
      </c>
      <c r="F86" s="119" t="s">
        <v>12</v>
      </c>
      <c r="G86" s="224">
        <v>50</v>
      </c>
      <c r="H86" s="225">
        <f t="shared" si="17"/>
        <v>155.84</v>
      </c>
      <c r="I86" s="225">
        <f t="shared" si="18"/>
        <v>7792</v>
      </c>
      <c r="J86" s="219"/>
      <c r="K86" s="63">
        <v>119.42</v>
      </c>
      <c r="L86" s="59"/>
    </row>
    <row r="87" spans="1:12" x14ac:dyDescent="0.25">
      <c r="A87" s="140" t="s">
        <v>361</v>
      </c>
      <c r="B87" s="3" t="s">
        <v>637</v>
      </c>
      <c r="C87" s="119">
        <v>170924</v>
      </c>
      <c r="D87" s="3" t="s">
        <v>638</v>
      </c>
      <c r="E87" s="74" t="s">
        <v>61</v>
      </c>
      <c r="F87" s="119" t="s">
        <v>12</v>
      </c>
      <c r="G87" s="224">
        <v>50</v>
      </c>
      <c r="H87" s="225">
        <f t="shared" si="17"/>
        <v>67.099999999999994</v>
      </c>
      <c r="I87" s="225">
        <f t="shared" si="18"/>
        <v>3355</v>
      </c>
      <c r="J87" s="219"/>
      <c r="K87" s="63">
        <v>51.42</v>
      </c>
      <c r="L87" s="59"/>
    </row>
    <row r="88" spans="1:12" x14ac:dyDescent="0.25">
      <c r="A88" s="140" t="s">
        <v>362</v>
      </c>
      <c r="B88" s="3" t="s">
        <v>637</v>
      </c>
      <c r="C88" s="119">
        <v>170925</v>
      </c>
      <c r="D88" s="3" t="s">
        <v>638</v>
      </c>
      <c r="E88" s="74" t="s">
        <v>62</v>
      </c>
      <c r="F88" s="119" t="s">
        <v>12</v>
      </c>
      <c r="G88" s="224">
        <v>50</v>
      </c>
      <c r="H88" s="225">
        <f t="shared" si="17"/>
        <v>123.22</v>
      </c>
      <c r="I88" s="225">
        <f t="shared" si="18"/>
        <v>6161</v>
      </c>
      <c r="J88" s="219"/>
      <c r="K88" s="63">
        <v>94.42</v>
      </c>
      <c r="L88" s="59"/>
    </row>
    <row r="89" spans="1:12" x14ac:dyDescent="0.25">
      <c r="A89" s="140" t="s">
        <v>363</v>
      </c>
      <c r="B89" s="3" t="s">
        <v>637</v>
      </c>
      <c r="C89" s="119">
        <v>170926</v>
      </c>
      <c r="D89" s="3" t="s">
        <v>638</v>
      </c>
      <c r="E89" s="74" t="s">
        <v>63</v>
      </c>
      <c r="F89" s="119" t="s">
        <v>12</v>
      </c>
      <c r="G89" s="224">
        <v>50</v>
      </c>
      <c r="H89" s="225">
        <f t="shared" si="17"/>
        <v>81.459999999999994</v>
      </c>
      <c r="I89" s="225">
        <f t="shared" si="18"/>
        <v>4073</v>
      </c>
      <c r="J89" s="219"/>
      <c r="K89" s="63">
        <v>62.42</v>
      </c>
      <c r="L89" s="59"/>
    </row>
    <row r="90" spans="1:12" x14ac:dyDescent="0.25">
      <c r="A90" s="140" t="s">
        <v>364</v>
      </c>
      <c r="B90" s="3" t="s">
        <v>637</v>
      </c>
      <c r="C90" s="119">
        <v>170927</v>
      </c>
      <c r="D90" s="3" t="s">
        <v>638</v>
      </c>
      <c r="E90" s="74" t="s">
        <v>64</v>
      </c>
      <c r="F90" s="119" t="s">
        <v>12</v>
      </c>
      <c r="G90" s="224">
        <v>50</v>
      </c>
      <c r="H90" s="225">
        <f t="shared" si="17"/>
        <v>63.19</v>
      </c>
      <c r="I90" s="225">
        <f t="shared" si="18"/>
        <v>3159.5</v>
      </c>
      <c r="J90" s="219"/>
      <c r="K90" s="63">
        <v>48.42</v>
      </c>
      <c r="L90" s="59"/>
    </row>
    <row r="91" spans="1:12" x14ac:dyDescent="0.25">
      <c r="A91" s="140" t="s">
        <v>365</v>
      </c>
      <c r="B91" s="3" t="s">
        <v>637</v>
      </c>
      <c r="C91" s="119">
        <v>170928</v>
      </c>
      <c r="D91" s="3" t="s">
        <v>638</v>
      </c>
      <c r="E91" s="74" t="s">
        <v>65</v>
      </c>
      <c r="F91" s="119" t="s">
        <v>12</v>
      </c>
      <c r="G91" s="224">
        <v>50</v>
      </c>
      <c r="H91" s="225">
        <f t="shared" si="17"/>
        <v>71.02</v>
      </c>
      <c r="I91" s="225">
        <f t="shared" si="18"/>
        <v>3551</v>
      </c>
      <c r="J91" s="219"/>
      <c r="K91" s="63">
        <v>54.42</v>
      </c>
      <c r="L91" s="59"/>
    </row>
    <row r="92" spans="1:12" x14ac:dyDescent="0.25">
      <c r="A92" s="140" t="s">
        <v>366</v>
      </c>
      <c r="B92" s="3" t="s">
        <v>637</v>
      </c>
      <c r="C92" s="119">
        <v>170929</v>
      </c>
      <c r="D92" s="3" t="s">
        <v>638</v>
      </c>
      <c r="E92" s="74" t="s">
        <v>66</v>
      </c>
      <c r="F92" s="119" t="s">
        <v>12</v>
      </c>
      <c r="G92" s="224">
        <v>100</v>
      </c>
      <c r="H92" s="225">
        <f t="shared" si="17"/>
        <v>123.22</v>
      </c>
      <c r="I92" s="225">
        <f t="shared" si="18"/>
        <v>12322</v>
      </c>
      <c r="J92" s="219"/>
      <c r="K92" s="63">
        <v>94.42</v>
      </c>
      <c r="L92" s="59"/>
    </row>
    <row r="93" spans="1:12" x14ac:dyDescent="0.25">
      <c r="A93" s="140" t="s">
        <v>367</v>
      </c>
      <c r="B93" s="3" t="s">
        <v>637</v>
      </c>
      <c r="C93" s="119">
        <v>170930</v>
      </c>
      <c r="D93" s="3" t="s">
        <v>638</v>
      </c>
      <c r="E93" s="74" t="s">
        <v>67</v>
      </c>
      <c r="F93" s="119" t="s">
        <v>12</v>
      </c>
      <c r="G93" s="224">
        <v>100</v>
      </c>
      <c r="H93" s="225">
        <f t="shared" si="17"/>
        <v>84.07</v>
      </c>
      <c r="I93" s="225">
        <f t="shared" si="18"/>
        <v>8407</v>
      </c>
      <c r="J93" s="219"/>
      <c r="K93" s="63">
        <v>64.42</v>
      </c>
      <c r="L93" s="59"/>
    </row>
    <row r="94" spans="1:12" x14ac:dyDescent="0.25">
      <c r="A94" s="140" t="s">
        <v>368</v>
      </c>
      <c r="B94" s="3" t="s">
        <v>637</v>
      </c>
      <c r="C94" s="119">
        <v>170931</v>
      </c>
      <c r="D94" s="3" t="s">
        <v>638</v>
      </c>
      <c r="E94" s="74" t="s">
        <v>68</v>
      </c>
      <c r="F94" s="119" t="s">
        <v>12</v>
      </c>
      <c r="G94" s="224">
        <v>100</v>
      </c>
      <c r="H94" s="225">
        <f t="shared" si="17"/>
        <v>72.319999999999993</v>
      </c>
      <c r="I94" s="225">
        <f t="shared" si="18"/>
        <v>7232</v>
      </c>
      <c r="J94" s="219"/>
      <c r="K94" s="63">
        <v>55.42</v>
      </c>
      <c r="L94" s="59"/>
    </row>
    <row r="95" spans="1:12" x14ac:dyDescent="0.25">
      <c r="A95" s="140" t="s">
        <v>369</v>
      </c>
      <c r="B95" s="3" t="s">
        <v>637</v>
      </c>
      <c r="C95" s="119">
        <v>171019</v>
      </c>
      <c r="D95" s="3" t="s">
        <v>638</v>
      </c>
      <c r="E95" s="74" t="s">
        <v>69</v>
      </c>
      <c r="F95" s="178" t="s">
        <v>124</v>
      </c>
      <c r="G95" s="224">
        <v>100</v>
      </c>
      <c r="H95" s="225">
        <f t="shared" si="17"/>
        <v>43.43</v>
      </c>
      <c r="I95" s="225">
        <f t="shared" si="18"/>
        <v>4343</v>
      </c>
      <c r="J95" s="219"/>
      <c r="K95" s="63">
        <v>33.28</v>
      </c>
      <c r="L95" s="59"/>
    </row>
    <row r="96" spans="1:12" x14ac:dyDescent="0.25">
      <c r="A96" s="140" t="s">
        <v>370</v>
      </c>
      <c r="B96" s="3" t="s">
        <v>637</v>
      </c>
      <c r="C96" s="119">
        <v>171018</v>
      </c>
      <c r="D96" s="3" t="s">
        <v>638</v>
      </c>
      <c r="E96" s="74" t="s">
        <v>70</v>
      </c>
      <c r="F96" s="178" t="s">
        <v>124</v>
      </c>
      <c r="G96" s="224">
        <v>100</v>
      </c>
      <c r="H96" s="225">
        <f t="shared" si="17"/>
        <v>35.299999999999997</v>
      </c>
      <c r="I96" s="225">
        <f t="shared" si="18"/>
        <v>3530</v>
      </c>
      <c r="J96" s="219"/>
      <c r="K96" s="63">
        <v>27.05</v>
      </c>
      <c r="L96" s="59"/>
    </row>
    <row r="97" spans="1:12" x14ac:dyDescent="0.25">
      <c r="A97" s="140" t="s">
        <v>371</v>
      </c>
      <c r="B97" s="3" t="s">
        <v>637</v>
      </c>
      <c r="C97" s="119">
        <v>171017</v>
      </c>
      <c r="D97" s="3" t="s">
        <v>638</v>
      </c>
      <c r="E97" s="74" t="s">
        <v>71</v>
      </c>
      <c r="F97" s="178" t="s">
        <v>124</v>
      </c>
      <c r="G97" s="224">
        <v>100</v>
      </c>
      <c r="H97" s="225">
        <f t="shared" si="17"/>
        <v>26.56</v>
      </c>
      <c r="I97" s="225">
        <f t="shared" si="18"/>
        <v>2656</v>
      </c>
      <c r="J97" s="219"/>
      <c r="K97" s="63">
        <v>20.350000000000001</v>
      </c>
      <c r="L97" s="59"/>
    </row>
    <row r="98" spans="1:12" x14ac:dyDescent="0.25">
      <c r="A98" s="140" t="s">
        <v>372</v>
      </c>
      <c r="B98" s="3" t="s">
        <v>637</v>
      </c>
      <c r="C98" s="119">
        <v>171021</v>
      </c>
      <c r="D98" s="3" t="s">
        <v>638</v>
      </c>
      <c r="E98" s="74" t="s">
        <v>72</v>
      </c>
      <c r="F98" s="178" t="s">
        <v>124</v>
      </c>
      <c r="G98" s="224">
        <v>50</v>
      </c>
      <c r="H98" s="225">
        <f t="shared" si="17"/>
        <v>80.510000000000005</v>
      </c>
      <c r="I98" s="225">
        <f t="shared" si="18"/>
        <v>4025.5</v>
      </c>
      <c r="J98" s="219"/>
      <c r="K98" s="63">
        <v>61.69</v>
      </c>
      <c r="L98" s="59"/>
    </row>
    <row r="99" spans="1:12" x14ac:dyDescent="0.25">
      <c r="A99" s="140" t="s">
        <v>373</v>
      </c>
      <c r="B99" s="3" t="s">
        <v>637</v>
      </c>
      <c r="C99" s="119">
        <v>171020</v>
      </c>
      <c r="D99" s="3" t="s">
        <v>638</v>
      </c>
      <c r="E99" s="74" t="s">
        <v>73</v>
      </c>
      <c r="F99" s="178" t="s">
        <v>124</v>
      </c>
      <c r="G99" s="224">
        <v>50</v>
      </c>
      <c r="H99" s="225">
        <f t="shared" si="17"/>
        <v>54.56</v>
      </c>
      <c r="I99" s="225">
        <f t="shared" si="18"/>
        <v>2728</v>
      </c>
      <c r="J99" s="219"/>
      <c r="K99" s="63">
        <v>41.81</v>
      </c>
      <c r="L99" s="59"/>
    </row>
    <row r="100" spans="1:12" x14ac:dyDescent="0.25">
      <c r="A100" s="140" t="s">
        <v>374</v>
      </c>
      <c r="B100" s="3" t="s">
        <v>637</v>
      </c>
      <c r="C100" s="119">
        <v>171022</v>
      </c>
      <c r="D100" s="3" t="s">
        <v>638</v>
      </c>
      <c r="E100" s="74" t="s">
        <v>74</v>
      </c>
      <c r="F100" s="178" t="s">
        <v>124</v>
      </c>
      <c r="G100" s="224">
        <v>50</v>
      </c>
      <c r="H100" s="225">
        <f t="shared" si="17"/>
        <v>96.84</v>
      </c>
      <c r="I100" s="225">
        <f t="shared" si="18"/>
        <v>4842</v>
      </c>
      <c r="J100" s="219"/>
      <c r="K100" s="63">
        <v>74.209999999999994</v>
      </c>
      <c r="L100" s="59"/>
    </row>
    <row r="101" spans="1:12" x14ac:dyDescent="0.25">
      <c r="A101" s="140" t="s">
        <v>375</v>
      </c>
      <c r="B101" s="3" t="s">
        <v>637</v>
      </c>
      <c r="C101" s="119">
        <v>171092</v>
      </c>
      <c r="D101" s="3" t="s">
        <v>638</v>
      </c>
      <c r="E101" s="74" t="s">
        <v>75</v>
      </c>
      <c r="F101" s="178" t="s">
        <v>124</v>
      </c>
      <c r="G101" s="224">
        <v>100</v>
      </c>
      <c r="H101" s="225">
        <f t="shared" si="17"/>
        <v>21.83</v>
      </c>
      <c r="I101" s="225">
        <f t="shared" si="18"/>
        <v>2183</v>
      </c>
      <c r="J101" s="219"/>
      <c r="K101" s="63">
        <v>16.73</v>
      </c>
      <c r="L101" s="59"/>
    </row>
    <row r="102" spans="1:12" x14ac:dyDescent="0.25">
      <c r="A102" s="140" t="s">
        <v>376</v>
      </c>
      <c r="B102" s="3" t="s">
        <v>637</v>
      </c>
      <c r="C102" s="119">
        <v>170932</v>
      </c>
      <c r="D102" s="3" t="s">
        <v>638</v>
      </c>
      <c r="E102" s="74" t="s">
        <v>76</v>
      </c>
      <c r="F102" s="178" t="s">
        <v>124</v>
      </c>
      <c r="G102" s="224">
        <v>50</v>
      </c>
      <c r="H102" s="225">
        <f t="shared" si="17"/>
        <v>230.16</v>
      </c>
      <c r="I102" s="225">
        <f t="shared" si="18"/>
        <v>11508</v>
      </c>
      <c r="J102" s="219"/>
      <c r="K102" s="63">
        <v>176.37</v>
      </c>
      <c r="L102" s="59"/>
    </row>
    <row r="103" spans="1:12" x14ac:dyDescent="0.25">
      <c r="A103" s="140" t="s">
        <v>377</v>
      </c>
      <c r="B103" s="41" t="s">
        <v>639</v>
      </c>
      <c r="C103" s="170">
        <v>93008</v>
      </c>
      <c r="D103" s="3" t="s">
        <v>745</v>
      </c>
      <c r="E103" s="74" t="s">
        <v>746</v>
      </c>
      <c r="F103" s="36" t="s">
        <v>124</v>
      </c>
      <c r="G103" s="221">
        <v>200</v>
      </c>
      <c r="H103" s="169">
        <f t="shared" si="17"/>
        <v>12.31</v>
      </c>
      <c r="I103" s="169">
        <f t="shared" si="18"/>
        <v>2462</v>
      </c>
      <c r="J103" s="42"/>
      <c r="K103" s="63">
        <v>9.43</v>
      </c>
    </row>
    <row r="104" spans="1:12" ht="30" x14ac:dyDescent="0.25">
      <c r="A104" s="140" t="s">
        <v>378</v>
      </c>
      <c r="B104" s="41" t="s">
        <v>639</v>
      </c>
      <c r="C104" s="170">
        <v>91873</v>
      </c>
      <c r="D104" s="3" t="s">
        <v>745</v>
      </c>
      <c r="E104" s="228" t="s">
        <v>747</v>
      </c>
      <c r="F104" s="36" t="s">
        <v>124</v>
      </c>
      <c r="G104" s="221">
        <v>200</v>
      </c>
      <c r="H104" s="169">
        <f t="shared" si="17"/>
        <v>15.49</v>
      </c>
      <c r="I104" s="169">
        <f t="shared" si="18"/>
        <v>3098</v>
      </c>
      <c r="J104" s="42"/>
      <c r="K104" s="63">
        <v>11.87</v>
      </c>
    </row>
    <row r="105" spans="1:12" ht="30" x14ac:dyDescent="0.25">
      <c r="A105" s="140" t="s">
        <v>379</v>
      </c>
      <c r="B105" s="41" t="s">
        <v>639</v>
      </c>
      <c r="C105" s="170">
        <v>91872</v>
      </c>
      <c r="D105" s="3" t="s">
        <v>745</v>
      </c>
      <c r="E105" s="74" t="s">
        <v>748</v>
      </c>
      <c r="F105" s="36" t="s">
        <v>124</v>
      </c>
      <c r="G105" s="221">
        <v>200</v>
      </c>
      <c r="H105" s="169">
        <f t="shared" si="17"/>
        <v>12.76</v>
      </c>
      <c r="I105" s="169">
        <f t="shared" si="18"/>
        <v>2552</v>
      </c>
      <c r="J105" s="42"/>
      <c r="K105" s="63">
        <v>9.7799999999999994</v>
      </c>
    </row>
    <row r="106" spans="1:12" x14ac:dyDescent="0.25">
      <c r="A106" s="140" t="s">
        <v>380</v>
      </c>
      <c r="B106" s="41" t="s">
        <v>639</v>
      </c>
      <c r="C106" s="170">
        <v>93010</v>
      </c>
      <c r="D106" s="3" t="s">
        <v>745</v>
      </c>
      <c r="E106" s="74" t="s">
        <v>749</v>
      </c>
      <c r="F106" s="36" t="s">
        <v>124</v>
      </c>
      <c r="G106" s="221">
        <v>100</v>
      </c>
      <c r="H106" s="169">
        <f t="shared" si="17"/>
        <v>24.76</v>
      </c>
      <c r="I106" s="169">
        <f t="shared" si="18"/>
        <v>2476</v>
      </c>
      <c r="J106" s="42"/>
      <c r="K106" s="63">
        <v>18.97</v>
      </c>
    </row>
    <row r="107" spans="1:12" x14ac:dyDescent="0.25">
      <c r="A107" s="140" t="s">
        <v>381</v>
      </c>
      <c r="B107" s="41" t="s">
        <v>639</v>
      </c>
      <c r="C107" s="170">
        <v>93009</v>
      </c>
      <c r="D107" s="3" t="s">
        <v>745</v>
      </c>
      <c r="E107" s="74" t="s">
        <v>750</v>
      </c>
      <c r="F107" s="36" t="s">
        <v>124</v>
      </c>
      <c r="G107" s="221">
        <v>100</v>
      </c>
      <c r="H107" s="169">
        <f t="shared" si="17"/>
        <v>17.899999999999999</v>
      </c>
      <c r="I107" s="169">
        <f t="shared" si="18"/>
        <v>1790</v>
      </c>
      <c r="J107" s="42"/>
      <c r="K107" s="63">
        <v>13.72</v>
      </c>
    </row>
    <row r="108" spans="1:12" x14ac:dyDescent="0.25">
      <c r="A108" s="140" t="s">
        <v>382</v>
      </c>
      <c r="B108" s="41" t="s">
        <v>639</v>
      </c>
      <c r="C108" s="170">
        <v>93011</v>
      </c>
      <c r="D108" s="3" t="s">
        <v>745</v>
      </c>
      <c r="E108" s="74" t="s">
        <v>751</v>
      </c>
      <c r="F108" s="36" t="s">
        <v>124</v>
      </c>
      <c r="G108" s="221">
        <v>100</v>
      </c>
      <c r="H108" s="169">
        <f t="shared" si="17"/>
        <v>30.13</v>
      </c>
      <c r="I108" s="169">
        <f t="shared" si="18"/>
        <v>3013</v>
      </c>
      <c r="J108" s="42"/>
      <c r="K108" s="63">
        <v>23.09</v>
      </c>
    </row>
    <row r="109" spans="1:12" ht="30" x14ac:dyDescent="0.25">
      <c r="A109" s="140" t="s">
        <v>383</v>
      </c>
      <c r="B109" s="41" t="s">
        <v>639</v>
      </c>
      <c r="C109" s="170">
        <v>91871</v>
      </c>
      <c r="D109" s="3" t="s">
        <v>745</v>
      </c>
      <c r="E109" s="74" t="s">
        <v>752</v>
      </c>
      <c r="F109" s="36" t="s">
        <v>124</v>
      </c>
      <c r="G109" s="221">
        <v>1000</v>
      </c>
      <c r="H109" s="169">
        <f t="shared" si="17"/>
        <v>10.02</v>
      </c>
      <c r="I109" s="169">
        <f t="shared" si="18"/>
        <v>10020</v>
      </c>
      <c r="J109" s="42"/>
      <c r="K109" s="63">
        <v>7.68</v>
      </c>
    </row>
    <row r="110" spans="1:12" x14ac:dyDescent="0.25">
      <c r="A110" s="140" t="s">
        <v>384</v>
      </c>
      <c r="B110" s="41" t="s">
        <v>639</v>
      </c>
      <c r="C110" s="170">
        <v>93012</v>
      </c>
      <c r="D110" s="3" t="s">
        <v>745</v>
      </c>
      <c r="E110" s="74" t="s">
        <v>753</v>
      </c>
      <c r="F110" s="36" t="s">
        <v>124</v>
      </c>
      <c r="G110" s="221">
        <v>20</v>
      </c>
      <c r="H110" s="169">
        <f t="shared" si="17"/>
        <v>45.22</v>
      </c>
      <c r="I110" s="169">
        <f t="shared" si="18"/>
        <v>904.4</v>
      </c>
      <c r="J110" s="42"/>
      <c r="K110" s="63">
        <v>34.65</v>
      </c>
    </row>
    <row r="111" spans="1:12" s="59" customFormat="1" x14ac:dyDescent="0.25">
      <c r="A111" s="140" t="s">
        <v>385</v>
      </c>
      <c r="B111" s="41" t="s">
        <v>639</v>
      </c>
      <c r="C111" s="170">
        <v>171055</v>
      </c>
      <c r="D111" s="41" t="s">
        <v>638</v>
      </c>
      <c r="E111" s="74" t="s">
        <v>284</v>
      </c>
      <c r="F111" s="36" t="s">
        <v>12</v>
      </c>
      <c r="G111" s="221">
        <v>50</v>
      </c>
      <c r="H111" s="169">
        <f t="shared" si="17"/>
        <v>99.21</v>
      </c>
      <c r="I111" s="169">
        <f t="shared" si="18"/>
        <v>4960.5</v>
      </c>
      <c r="J111" s="42"/>
      <c r="K111" s="63">
        <v>76.02</v>
      </c>
    </row>
    <row r="112" spans="1:12" s="59" customFormat="1" x14ac:dyDescent="0.25">
      <c r="A112" s="140" t="s">
        <v>386</v>
      </c>
      <c r="B112" s="41" t="s">
        <v>637</v>
      </c>
      <c r="C112" s="170">
        <v>170953</v>
      </c>
      <c r="D112" s="41" t="s">
        <v>638</v>
      </c>
      <c r="E112" s="74" t="s">
        <v>285</v>
      </c>
      <c r="F112" s="36" t="s">
        <v>12</v>
      </c>
      <c r="G112" s="221">
        <v>50</v>
      </c>
      <c r="H112" s="169">
        <f t="shared" si="17"/>
        <v>22.71</v>
      </c>
      <c r="I112" s="169">
        <f t="shared" si="18"/>
        <v>1135.5</v>
      </c>
      <c r="J112" s="42"/>
      <c r="K112" s="63">
        <v>17.399999999999999</v>
      </c>
    </row>
    <row r="113" spans="1:12" x14ac:dyDescent="0.25">
      <c r="A113" s="124"/>
      <c r="B113" s="126"/>
      <c r="C113" s="126"/>
      <c r="D113" s="126"/>
      <c r="E113" s="138" t="s">
        <v>6</v>
      </c>
      <c r="F113" s="124"/>
      <c r="G113" s="127"/>
      <c r="H113" s="167"/>
      <c r="I113" s="168">
        <f>ROUND(SUM(I70:I112),2)</f>
        <v>263078.40000000002</v>
      </c>
      <c r="J113" s="42"/>
      <c r="K113" s="2"/>
    </row>
    <row r="114" spans="1:12" x14ac:dyDescent="0.25">
      <c r="A114" s="130"/>
      <c r="B114" s="131"/>
      <c r="C114" s="131"/>
      <c r="D114" s="131"/>
      <c r="E114" s="132"/>
      <c r="F114" s="130"/>
      <c r="G114" s="133"/>
      <c r="H114" s="134"/>
      <c r="I114" s="135"/>
      <c r="J114" s="42"/>
      <c r="K114" s="2"/>
    </row>
    <row r="115" spans="1:12" x14ac:dyDescent="0.25">
      <c r="A115" s="123">
        <v>4</v>
      </c>
      <c r="B115" s="136"/>
      <c r="C115" s="136"/>
      <c r="D115" s="136"/>
      <c r="E115" s="137" t="s">
        <v>559</v>
      </c>
      <c r="F115" s="124"/>
      <c r="G115" s="127"/>
      <c r="H115" s="128"/>
      <c r="I115" s="128"/>
      <c r="J115" s="42"/>
      <c r="K115" s="2"/>
    </row>
    <row r="116" spans="1:12" ht="30" x14ac:dyDescent="0.25">
      <c r="A116" s="77" t="s">
        <v>387</v>
      </c>
      <c r="B116" s="41" t="s">
        <v>639</v>
      </c>
      <c r="C116" s="170">
        <v>91926</v>
      </c>
      <c r="D116" s="3" t="s">
        <v>745</v>
      </c>
      <c r="E116" s="228" t="s">
        <v>754</v>
      </c>
      <c r="F116" s="43" t="s">
        <v>124</v>
      </c>
      <c r="G116" s="39">
        <v>15000</v>
      </c>
      <c r="H116" s="169">
        <f t="shared" ref="H116:H133" si="19">ROUND(K116*1.305,2)</f>
        <v>3.22</v>
      </c>
      <c r="I116" s="169">
        <f>ROUND(H116*G116,2)</f>
        <v>48300</v>
      </c>
      <c r="J116" s="40"/>
      <c r="K116" s="63">
        <v>2.4700000000000002</v>
      </c>
    </row>
    <row r="117" spans="1:12" ht="30" x14ac:dyDescent="0.25">
      <c r="A117" s="154" t="s">
        <v>388</v>
      </c>
      <c r="B117" s="170" t="s">
        <v>639</v>
      </c>
      <c r="C117" s="170">
        <v>91928</v>
      </c>
      <c r="D117" s="3" t="s">
        <v>745</v>
      </c>
      <c r="E117" s="159" t="s">
        <v>755</v>
      </c>
      <c r="F117" s="43" t="s">
        <v>124</v>
      </c>
      <c r="G117" s="39">
        <v>10000</v>
      </c>
      <c r="H117" s="169">
        <f t="shared" si="19"/>
        <v>5.21</v>
      </c>
      <c r="I117" s="169">
        <f t="shared" ref="I117:I133" si="20">ROUND(H117*G117,2)</f>
        <v>52100</v>
      </c>
      <c r="J117" s="40"/>
      <c r="K117" s="63">
        <v>3.99</v>
      </c>
    </row>
    <row r="118" spans="1:12" ht="30" x14ac:dyDescent="0.25">
      <c r="A118" s="77" t="s">
        <v>389</v>
      </c>
      <c r="B118" s="170" t="s">
        <v>639</v>
      </c>
      <c r="C118" s="170">
        <v>91930</v>
      </c>
      <c r="D118" s="3" t="s">
        <v>745</v>
      </c>
      <c r="E118" s="228" t="s">
        <v>756</v>
      </c>
      <c r="F118" s="43" t="s">
        <v>124</v>
      </c>
      <c r="G118" s="39">
        <v>6000</v>
      </c>
      <c r="H118" s="169">
        <f t="shared" si="19"/>
        <v>7.14</v>
      </c>
      <c r="I118" s="169">
        <f t="shared" si="20"/>
        <v>42840</v>
      </c>
      <c r="J118" s="40"/>
      <c r="K118" s="63">
        <v>5.47</v>
      </c>
    </row>
    <row r="119" spans="1:12" x14ac:dyDescent="0.25">
      <c r="A119" s="77" t="s">
        <v>390</v>
      </c>
      <c r="B119" s="170" t="s">
        <v>637</v>
      </c>
      <c r="C119" s="170">
        <v>170746</v>
      </c>
      <c r="D119" s="41" t="s">
        <v>638</v>
      </c>
      <c r="E119" s="159" t="s">
        <v>572</v>
      </c>
      <c r="F119" s="43" t="s">
        <v>124</v>
      </c>
      <c r="G119" s="39">
        <v>2000</v>
      </c>
      <c r="H119" s="169">
        <f t="shared" si="19"/>
        <v>13.05</v>
      </c>
      <c r="I119" s="169">
        <f t="shared" si="20"/>
        <v>26100</v>
      </c>
      <c r="J119" s="40"/>
      <c r="K119" s="63">
        <v>10</v>
      </c>
      <c r="L119" s="59"/>
    </row>
    <row r="120" spans="1:12" x14ac:dyDescent="0.25">
      <c r="A120" s="154" t="s">
        <v>391</v>
      </c>
      <c r="B120" s="170" t="s">
        <v>637</v>
      </c>
      <c r="C120" s="170">
        <v>170747</v>
      </c>
      <c r="D120" s="41" t="s">
        <v>638</v>
      </c>
      <c r="E120" s="159" t="s">
        <v>573</v>
      </c>
      <c r="F120" s="43" t="s">
        <v>124</v>
      </c>
      <c r="G120" s="39">
        <v>1000</v>
      </c>
      <c r="H120" s="169">
        <f t="shared" si="19"/>
        <v>17.73</v>
      </c>
      <c r="I120" s="169">
        <f t="shared" si="20"/>
        <v>17730</v>
      </c>
      <c r="J120" s="40"/>
      <c r="K120" s="63">
        <v>13.59</v>
      </c>
      <c r="L120" s="59"/>
    </row>
    <row r="121" spans="1:12" x14ac:dyDescent="0.25">
      <c r="A121" s="77" t="s">
        <v>392</v>
      </c>
      <c r="B121" s="170" t="s">
        <v>637</v>
      </c>
      <c r="C121" s="170">
        <v>170748</v>
      </c>
      <c r="D121" s="41" t="s">
        <v>638</v>
      </c>
      <c r="E121" s="159" t="s">
        <v>574</v>
      </c>
      <c r="F121" s="43" t="s">
        <v>124</v>
      </c>
      <c r="G121" s="39">
        <v>1000</v>
      </c>
      <c r="H121" s="169">
        <f t="shared" si="19"/>
        <v>22.71</v>
      </c>
      <c r="I121" s="169">
        <f t="shared" si="20"/>
        <v>22710</v>
      </c>
      <c r="J121" s="40"/>
      <c r="K121" s="63">
        <v>17.399999999999999</v>
      </c>
      <c r="L121" s="59"/>
    </row>
    <row r="122" spans="1:12" x14ac:dyDescent="0.25">
      <c r="A122" s="77" t="s">
        <v>393</v>
      </c>
      <c r="B122" s="170" t="s">
        <v>637</v>
      </c>
      <c r="C122" s="170">
        <v>170749</v>
      </c>
      <c r="D122" s="41" t="s">
        <v>638</v>
      </c>
      <c r="E122" s="159" t="s">
        <v>575</v>
      </c>
      <c r="F122" s="43" t="s">
        <v>124</v>
      </c>
      <c r="G122" s="39">
        <v>1000</v>
      </c>
      <c r="H122" s="169">
        <f t="shared" si="19"/>
        <v>29.55</v>
      </c>
      <c r="I122" s="169">
        <f t="shared" si="20"/>
        <v>29550</v>
      </c>
      <c r="J122" s="40"/>
      <c r="K122" s="63">
        <v>22.64</v>
      </c>
      <c r="L122" s="59"/>
    </row>
    <row r="123" spans="1:12" x14ac:dyDescent="0.25">
      <c r="A123" s="154" t="s">
        <v>394</v>
      </c>
      <c r="B123" s="170" t="s">
        <v>637</v>
      </c>
      <c r="C123" s="170">
        <v>170750</v>
      </c>
      <c r="D123" s="41" t="s">
        <v>638</v>
      </c>
      <c r="E123" s="159" t="s">
        <v>576</v>
      </c>
      <c r="F123" s="43" t="s">
        <v>124</v>
      </c>
      <c r="G123" s="39">
        <v>500</v>
      </c>
      <c r="H123" s="169">
        <f t="shared" si="19"/>
        <v>39.42</v>
      </c>
      <c r="I123" s="169">
        <f t="shared" si="20"/>
        <v>19710</v>
      </c>
      <c r="J123" s="40"/>
      <c r="K123" s="63">
        <v>30.21</v>
      </c>
      <c r="L123" s="59"/>
    </row>
    <row r="124" spans="1:12" x14ac:dyDescent="0.25">
      <c r="A124" s="77" t="s">
        <v>395</v>
      </c>
      <c r="B124" s="170" t="s">
        <v>637</v>
      </c>
      <c r="C124" s="170">
        <v>170751</v>
      </c>
      <c r="D124" s="41" t="s">
        <v>638</v>
      </c>
      <c r="E124" s="159" t="s">
        <v>577</v>
      </c>
      <c r="F124" s="43" t="s">
        <v>124</v>
      </c>
      <c r="G124" s="39">
        <v>400</v>
      </c>
      <c r="H124" s="169">
        <f t="shared" si="19"/>
        <v>53.9</v>
      </c>
      <c r="I124" s="169">
        <f t="shared" si="20"/>
        <v>21560</v>
      </c>
      <c r="J124" s="40"/>
      <c r="K124" s="63">
        <v>41.3</v>
      </c>
      <c r="L124" s="59"/>
    </row>
    <row r="125" spans="1:12" x14ac:dyDescent="0.25">
      <c r="A125" s="77" t="s">
        <v>396</v>
      </c>
      <c r="B125" s="170" t="s">
        <v>637</v>
      </c>
      <c r="C125" s="170">
        <v>170933</v>
      </c>
      <c r="D125" s="41" t="s">
        <v>638</v>
      </c>
      <c r="E125" s="159" t="s">
        <v>578</v>
      </c>
      <c r="F125" s="43" t="s">
        <v>124</v>
      </c>
      <c r="G125" s="39">
        <v>300</v>
      </c>
      <c r="H125" s="169">
        <f t="shared" si="19"/>
        <v>83.32</v>
      </c>
      <c r="I125" s="169">
        <f t="shared" si="20"/>
        <v>24996</v>
      </c>
      <c r="J125" s="40"/>
      <c r="K125" s="63">
        <v>63.85</v>
      </c>
      <c r="L125" s="59"/>
    </row>
    <row r="126" spans="1:12" s="59" customFormat="1" x14ac:dyDescent="0.25">
      <c r="A126" s="154" t="s">
        <v>397</v>
      </c>
      <c r="B126" s="170" t="s">
        <v>637</v>
      </c>
      <c r="C126" s="170">
        <v>170934</v>
      </c>
      <c r="D126" s="41" t="s">
        <v>638</v>
      </c>
      <c r="E126" s="159" t="s">
        <v>579</v>
      </c>
      <c r="F126" s="43" t="s">
        <v>124</v>
      </c>
      <c r="G126" s="39">
        <v>150</v>
      </c>
      <c r="H126" s="169">
        <f t="shared" ref="H126" si="21">ROUND(K126*1.305,2)</f>
        <v>96.31</v>
      </c>
      <c r="I126" s="169">
        <f t="shared" ref="I126" si="22">ROUND(H126*G126,2)</f>
        <v>14446.5</v>
      </c>
      <c r="J126" s="40"/>
      <c r="K126" s="63">
        <v>73.8</v>
      </c>
    </row>
    <row r="127" spans="1:12" s="59" customFormat="1" x14ac:dyDescent="0.25">
      <c r="A127" s="77" t="s">
        <v>398</v>
      </c>
      <c r="B127" s="170" t="s">
        <v>637</v>
      </c>
      <c r="C127" s="170">
        <v>170935</v>
      </c>
      <c r="D127" s="41" t="s">
        <v>638</v>
      </c>
      <c r="E127" s="159" t="s">
        <v>580</v>
      </c>
      <c r="F127" s="43" t="s">
        <v>124</v>
      </c>
      <c r="G127" s="39">
        <v>150</v>
      </c>
      <c r="H127" s="169">
        <f t="shared" ref="H127:H128" si="23">ROUND(K127*1.305,2)</f>
        <v>136.47999999999999</v>
      </c>
      <c r="I127" s="169">
        <f t="shared" ref="I127:I128" si="24">ROUND(H127*G127,2)</f>
        <v>20472</v>
      </c>
      <c r="J127" s="40"/>
      <c r="K127" s="63">
        <v>104.58</v>
      </c>
    </row>
    <row r="128" spans="1:12" s="59" customFormat="1" x14ac:dyDescent="0.25">
      <c r="A128" s="77" t="s">
        <v>399</v>
      </c>
      <c r="B128" s="170" t="s">
        <v>637</v>
      </c>
      <c r="C128" s="170">
        <v>170936</v>
      </c>
      <c r="D128" s="41" t="s">
        <v>638</v>
      </c>
      <c r="E128" s="159" t="s">
        <v>581</v>
      </c>
      <c r="F128" s="43" t="s">
        <v>124</v>
      </c>
      <c r="G128" s="39">
        <v>150</v>
      </c>
      <c r="H128" s="169">
        <f t="shared" si="23"/>
        <v>150.38</v>
      </c>
      <c r="I128" s="169">
        <f t="shared" si="24"/>
        <v>22557</v>
      </c>
      <c r="J128" s="40"/>
      <c r="K128" s="63">
        <v>115.23</v>
      </c>
    </row>
    <row r="129" spans="1:12" s="59" customFormat="1" x14ac:dyDescent="0.25">
      <c r="A129" s="154" t="s">
        <v>400</v>
      </c>
      <c r="B129" s="170" t="s">
        <v>637</v>
      </c>
      <c r="C129" s="170">
        <v>170937</v>
      </c>
      <c r="D129" s="41" t="s">
        <v>638</v>
      </c>
      <c r="E129" s="159" t="s">
        <v>582</v>
      </c>
      <c r="F129" s="43" t="s">
        <v>124</v>
      </c>
      <c r="G129" s="39">
        <v>150</v>
      </c>
      <c r="H129" s="169">
        <f t="shared" ref="H129" si="25">ROUND(K129*1.305,2)</f>
        <v>200.2</v>
      </c>
      <c r="I129" s="169">
        <f t="shared" ref="I129" si="26">ROUND(H129*G129,2)</f>
        <v>30030</v>
      </c>
      <c r="J129" s="40"/>
      <c r="K129" s="63">
        <v>153.41</v>
      </c>
    </row>
    <row r="130" spans="1:12" ht="15" customHeight="1" x14ac:dyDescent="0.25">
      <c r="A130" s="77" t="s">
        <v>554</v>
      </c>
      <c r="B130" s="119" t="s">
        <v>639</v>
      </c>
      <c r="C130" s="119">
        <v>96971</v>
      </c>
      <c r="D130" s="3" t="s">
        <v>745</v>
      </c>
      <c r="E130" s="159" t="s">
        <v>757</v>
      </c>
      <c r="F130" s="43" t="s">
        <v>124</v>
      </c>
      <c r="G130" s="39">
        <v>200</v>
      </c>
      <c r="H130" s="169">
        <f t="shared" si="19"/>
        <v>26.17</v>
      </c>
      <c r="I130" s="169">
        <f t="shared" si="20"/>
        <v>5234</v>
      </c>
      <c r="J130" s="40"/>
      <c r="K130" s="63">
        <v>20.05</v>
      </c>
      <c r="L130" s="59"/>
    </row>
    <row r="131" spans="1:12" ht="15" customHeight="1" x14ac:dyDescent="0.25">
      <c r="A131" s="77" t="s">
        <v>555</v>
      </c>
      <c r="B131" s="119" t="s">
        <v>639</v>
      </c>
      <c r="C131" s="119">
        <v>96972</v>
      </c>
      <c r="D131" s="3" t="s">
        <v>745</v>
      </c>
      <c r="E131" s="159" t="s">
        <v>758</v>
      </c>
      <c r="F131" s="43" t="s">
        <v>124</v>
      </c>
      <c r="G131" s="39">
        <v>200</v>
      </c>
      <c r="H131" s="169">
        <f t="shared" si="19"/>
        <v>36.19</v>
      </c>
      <c r="I131" s="169">
        <f t="shared" si="20"/>
        <v>7238</v>
      </c>
      <c r="J131" s="40"/>
      <c r="K131" s="63">
        <v>27.73</v>
      </c>
    </row>
    <row r="132" spans="1:12" ht="15" customHeight="1" x14ac:dyDescent="0.25">
      <c r="A132" s="154" t="s">
        <v>556</v>
      </c>
      <c r="B132" s="119" t="s">
        <v>639</v>
      </c>
      <c r="C132" s="119">
        <v>96973</v>
      </c>
      <c r="D132" s="3" t="s">
        <v>745</v>
      </c>
      <c r="E132" s="159" t="s">
        <v>759</v>
      </c>
      <c r="F132" s="43" t="s">
        <v>124</v>
      </c>
      <c r="G132" s="38">
        <v>200</v>
      </c>
      <c r="H132" s="169">
        <f t="shared" si="19"/>
        <v>45.84</v>
      </c>
      <c r="I132" s="169">
        <f t="shared" si="20"/>
        <v>9168</v>
      </c>
      <c r="J132" s="40"/>
      <c r="K132" s="63">
        <v>35.130000000000003</v>
      </c>
    </row>
    <row r="133" spans="1:12" x14ac:dyDescent="0.25">
      <c r="A133" s="77" t="s">
        <v>557</v>
      </c>
      <c r="B133" s="119" t="s">
        <v>639</v>
      </c>
      <c r="C133" s="119">
        <v>96977</v>
      </c>
      <c r="D133" s="3" t="s">
        <v>745</v>
      </c>
      <c r="E133" s="159" t="s">
        <v>760</v>
      </c>
      <c r="F133" s="43" t="s">
        <v>124</v>
      </c>
      <c r="G133" s="39">
        <v>200</v>
      </c>
      <c r="H133" s="169">
        <f t="shared" si="19"/>
        <v>37.83</v>
      </c>
      <c r="I133" s="169">
        <f t="shared" si="20"/>
        <v>7566</v>
      </c>
      <c r="J133" s="40"/>
      <c r="K133" s="63">
        <v>28.99</v>
      </c>
    </row>
    <row r="134" spans="1:12" x14ac:dyDescent="0.25">
      <c r="A134" s="77"/>
      <c r="B134" s="163"/>
      <c r="C134" s="163"/>
      <c r="D134" s="163"/>
      <c r="E134" s="171" t="s">
        <v>6</v>
      </c>
      <c r="F134" s="124"/>
      <c r="G134" s="139"/>
      <c r="H134" s="128"/>
      <c r="I134" s="168">
        <f>ROUND(SUM(I116:I133),2)</f>
        <v>422307.5</v>
      </c>
      <c r="J134" s="40"/>
      <c r="K134" s="2"/>
    </row>
    <row r="135" spans="1:12" x14ac:dyDescent="0.25">
      <c r="A135" s="172"/>
      <c r="B135" s="173"/>
      <c r="C135" s="173"/>
      <c r="D135" s="173"/>
      <c r="E135" s="174"/>
      <c r="F135" s="130"/>
      <c r="G135" s="133"/>
      <c r="H135" s="134"/>
      <c r="I135" s="135"/>
      <c r="J135" s="40"/>
      <c r="K135" s="2"/>
    </row>
    <row r="136" spans="1:12" x14ac:dyDescent="0.25">
      <c r="A136" s="150">
        <v>5</v>
      </c>
      <c r="B136" s="175"/>
      <c r="C136" s="175"/>
      <c r="D136" s="175"/>
      <c r="E136" s="176" t="s">
        <v>560</v>
      </c>
      <c r="F136" s="77"/>
      <c r="G136" s="44"/>
      <c r="H136" s="121"/>
      <c r="I136" s="121"/>
      <c r="J136" s="42"/>
      <c r="K136" s="45"/>
    </row>
    <row r="137" spans="1:12" s="56" customFormat="1" x14ac:dyDescent="0.25">
      <c r="A137" s="154" t="s">
        <v>401</v>
      </c>
      <c r="B137" s="160" t="s">
        <v>637</v>
      </c>
      <c r="C137" s="160">
        <v>20857</v>
      </c>
      <c r="D137" s="191" t="s">
        <v>638</v>
      </c>
      <c r="E137" s="177" t="s">
        <v>194</v>
      </c>
      <c r="F137" s="77" t="s">
        <v>9</v>
      </c>
      <c r="G137" s="44">
        <v>300</v>
      </c>
      <c r="H137" s="121">
        <f t="shared" ref="H137:H160" si="27">ROUND(K137*1.305,2)</f>
        <v>14.55</v>
      </c>
      <c r="I137" s="121">
        <f>ROUND(H137*G137,2)</f>
        <v>4365</v>
      </c>
      <c r="J137" s="42"/>
      <c r="K137" s="61">
        <v>11.15</v>
      </c>
      <c r="L137" s="59"/>
    </row>
    <row r="138" spans="1:12" ht="30" x14ac:dyDescent="0.25">
      <c r="A138" s="154" t="s">
        <v>402</v>
      </c>
      <c r="B138" s="119" t="s">
        <v>639</v>
      </c>
      <c r="C138" s="119">
        <v>91953</v>
      </c>
      <c r="D138" s="3" t="s">
        <v>745</v>
      </c>
      <c r="E138" s="159" t="s">
        <v>762</v>
      </c>
      <c r="F138" s="77" t="s">
        <v>12</v>
      </c>
      <c r="G138" s="44">
        <v>150</v>
      </c>
      <c r="H138" s="121">
        <f t="shared" si="27"/>
        <v>22.33</v>
      </c>
      <c r="I138" s="121">
        <f>ROUND(H138*G138,2)</f>
        <v>3349.5</v>
      </c>
      <c r="J138" s="42"/>
      <c r="K138" s="61">
        <v>17.11</v>
      </c>
      <c r="L138" s="59"/>
    </row>
    <row r="139" spans="1:12" ht="30" x14ac:dyDescent="0.25">
      <c r="A139" s="154" t="s">
        <v>403</v>
      </c>
      <c r="B139" s="119" t="s">
        <v>639</v>
      </c>
      <c r="C139" s="119">
        <v>92023</v>
      </c>
      <c r="D139" s="3" t="s">
        <v>745</v>
      </c>
      <c r="E139" s="159" t="s">
        <v>761</v>
      </c>
      <c r="F139" s="77" t="s">
        <v>12</v>
      </c>
      <c r="G139" s="44">
        <v>200</v>
      </c>
      <c r="H139" s="121">
        <f t="shared" si="27"/>
        <v>39.549999999999997</v>
      </c>
      <c r="I139" s="121">
        <f t="shared" ref="I139:I160" si="28">ROUND(H139*G139,2)</f>
        <v>7910</v>
      </c>
      <c r="J139" s="42"/>
      <c r="K139" s="61">
        <v>30.31</v>
      </c>
    </row>
    <row r="140" spans="1:12" ht="30" x14ac:dyDescent="0.25">
      <c r="A140" s="154" t="s">
        <v>404</v>
      </c>
      <c r="B140" s="119" t="s">
        <v>639</v>
      </c>
      <c r="C140" s="119">
        <v>92027</v>
      </c>
      <c r="D140" s="3" t="s">
        <v>745</v>
      </c>
      <c r="E140" s="159" t="s">
        <v>763</v>
      </c>
      <c r="F140" s="77" t="s">
        <v>12</v>
      </c>
      <c r="G140" s="44">
        <v>200</v>
      </c>
      <c r="H140" s="121">
        <f t="shared" si="27"/>
        <v>52.58</v>
      </c>
      <c r="I140" s="121">
        <f t="shared" si="28"/>
        <v>10516</v>
      </c>
      <c r="J140" s="42"/>
      <c r="K140" s="61">
        <v>40.29</v>
      </c>
    </row>
    <row r="141" spans="1:12" ht="30" x14ac:dyDescent="0.25">
      <c r="A141" s="154" t="s">
        <v>405</v>
      </c>
      <c r="B141" s="119" t="s">
        <v>639</v>
      </c>
      <c r="C141" s="119">
        <v>91959</v>
      </c>
      <c r="D141" s="3" t="s">
        <v>745</v>
      </c>
      <c r="E141" s="159" t="s">
        <v>764</v>
      </c>
      <c r="F141" s="77" t="s">
        <v>12</v>
      </c>
      <c r="G141" s="44">
        <v>200</v>
      </c>
      <c r="H141" s="121">
        <f t="shared" si="27"/>
        <v>35.35</v>
      </c>
      <c r="I141" s="121">
        <f t="shared" si="28"/>
        <v>7070</v>
      </c>
      <c r="J141" s="42"/>
      <c r="K141" s="61">
        <v>27.09</v>
      </c>
    </row>
    <row r="142" spans="1:12" ht="30" x14ac:dyDescent="0.25">
      <c r="A142" s="154" t="s">
        <v>406</v>
      </c>
      <c r="B142" s="119" t="s">
        <v>639</v>
      </c>
      <c r="C142" s="119">
        <v>91967</v>
      </c>
      <c r="D142" s="3" t="s">
        <v>745</v>
      </c>
      <c r="E142" s="159" t="s">
        <v>765</v>
      </c>
      <c r="F142" s="77" t="s">
        <v>12</v>
      </c>
      <c r="G142" s="44">
        <v>100</v>
      </c>
      <c r="H142" s="121">
        <f t="shared" si="27"/>
        <v>48.36</v>
      </c>
      <c r="I142" s="121">
        <f t="shared" si="28"/>
        <v>4836</v>
      </c>
      <c r="J142" s="42"/>
      <c r="K142" s="61">
        <v>37.06</v>
      </c>
    </row>
    <row r="143" spans="1:12" x14ac:dyDescent="0.25">
      <c r="A143" s="180" t="s">
        <v>407</v>
      </c>
      <c r="B143" s="178" t="s">
        <v>35</v>
      </c>
      <c r="C143" s="178"/>
      <c r="D143" s="227"/>
      <c r="E143" s="179" t="s">
        <v>147</v>
      </c>
      <c r="F143" s="236" t="s">
        <v>12</v>
      </c>
      <c r="G143" s="52">
        <v>100</v>
      </c>
      <c r="H143" s="141">
        <f t="shared" si="27"/>
        <v>87.92</v>
      </c>
      <c r="I143" s="141">
        <f t="shared" si="28"/>
        <v>8792</v>
      </c>
      <c r="J143" s="219"/>
      <c r="K143" s="63">
        <f>Composições!G329</f>
        <v>67.37</v>
      </c>
    </row>
    <row r="144" spans="1:12" x14ac:dyDescent="0.25">
      <c r="A144" s="180" t="s">
        <v>408</v>
      </c>
      <c r="B144" s="178" t="s">
        <v>35</v>
      </c>
      <c r="C144" s="178"/>
      <c r="D144" s="227"/>
      <c r="E144" s="179" t="s">
        <v>247</v>
      </c>
      <c r="F144" s="236" t="s">
        <v>12</v>
      </c>
      <c r="G144" s="52">
        <v>100</v>
      </c>
      <c r="H144" s="141">
        <f t="shared" si="27"/>
        <v>246.34</v>
      </c>
      <c r="I144" s="141">
        <f t="shared" si="28"/>
        <v>24634</v>
      </c>
      <c r="J144" s="219"/>
      <c r="K144" s="63">
        <f>Composições!G351</f>
        <v>188.77000000000004</v>
      </c>
    </row>
    <row r="145" spans="1:12" x14ac:dyDescent="0.25">
      <c r="A145" s="180" t="s">
        <v>409</v>
      </c>
      <c r="B145" s="178" t="s">
        <v>35</v>
      </c>
      <c r="C145" s="178"/>
      <c r="D145" s="227"/>
      <c r="E145" s="179" t="s">
        <v>248</v>
      </c>
      <c r="F145" s="236" t="s">
        <v>12</v>
      </c>
      <c r="G145" s="52">
        <v>100</v>
      </c>
      <c r="H145" s="141">
        <f t="shared" si="27"/>
        <v>376.9</v>
      </c>
      <c r="I145" s="141">
        <f t="shared" si="28"/>
        <v>37690</v>
      </c>
      <c r="J145" s="219"/>
      <c r="K145" s="63">
        <f>Composições!G373</f>
        <v>288.81</v>
      </c>
    </row>
    <row r="146" spans="1:12" x14ac:dyDescent="0.25">
      <c r="A146" s="180" t="s">
        <v>410</v>
      </c>
      <c r="B146" s="178" t="s">
        <v>35</v>
      </c>
      <c r="C146" s="178"/>
      <c r="D146" s="227"/>
      <c r="E146" s="179" t="s">
        <v>160</v>
      </c>
      <c r="F146" s="236" t="s">
        <v>12</v>
      </c>
      <c r="G146" s="52">
        <v>300</v>
      </c>
      <c r="H146" s="141">
        <f t="shared" si="27"/>
        <v>419.95</v>
      </c>
      <c r="I146" s="141">
        <f t="shared" si="28"/>
        <v>125985</v>
      </c>
      <c r="J146" s="219"/>
      <c r="K146" s="63">
        <f>Composições!G393</f>
        <v>321.8</v>
      </c>
    </row>
    <row r="147" spans="1:12" x14ac:dyDescent="0.25">
      <c r="A147" s="180" t="s">
        <v>411</v>
      </c>
      <c r="B147" s="178" t="s">
        <v>35</v>
      </c>
      <c r="C147" s="178"/>
      <c r="D147" s="227"/>
      <c r="E147" s="179" t="s">
        <v>251</v>
      </c>
      <c r="F147" s="236" t="s">
        <v>12</v>
      </c>
      <c r="G147" s="52">
        <v>300</v>
      </c>
      <c r="H147" s="141">
        <f t="shared" si="27"/>
        <v>961.07</v>
      </c>
      <c r="I147" s="141">
        <f t="shared" si="28"/>
        <v>288321</v>
      </c>
      <c r="J147" s="219"/>
      <c r="K147" s="63">
        <f>Composições!G413</f>
        <v>736.45000000000016</v>
      </c>
    </row>
    <row r="148" spans="1:12" x14ac:dyDescent="0.25">
      <c r="A148" s="180" t="s">
        <v>412</v>
      </c>
      <c r="B148" s="178" t="s">
        <v>35</v>
      </c>
      <c r="C148" s="178"/>
      <c r="D148" s="227"/>
      <c r="E148" s="179" t="s">
        <v>250</v>
      </c>
      <c r="F148" s="236" t="s">
        <v>12</v>
      </c>
      <c r="G148" s="52">
        <v>300</v>
      </c>
      <c r="H148" s="141">
        <f t="shared" si="27"/>
        <v>1774</v>
      </c>
      <c r="I148" s="141">
        <f t="shared" si="28"/>
        <v>532200</v>
      </c>
      <c r="J148" s="219"/>
      <c r="K148" s="63">
        <f>Composições!G433</f>
        <v>1359.3900000000003</v>
      </c>
    </row>
    <row r="149" spans="1:12" x14ac:dyDescent="0.25">
      <c r="A149" s="180" t="s">
        <v>413</v>
      </c>
      <c r="B149" s="178" t="s">
        <v>35</v>
      </c>
      <c r="C149" s="178"/>
      <c r="D149" s="227"/>
      <c r="E149" s="179" t="s">
        <v>163</v>
      </c>
      <c r="F149" s="236" t="s">
        <v>12</v>
      </c>
      <c r="G149" s="52">
        <v>100</v>
      </c>
      <c r="H149" s="141">
        <f t="shared" si="27"/>
        <v>201.01</v>
      </c>
      <c r="I149" s="141">
        <f t="shared" si="28"/>
        <v>20101</v>
      </c>
      <c r="J149" s="219"/>
      <c r="K149" s="63">
        <f>Composições!G453</f>
        <v>154.02999999999997</v>
      </c>
    </row>
    <row r="150" spans="1:12" x14ac:dyDescent="0.25">
      <c r="A150" s="180" t="s">
        <v>414</v>
      </c>
      <c r="B150" s="178" t="s">
        <v>35</v>
      </c>
      <c r="C150" s="178"/>
      <c r="D150" s="227"/>
      <c r="E150" s="179" t="s">
        <v>249</v>
      </c>
      <c r="F150" s="236" t="s">
        <v>12</v>
      </c>
      <c r="G150" s="52">
        <v>100</v>
      </c>
      <c r="H150" s="141">
        <f t="shared" si="27"/>
        <v>456.85</v>
      </c>
      <c r="I150" s="141">
        <f t="shared" si="28"/>
        <v>45685</v>
      </c>
      <c r="J150" s="219"/>
      <c r="K150" s="63">
        <f>Composições!G473</f>
        <v>350.08</v>
      </c>
    </row>
    <row r="151" spans="1:12" x14ac:dyDescent="0.25">
      <c r="A151" s="180" t="s">
        <v>415</v>
      </c>
      <c r="B151" s="178" t="s">
        <v>35</v>
      </c>
      <c r="C151" s="178"/>
      <c r="D151" s="227"/>
      <c r="E151" s="179" t="s">
        <v>252</v>
      </c>
      <c r="F151" s="236" t="s">
        <v>12</v>
      </c>
      <c r="G151" s="52">
        <v>100</v>
      </c>
      <c r="H151" s="141">
        <f t="shared" si="27"/>
        <v>793</v>
      </c>
      <c r="I151" s="141">
        <f t="shared" si="28"/>
        <v>79300</v>
      </c>
      <c r="J151" s="219"/>
      <c r="K151" s="63">
        <f>Composições!G493</f>
        <v>607.66000000000008</v>
      </c>
    </row>
    <row r="152" spans="1:12" x14ac:dyDescent="0.25">
      <c r="A152" s="154" t="s">
        <v>416</v>
      </c>
      <c r="B152" s="119" t="s">
        <v>637</v>
      </c>
      <c r="C152" s="119">
        <v>170948</v>
      </c>
      <c r="D152" s="3" t="s">
        <v>638</v>
      </c>
      <c r="E152" s="159" t="s">
        <v>77</v>
      </c>
      <c r="F152" s="122" t="s">
        <v>12</v>
      </c>
      <c r="G152" s="44">
        <v>200</v>
      </c>
      <c r="H152" s="121">
        <f t="shared" si="27"/>
        <v>17.489999999999998</v>
      </c>
      <c r="I152" s="121">
        <f t="shared" si="28"/>
        <v>3498</v>
      </c>
      <c r="J152" s="42"/>
      <c r="K152" s="61">
        <v>13.4</v>
      </c>
      <c r="L152" s="59"/>
    </row>
    <row r="153" spans="1:12" x14ac:dyDescent="0.25">
      <c r="A153" s="154" t="s">
        <v>417</v>
      </c>
      <c r="B153" s="119" t="s">
        <v>637</v>
      </c>
      <c r="C153" s="119">
        <v>170950</v>
      </c>
      <c r="D153" s="3" t="s">
        <v>638</v>
      </c>
      <c r="E153" s="159" t="s">
        <v>78</v>
      </c>
      <c r="F153" s="122" t="s">
        <v>12</v>
      </c>
      <c r="G153" s="46">
        <v>300</v>
      </c>
      <c r="H153" s="121">
        <f t="shared" si="27"/>
        <v>9.66</v>
      </c>
      <c r="I153" s="121">
        <f t="shared" si="28"/>
        <v>2898</v>
      </c>
      <c r="J153" s="42"/>
      <c r="K153" s="61">
        <v>7.4</v>
      </c>
      <c r="L153" s="59"/>
    </row>
    <row r="154" spans="1:12" x14ac:dyDescent="0.25">
      <c r="A154" s="154" t="s">
        <v>418</v>
      </c>
      <c r="B154" s="119" t="s">
        <v>637</v>
      </c>
      <c r="C154" s="119">
        <v>170951</v>
      </c>
      <c r="D154" s="3" t="s">
        <v>638</v>
      </c>
      <c r="E154" s="159" t="s">
        <v>79</v>
      </c>
      <c r="F154" s="122" t="s">
        <v>12</v>
      </c>
      <c r="G154" s="44">
        <v>200</v>
      </c>
      <c r="H154" s="121">
        <f t="shared" si="27"/>
        <v>12.27</v>
      </c>
      <c r="I154" s="121">
        <f t="shared" si="28"/>
        <v>2454</v>
      </c>
      <c r="J154" s="42"/>
      <c r="K154" s="61">
        <v>9.4</v>
      </c>
      <c r="L154" s="59"/>
    </row>
    <row r="155" spans="1:12" x14ac:dyDescent="0.25">
      <c r="A155" s="154" t="s">
        <v>419</v>
      </c>
      <c r="B155" s="119" t="s">
        <v>637</v>
      </c>
      <c r="C155" s="119">
        <v>170949</v>
      </c>
      <c r="D155" s="3" t="s">
        <v>638</v>
      </c>
      <c r="E155" s="159" t="s">
        <v>80</v>
      </c>
      <c r="F155" s="122" t="s">
        <v>12</v>
      </c>
      <c r="G155" s="44">
        <v>100</v>
      </c>
      <c r="H155" s="121">
        <f t="shared" si="27"/>
        <v>24.01</v>
      </c>
      <c r="I155" s="121">
        <f t="shared" si="28"/>
        <v>2401</v>
      </c>
      <c r="J155" s="42"/>
      <c r="K155" s="61">
        <v>18.399999999999999</v>
      </c>
      <c r="L155" s="59"/>
    </row>
    <row r="156" spans="1:12" x14ac:dyDescent="0.25">
      <c r="A156" s="154" t="s">
        <v>420</v>
      </c>
      <c r="B156" s="119" t="s">
        <v>637</v>
      </c>
      <c r="C156" s="119">
        <v>170958</v>
      </c>
      <c r="D156" s="3" t="s">
        <v>638</v>
      </c>
      <c r="E156" s="159" t="s">
        <v>81</v>
      </c>
      <c r="F156" s="122" t="s">
        <v>12</v>
      </c>
      <c r="G156" s="44">
        <v>300</v>
      </c>
      <c r="H156" s="121">
        <f t="shared" si="27"/>
        <v>38.65</v>
      </c>
      <c r="I156" s="121">
        <f t="shared" si="28"/>
        <v>11595</v>
      </c>
      <c r="J156" s="42"/>
      <c r="K156" s="61">
        <v>29.62</v>
      </c>
    </row>
    <row r="157" spans="1:12" x14ac:dyDescent="0.25">
      <c r="A157" s="154" t="s">
        <v>421</v>
      </c>
      <c r="B157" s="119" t="s">
        <v>637</v>
      </c>
      <c r="C157" s="119">
        <v>170339</v>
      </c>
      <c r="D157" s="3" t="s">
        <v>638</v>
      </c>
      <c r="E157" s="159" t="s">
        <v>82</v>
      </c>
      <c r="F157" s="122" t="s">
        <v>12</v>
      </c>
      <c r="G157" s="44">
        <v>300</v>
      </c>
      <c r="H157" s="121">
        <f t="shared" si="27"/>
        <v>19.47</v>
      </c>
      <c r="I157" s="121">
        <f t="shared" si="28"/>
        <v>5841</v>
      </c>
      <c r="J157" s="42"/>
      <c r="K157" s="61">
        <v>14.92</v>
      </c>
      <c r="L157" s="59"/>
    </row>
    <row r="158" spans="1:12" x14ac:dyDescent="0.25">
      <c r="A158" s="154" t="s">
        <v>422</v>
      </c>
      <c r="B158" s="119" t="s">
        <v>637</v>
      </c>
      <c r="C158" s="119">
        <v>171523</v>
      </c>
      <c r="D158" s="3" t="s">
        <v>638</v>
      </c>
      <c r="E158" s="159" t="s">
        <v>83</v>
      </c>
      <c r="F158" s="122" t="s">
        <v>12</v>
      </c>
      <c r="G158" s="44">
        <v>50</v>
      </c>
      <c r="H158" s="121">
        <f t="shared" si="27"/>
        <v>24.29</v>
      </c>
      <c r="I158" s="121">
        <f t="shared" si="28"/>
        <v>1214.5</v>
      </c>
      <c r="J158" s="42"/>
      <c r="K158" s="61">
        <v>18.61</v>
      </c>
      <c r="L158" s="59"/>
    </row>
    <row r="159" spans="1:12" x14ac:dyDescent="0.25">
      <c r="A159" s="154" t="s">
        <v>423</v>
      </c>
      <c r="B159" s="119" t="s">
        <v>637</v>
      </c>
      <c r="C159" s="119">
        <v>171522</v>
      </c>
      <c r="D159" s="3" t="s">
        <v>638</v>
      </c>
      <c r="E159" s="159" t="s">
        <v>281</v>
      </c>
      <c r="F159" s="122" t="s">
        <v>12</v>
      </c>
      <c r="G159" s="44">
        <v>500</v>
      </c>
      <c r="H159" s="121">
        <f t="shared" si="27"/>
        <v>35.68</v>
      </c>
      <c r="I159" s="121">
        <f t="shared" si="28"/>
        <v>17840</v>
      </c>
      <c r="J159" s="42"/>
      <c r="K159" s="61">
        <v>27.34</v>
      </c>
      <c r="L159" s="59"/>
    </row>
    <row r="160" spans="1:12" x14ac:dyDescent="0.25">
      <c r="A160" s="154" t="s">
        <v>424</v>
      </c>
      <c r="B160" s="119" t="s">
        <v>637</v>
      </c>
      <c r="C160" s="119">
        <v>171520</v>
      </c>
      <c r="D160" s="3" t="s">
        <v>638</v>
      </c>
      <c r="E160" s="159" t="s">
        <v>282</v>
      </c>
      <c r="F160" s="122" t="s">
        <v>12</v>
      </c>
      <c r="G160" s="44">
        <v>50</v>
      </c>
      <c r="H160" s="121">
        <f t="shared" si="27"/>
        <v>38.29</v>
      </c>
      <c r="I160" s="121">
        <f t="shared" si="28"/>
        <v>1914.5</v>
      </c>
      <c r="J160" s="42"/>
      <c r="K160" s="61">
        <v>29.34</v>
      </c>
      <c r="L160" s="59"/>
    </row>
    <row r="161" spans="1:12" x14ac:dyDescent="0.25">
      <c r="A161" s="152"/>
      <c r="B161" s="163"/>
      <c r="C161" s="163"/>
      <c r="D161" s="163"/>
      <c r="E161" s="171" t="s">
        <v>6</v>
      </c>
      <c r="F161" s="124"/>
      <c r="G161" s="139"/>
      <c r="H161" s="128"/>
      <c r="I161" s="129">
        <f>ROUND(SUM(I137:I160),2)</f>
        <v>1250410.5</v>
      </c>
      <c r="J161" s="42"/>
      <c r="K161" s="45"/>
    </row>
    <row r="162" spans="1:12" x14ac:dyDescent="0.25">
      <c r="A162" s="152"/>
      <c r="B162" s="163"/>
      <c r="C162" s="163"/>
      <c r="D162" s="163"/>
      <c r="E162" s="171"/>
      <c r="F162" s="130"/>
      <c r="G162" s="133"/>
      <c r="H162" s="134"/>
      <c r="I162" s="135"/>
      <c r="J162" s="42"/>
      <c r="K162" s="45"/>
    </row>
    <row r="163" spans="1:12" x14ac:dyDescent="0.25">
      <c r="A163" s="150">
        <v>6</v>
      </c>
      <c r="B163" s="175"/>
      <c r="C163" s="175"/>
      <c r="D163" s="175"/>
      <c r="E163" s="176" t="s">
        <v>256</v>
      </c>
      <c r="F163" s="77"/>
      <c r="G163" s="44"/>
      <c r="H163" s="121"/>
      <c r="I163" s="121"/>
      <c r="J163" s="42"/>
      <c r="K163" s="45"/>
    </row>
    <row r="164" spans="1:12" s="55" customFormat="1" x14ac:dyDescent="0.25">
      <c r="A164" s="180" t="s">
        <v>425</v>
      </c>
      <c r="B164" s="160" t="s">
        <v>639</v>
      </c>
      <c r="C164" s="160">
        <v>97665</v>
      </c>
      <c r="D164" s="3" t="s">
        <v>745</v>
      </c>
      <c r="E164" s="179" t="s">
        <v>766</v>
      </c>
      <c r="F164" s="77" t="s">
        <v>12</v>
      </c>
      <c r="G164" s="44">
        <v>500</v>
      </c>
      <c r="H164" s="121">
        <f t="shared" ref="H164" si="29">ROUND(K164*1.305,2)</f>
        <v>1.06</v>
      </c>
      <c r="I164" s="121">
        <f>ROUND(H164*G164,2)</f>
        <v>530</v>
      </c>
      <c r="J164" s="42"/>
      <c r="K164" s="61">
        <v>0.81</v>
      </c>
      <c r="L164" s="59"/>
    </row>
    <row r="165" spans="1:12" s="58" customFormat="1" x14ac:dyDescent="0.25">
      <c r="A165" s="180" t="s">
        <v>426</v>
      </c>
      <c r="B165" s="119" t="s">
        <v>637</v>
      </c>
      <c r="C165" s="119">
        <v>171527</v>
      </c>
      <c r="D165" s="192" t="s">
        <v>638</v>
      </c>
      <c r="E165" s="159" t="s">
        <v>649</v>
      </c>
      <c r="F165" s="77" t="s">
        <v>12</v>
      </c>
      <c r="G165" s="44">
        <v>1000</v>
      </c>
      <c r="H165" s="121">
        <f t="shared" ref="H165:H177" si="30">ROUND(K165*1.305,2)</f>
        <v>35.78</v>
      </c>
      <c r="I165" s="121">
        <f t="shared" ref="I165:I166" si="31">ROUND(H165*G165,2)</f>
        <v>35780</v>
      </c>
      <c r="J165" s="42"/>
      <c r="K165" s="66">
        <v>27.42</v>
      </c>
      <c r="L165" s="59"/>
    </row>
    <row r="166" spans="1:12" s="58" customFormat="1" x14ac:dyDescent="0.25">
      <c r="A166" s="180" t="s">
        <v>427</v>
      </c>
      <c r="B166" s="119" t="s">
        <v>637</v>
      </c>
      <c r="C166" s="119">
        <v>171528</v>
      </c>
      <c r="D166" s="192" t="s">
        <v>638</v>
      </c>
      <c r="E166" s="159" t="s">
        <v>650</v>
      </c>
      <c r="F166" s="77" t="s">
        <v>12</v>
      </c>
      <c r="G166" s="44">
        <v>1000</v>
      </c>
      <c r="H166" s="121">
        <f t="shared" si="30"/>
        <v>51.65</v>
      </c>
      <c r="I166" s="121">
        <f t="shared" si="31"/>
        <v>51650</v>
      </c>
      <c r="J166" s="42"/>
      <c r="K166" s="66">
        <v>39.58</v>
      </c>
    </row>
    <row r="167" spans="1:12" x14ac:dyDescent="0.25">
      <c r="A167" s="180" t="s">
        <v>428</v>
      </c>
      <c r="B167" s="119" t="s">
        <v>639</v>
      </c>
      <c r="C167" s="119">
        <v>93043</v>
      </c>
      <c r="D167" s="3" t="s">
        <v>745</v>
      </c>
      <c r="E167" s="159" t="s">
        <v>767</v>
      </c>
      <c r="F167" s="140" t="s">
        <v>12</v>
      </c>
      <c r="G167" s="52">
        <v>300</v>
      </c>
      <c r="H167" s="141">
        <f t="shared" si="30"/>
        <v>35.97</v>
      </c>
      <c r="I167" s="141">
        <f t="shared" ref="I167:I177" si="32">ROUND(H167*G167,2)</f>
        <v>10791</v>
      </c>
      <c r="J167" s="42"/>
      <c r="K167" s="86">
        <v>27.56</v>
      </c>
    </row>
    <row r="168" spans="1:12" x14ac:dyDescent="0.25">
      <c r="A168" s="180" t="s">
        <v>429</v>
      </c>
      <c r="B168" s="119" t="s">
        <v>639</v>
      </c>
      <c r="C168" s="119">
        <v>97599</v>
      </c>
      <c r="D168" s="192" t="s">
        <v>638</v>
      </c>
      <c r="E168" s="159" t="s">
        <v>768</v>
      </c>
      <c r="F168" s="140" t="s">
        <v>12</v>
      </c>
      <c r="G168" s="44">
        <v>350</v>
      </c>
      <c r="H168" s="121">
        <f t="shared" si="30"/>
        <v>46.56</v>
      </c>
      <c r="I168" s="121">
        <f t="shared" si="32"/>
        <v>16296</v>
      </c>
      <c r="J168" s="42"/>
      <c r="K168" s="61">
        <v>35.68</v>
      </c>
      <c r="L168" s="59"/>
    </row>
    <row r="169" spans="1:12" x14ac:dyDescent="0.25">
      <c r="A169" s="180" t="s">
        <v>430</v>
      </c>
      <c r="B169" s="170" t="s">
        <v>637</v>
      </c>
      <c r="C169" s="170">
        <v>171529</v>
      </c>
      <c r="D169" s="192" t="s">
        <v>638</v>
      </c>
      <c r="E169" s="159" t="s">
        <v>561</v>
      </c>
      <c r="F169" s="77" t="s">
        <v>12</v>
      </c>
      <c r="G169" s="38">
        <v>350</v>
      </c>
      <c r="H169" s="121">
        <f t="shared" si="30"/>
        <v>302.95999999999998</v>
      </c>
      <c r="I169" s="121">
        <f t="shared" si="32"/>
        <v>106036</v>
      </c>
      <c r="J169" s="42"/>
      <c r="K169" s="63">
        <v>232.15</v>
      </c>
    </row>
    <row r="170" spans="1:12" x14ac:dyDescent="0.25">
      <c r="A170" s="180" t="s">
        <v>431</v>
      </c>
      <c r="B170" s="170" t="s">
        <v>637</v>
      </c>
      <c r="C170" s="170">
        <v>171530</v>
      </c>
      <c r="D170" s="192" t="s">
        <v>638</v>
      </c>
      <c r="E170" s="159" t="s">
        <v>562</v>
      </c>
      <c r="F170" s="77" t="s">
        <v>12</v>
      </c>
      <c r="G170" s="38">
        <v>150</v>
      </c>
      <c r="H170" s="121">
        <f t="shared" ref="H170" si="33">ROUND(K170*1.305,2)</f>
        <v>326.86</v>
      </c>
      <c r="I170" s="121">
        <f t="shared" ref="I170" si="34">ROUND(H170*G170,2)</f>
        <v>49029</v>
      </c>
      <c r="J170" s="42"/>
      <c r="K170" s="63">
        <v>250.47</v>
      </c>
    </row>
    <row r="171" spans="1:12" s="59" customFormat="1" x14ac:dyDescent="0.25">
      <c r="A171" s="180" t="s">
        <v>432</v>
      </c>
      <c r="B171" s="170" t="s">
        <v>637</v>
      </c>
      <c r="C171" s="170">
        <v>171531</v>
      </c>
      <c r="D171" s="192" t="s">
        <v>638</v>
      </c>
      <c r="E171" s="159" t="s">
        <v>563</v>
      </c>
      <c r="F171" s="77" t="s">
        <v>12</v>
      </c>
      <c r="G171" s="38">
        <v>150</v>
      </c>
      <c r="H171" s="121">
        <f t="shared" ref="H171:H172" si="35">ROUND(K171*1.305,2)</f>
        <v>327.75</v>
      </c>
      <c r="I171" s="121">
        <f t="shared" ref="I171:I172" si="36">ROUND(H171*G171,2)</f>
        <v>49162.5</v>
      </c>
      <c r="J171" s="42"/>
      <c r="K171" s="63">
        <v>251.15</v>
      </c>
    </row>
    <row r="172" spans="1:12" s="59" customFormat="1" x14ac:dyDescent="0.25">
      <c r="A172" s="180" t="s">
        <v>433</v>
      </c>
      <c r="B172" s="170" t="s">
        <v>637</v>
      </c>
      <c r="C172" s="170">
        <v>171532</v>
      </c>
      <c r="D172" s="192" t="s">
        <v>638</v>
      </c>
      <c r="E172" s="159" t="s">
        <v>563</v>
      </c>
      <c r="F172" s="77" t="s">
        <v>12</v>
      </c>
      <c r="G172" s="38">
        <v>502</v>
      </c>
      <c r="H172" s="121">
        <f t="shared" si="35"/>
        <v>359.49</v>
      </c>
      <c r="I172" s="121">
        <f t="shared" si="36"/>
        <v>180463.98</v>
      </c>
      <c r="J172" s="42"/>
      <c r="K172" s="63">
        <v>275.47000000000003</v>
      </c>
    </row>
    <row r="173" spans="1:12" x14ac:dyDescent="0.25">
      <c r="A173" s="180" t="s">
        <v>434</v>
      </c>
      <c r="B173" s="119" t="s">
        <v>637</v>
      </c>
      <c r="C173" s="119">
        <v>170343</v>
      </c>
      <c r="D173" s="192" t="s">
        <v>638</v>
      </c>
      <c r="E173" s="159" t="s">
        <v>223</v>
      </c>
      <c r="F173" s="77" t="s">
        <v>12</v>
      </c>
      <c r="G173" s="39">
        <v>200</v>
      </c>
      <c r="H173" s="121">
        <f t="shared" si="30"/>
        <v>165.49</v>
      </c>
      <c r="I173" s="121">
        <f t="shared" si="32"/>
        <v>33098</v>
      </c>
      <c r="J173" s="42"/>
      <c r="K173" s="63">
        <v>126.81</v>
      </c>
    </row>
    <row r="174" spans="1:12" x14ac:dyDescent="0.25">
      <c r="A174" s="180" t="s">
        <v>435</v>
      </c>
      <c r="B174" s="119" t="s">
        <v>637</v>
      </c>
      <c r="C174" s="119">
        <v>170344</v>
      </c>
      <c r="D174" s="192" t="s">
        <v>638</v>
      </c>
      <c r="E174" s="159" t="s">
        <v>224</v>
      </c>
      <c r="F174" s="77" t="s">
        <v>12</v>
      </c>
      <c r="G174" s="39">
        <v>200</v>
      </c>
      <c r="H174" s="193">
        <f t="shared" si="30"/>
        <v>235.66</v>
      </c>
      <c r="I174" s="193">
        <f t="shared" si="32"/>
        <v>47132</v>
      </c>
      <c r="J174" s="42"/>
      <c r="K174" s="63">
        <v>180.58</v>
      </c>
    </row>
    <row r="175" spans="1:12" s="58" customFormat="1" ht="45" x14ac:dyDescent="0.25">
      <c r="A175" s="180" t="s">
        <v>436</v>
      </c>
      <c r="B175" s="119" t="s">
        <v>639</v>
      </c>
      <c r="C175" s="119" t="s">
        <v>651</v>
      </c>
      <c r="D175" s="3" t="s">
        <v>745</v>
      </c>
      <c r="E175" s="159" t="s">
        <v>769</v>
      </c>
      <c r="F175" s="77" t="s">
        <v>12</v>
      </c>
      <c r="G175" s="39">
        <v>20</v>
      </c>
      <c r="H175" s="193">
        <f t="shared" si="30"/>
        <v>157.87</v>
      </c>
      <c r="I175" s="193">
        <f t="shared" si="32"/>
        <v>3157.4</v>
      </c>
      <c r="J175" s="42"/>
      <c r="K175" s="63">
        <v>120.97</v>
      </c>
    </row>
    <row r="176" spans="1:12" s="58" customFormat="1" ht="30" x14ac:dyDescent="0.25">
      <c r="A176" s="180" t="s">
        <v>437</v>
      </c>
      <c r="B176" s="119" t="s">
        <v>639</v>
      </c>
      <c r="C176" s="119">
        <v>97608</v>
      </c>
      <c r="D176" s="3" t="s">
        <v>745</v>
      </c>
      <c r="E176" s="159" t="s">
        <v>770</v>
      </c>
      <c r="F176" s="77" t="s">
        <v>12</v>
      </c>
      <c r="G176" s="39">
        <v>20</v>
      </c>
      <c r="H176" s="193">
        <f t="shared" si="30"/>
        <v>90.27</v>
      </c>
      <c r="I176" s="193">
        <f t="shared" si="32"/>
        <v>1805.4</v>
      </c>
      <c r="J176" s="42"/>
      <c r="K176" s="63">
        <v>69.17</v>
      </c>
    </row>
    <row r="177" spans="1:12" s="58" customFormat="1" x14ac:dyDescent="0.25">
      <c r="A177" s="180" t="s">
        <v>438</v>
      </c>
      <c r="B177" s="160" t="s">
        <v>637</v>
      </c>
      <c r="C177" s="160">
        <v>171063</v>
      </c>
      <c r="D177" s="192" t="s">
        <v>638</v>
      </c>
      <c r="E177" s="179" t="s">
        <v>94</v>
      </c>
      <c r="F177" s="77" t="s">
        <v>12</v>
      </c>
      <c r="G177" s="39">
        <v>10</v>
      </c>
      <c r="H177" s="193">
        <f t="shared" si="30"/>
        <v>388.99</v>
      </c>
      <c r="I177" s="193">
        <f t="shared" si="32"/>
        <v>3889.9</v>
      </c>
      <c r="J177" s="42"/>
      <c r="K177" s="63">
        <v>298.08</v>
      </c>
    </row>
    <row r="178" spans="1:12" x14ac:dyDescent="0.25">
      <c r="A178" s="152"/>
      <c r="B178" s="163"/>
      <c r="C178" s="163"/>
      <c r="D178" s="163"/>
      <c r="E178" s="171" t="s">
        <v>6</v>
      </c>
      <c r="F178" s="124"/>
      <c r="G178" s="139"/>
      <c r="H178" s="167"/>
      <c r="I178" s="129">
        <f>ROUND(SUM(I164:I177),2)</f>
        <v>588821.18000000005</v>
      </c>
      <c r="J178" s="42"/>
      <c r="K178" s="45"/>
    </row>
    <row r="179" spans="1:12" x14ac:dyDescent="0.25">
      <c r="A179" s="172"/>
      <c r="B179" s="173"/>
      <c r="C179" s="173"/>
      <c r="D179" s="173"/>
      <c r="E179" s="174"/>
      <c r="F179" s="130"/>
      <c r="G179" s="133"/>
      <c r="H179" s="194"/>
      <c r="I179" s="195"/>
      <c r="J179" s="42"/>
      <c r="K179" s="45"/>
    </row>
    <row r="180" spans="1:12" x14ac:dyDescent="0.25">
      <c r="A180" s="150">
        <v>7</v>
      </c>
      <c r="B180" s="175"/>
      <c r="C180" s="175"/>
      <c r="D180" s="175"/>
      <c r="E180" s="176" t="s">
        <v>564</v>
      </c>
      <c r="F180" s="77"/>
      <c r="G180" s="44"/>
      <c r="H180" s="193"/>
      <c r="I180" s="193"/>
      <c r="J180" s="42"/>
      <c r="K180" s="45"/>
    </row>
    <row r="181" spans="1:12" x14ac:dyDescent="0.25">
      <c r="A181" s="154" t="s">
        <v>439</v>
      </c>
      <c r="B181" s="181" t="s">
        <v>637</v>
      </c>
      <c r="C181" s="181">
        <v>171040</v>
      </c>
      <c r="D181" s="192" t="s">
        <v>638</v>
      </c>
      <c r="E181" s="158" t="s">
        <v>84</v>
      </c>
      <c r="F181" s="77" t="s">
        <v>12</v>
      </c>
      <c r="G181" s="44">
        <v>2</v>
      </c>
      <c r="H181" s="193">
        <f t="shared" ref="H181:H197" si="37">ROUND(K181*1.305,2)</f>
        <v>6176.77</v>
      </c>
      <c r="I181" s="193">
        <f t="shared" ref="I181:I197" si="38">ROUND(H181*G181,2)</f>
        <v>12353.54</v>
      </c>
      <c r="J181" s="42"/>
      <c r="K181" s="67">
        <v>4733.16</v>
      </c>
      <c r="L181" s="59"/>
    </row>
    <row r="182" spans="1:12" s="58" customFormat="1" x14ac:dyDescent="0.25">
      <c r="A182" s="154" t="s">
        <v>440</v>
      </c>
      <c r="B182" s="181" t="s">
        <v>637</v>
      </c>
      <c r="C182" s="181">
        <v>171041</v>
      </c>
      <c r="D182" s="192" t="s">
        <v>638</v>
      </c>
      <c r="E182" s="159" t="s">
        <v>652</v>
      </c>
      <c r="F182" s="77" t="s">
        <v>12</v>
      </c>
      <c r="G182" s="44">
        <v>6</v>
      </c>
      <c r="H182" s="193">
        <f t="shared" si="37"/>
        <v>409.82</v>
      </c>
      <c r="I182" s="193">
        <f t="shared" si="38"/>
        <v>2458.92</v>
      </c>
      <c r="J182" s="42"/>
      <c r="K182" s="67">
        <v>314.04000000000002</v>
      </c>
      <c r="L182" s="59"/>
    </row>
    <row r="183" spans="1:12" x14ac:dyDescent="0.25">
      <c r="A183" s="154" t="s">
        <v>441</v>
      </c>
      <c r="B183" s="181" t="s">
        <v>637</v>
      </c>
      <c r="C183" s="181">
        <v>171043</v>
      </c>
      <c r="D183" s="192" t="s">
        <v>638</v>
      </c>
      <c r="E183" s="158" t="s">
        <v>653</v>
      </c>
      <c r="F183" s="77" t="s">
        <v>12</v>
      </c>
      <c r="G183" s="44">
        <v>60</v>
      </c>
      <c r="H183" s="193">
        <f t="shared" si="37"/>
        <v>214.07</v>
      </c>
      <c r="I183" s="193">
        <f t="shared" si="38"/>
        <v>12844.2</v>
      </c>
      <c r="J183" s="42"/>
      <c r="K183" s="61">
        <v>164.04</v>
      </c>
    </row>
    <row r="184" spans="1:12" x14ac:dyDescent="0.25">
      <c r="A184" s="154" t="s">
        <v>442</v>
      </c>
      <c r="B184" s="37" t="s">
        <v>637</v>
      </c>
      <c r="C184" s="37">
        <v>171037</v>
      </c>
      <c r="D184" s="192" t="s">
        <v>638</v>
      </c>
      <c r="E184" s="158" t="s">
        <v>85</v>
      </c>
      <c r="F184" s="77" t="s">
        <v>12</v>
      </c>
      <c r="G184" s="44">
        <v>100</v>
      </c>
      <c r="H184" s="193">
        <f t="shared" si="37"/>
        <v>6.42</v>
      </c>
      <c r="I184" s="193">
        <f t="shared" si="38"/>
        <v>642</v>
      </c>
      <c r="J184" s="42"/>
      <c r="K184" s="61">
        <v>4.92</v>
      </c>
    </row>
    <row r="185" spans="1:12" x14ac:dyDescent="0.25">
      <c r="A185" s="154" t="s">
        <v>443</v>
      </c>
      <c r="B185" s="37" t="s">
        <v>637</v>
      </c>
      <c r="C185" s="37">
        <v>171038</v>
      </c>
      <c r="D185" s="192" t="s">
        <v>638</v>
      </c>
      <c r="E185" s="158" t="s">
        <v>86</v>
      </c>
      <c r="F185" s="77" t="s">
        <v>12</v>
      </c>
      <c r="G185" s="44">
        <v>100</v>
      </c>
      <c r="H185" s="193">
        <f t="shared" si="37"/>
        <v>10.130000000000001</v>
      </c>
      <c r="I185" s="193">
        <f t="shared" si="38"/>
        <v>1013</v>
      </c>
      <c r="J185" s="42"/>
      <c r="K185" s="61">
        <v>7.76</v>
      </c>
    </row>
    <row r="186" spans="1:12" s="58" customFormat="1" x14ac:dyDescent="0.25">
      <c r="A186" s="154" t="s">
        <v>444</v>
      </c>
      <c r="B186" s="119" t="s">
        <v>637</v>
      </c>
      <c r="C186" s="119">
        <v>170383</v>
      </c>
      <c r="D186" s="192" t="s">
        <v>638</v>
      </c>
      <c r="E186" s="159" t="s">
        <v>225</v>
      </c>
      <c r="F186" s="77" t="s">
        <v>12</v>
      </c>
      <c r="G186" s="44">
        <v>200</v>
      </c>
      <c r="H186" s="193">
        <f t="shared" si="37"/>
        <v>100.24</v>
      </c>
      <c r="I186" s="193">
        <f t="shared" si="38"/>
        <v>20048</v>
      </c>
      <c r="J186" s="42"/>
      <c r="K186" s="61">
        <v>76.81</v>
      </c>
    </row>
    <row r="187" spans="1:12" x14ac:dyDescent="0.25">
      <c r="A187" s="154" t="s">
        <v>445</v>
      </c>
      <c r="B187" s="37" t="s">
        <v>637</v>
      </c>
      <c r="C187" s="37">
        <v>170380</v>
      </c>
      <c r="D187" s="192" t="s">
        <v>638</v>
      </c>
      <c r="E187" s="158" t="s">
        <v>654</v>
      </c>
      <c r="F187" s="77" t="s">
        <v>12</v>
      </c>
      <c r="G187" s="44">
        <v>5</v>
      </c>
      <c r="H187" s="193">
        <f t="shared" si="37"/>
        <v>1121.4100000000001</v>
      </c>
      <c r="I187" s="193">
        <f t="shared" si="38"/>
        <v>5607.05</v>
      </c>
      <c r="J187" s="42"/>
      <c r="K187" s="61">
        <v>859.32</v>
      </c>
    </row>
    <row r="188" spans="1:12" x14ac:dyDescent="0.25">
      <c r="A188" s="154" t="s">
        <v>446</v>
      </c>
      <c r="B188" s="37" t="s">
        <v>637</v>
      </c>
      <c r="C188" s="37">
        <v>170415</v>
      </c>
      <c r="D188" s="192" t="s">
        <v>638</v>
      </c>
      <c r="E188" s="158" t="s">
        <v>87</v>
      </c>
      <c r="F188" s="77" t="s">
        <v>12</v>
      </c>
      <c r="G188" s="46">
        <v>5</v>
      </c>
      <c r="H188" s="193">
        <f t="shared" si="37"/>
        <v>2520.0700000000002</v>
      </c>
      <c r="I188" s="193">
        <f t="shared" si="38"/>
        <v>12600.35</v>
      </c>
      <c r="J188" s="42"/>
      <c r="K188" s="61">
        <v>1931.09</v>
      </c>
    </row>
    <row r="189" spans="1:12" x14ac:dyDescent="0.25">
      <c r="A189" s="154" t="s">
        <v>447</v>
      </c>
      <c r="B189" s="37" t="s">
        <v>637</v>
      </c>
      <c r="C189" s="37">
        <v>171028</v>
      </c>
      <c r="D189" s="192" t="s">
        <v>638</v>
      </c>
      <c r="E189" s="158" t="s">
        <v>88</v>
      </c>
      <c r="F189" s="77" t="s">
        <v>12</v>
      </c>
      <c r="G189" s="44">
        <v>5</v>
      </c>
      <c r="H189" s="193">
        <f t="shared" si="37"/>
        <v>302.79000000000002</v>
      </c>
      <c r="I189" s="193">
        <f t="shared" si="38"/>
        <v>1513.95</v>
      </c>
      <c r="J189" s="42"/>
      <c r="K189" s="61">
        <v>232.02</v>
      </c>
    </row>
    <row r="190" spans="1:12" x14ac:dyDescent="0.25">
      <c r="A190" s="154" t="s">
        <v>448</v>
      </c>
      <c r="B190" s="37" t="s">
        <v>637</v>
      </c>
      <c r="C190" s="37">
        <v>170378</v>
      </c>
      <c r="D190" s="192" t="s">
        <v>638</v>
      </c>
      <c r="E190" s="158" t="s">
        <v>89</v>
      </c>
      <c r="F190" s="77" t="s">
        <v>12</v>
      </c>
      <c r="G190" s="44">
        <v>5</v>
      </c>
      <c r="H190" s="193">
        <f t="shared" si="37"/>
        <v>213.77</v>
      </c>
      <c r="I190" s="193">
        <f t="shared" si="38"/>
        <v>1068.8499999999999</v>
      </c>
      <c r="J190" s="42"/>
      <c r="K190" s="61">
        <v>163.81</v>
      </c>
    </row>
    <row r="191" spans="1:12" s="58" customFormat="1" x14ac:dyDescent="0.25">
      <c r="A191" s="154" t="s">
        <v>449</v>
      </c>
      <c r="B191" s="37" t="s">
        <v>637</v>
      </c>
      <c r="C191" s="37">
        <v>171109</v>
      </c>
      <c r="D191" s="192" t="s">
        <v>638</v>
      </c>
      <c r="E191" s="158" t="s">
        <v>229</v>
      </c>
      <c r="F191" s="77" t="s">
        <v>12</v>
      </c>
      <c r="G191" s="44">
        <v>100</v>
      </c>
      <c r="H191" s="193">
        <f t="shared" si="37"/>
        <v>8.25</v>
      </c>
      <c r="I191" s="193">
        <f t="shared" si="38"/>
        <v>825</v>
      </c>
      <c r="J191" s="42"/>
      <c r="K191" s="61">
        <v>6.32</v>
      </c>
    </row>
    <row r="192" spans="1:12" s="58" customFormat="1" x14ac:dyDescent="0.25">
      <c r="A192" s="154" t="s">
        <v>450</v>
      </c>
      <c r="B192" s="37" t="s">
        <v>637</v>
      </c>
      <c r="C192" s="37">
        <v>171110</v>
      </c>
      <c r="D192" s="192" t="s">
        <v>638</v>
      </c>
      <c r="E192" s="158" t="s">
        <v>230</v>
      </c>
      <c r="F192" s="77" t="s">
        <v>12</v>
      </c>
      <c r="G192" s="44">
        <v>100</v>
      </c>
      <c r="H192" s="193">
        <f t="shared" si="37"/>
        <v>6.94</v>
      </c>
      <c r="I192" s="193">
        <f t="shared" si="38"/>
        <v>694</v>
      </c>
      <c r="J192" s="42"/>
      <c r="K192" s="61">
        <v>5.32</v>
      </c>
    </row>
    <row r="193" spans="1:12" x14ac:dyDescent="0.25">
      <c r="A193" s="154" t="s">
        <v>451</v>
      </c>
      <c r="B193" s="119" t="s">
        <v>637</v>
      </c>
      <c r="C193" s="119">
        <v>171034</v>
      </c>
      <c r="D193" s="192" t="s">
        <v>638</v>
      </c>
      <c r="E193" s="159" t="s">
        <v>90</v>
      </c>
      <c r="F193" s="77" t="s">
        <v>12</v>
      </c>
      <c r="G193" s="44">
        <v>100</v>
      </c>
      <c r="H193" s="193">
        <f t="shared" si="37"/>
        <v>88.66</v>
      </c>
      <c r="I193" s="193">
        <f t="shared" si="38"/>
        <v>8866</v>
      </c>
      <c r="J193" s="42"/>
      <c r="K193" s="61">
        <v>67.94</v>
      </c>
    </row>
    <row r="194" spans="1:12" ht="30" x14ac:dyDescent="0.25">
      <c r="A194" s="154" t="s">
        <v>452</v>
      </c>
      <c r="B194" s="37" t="s">
        <v>639</v>
      </c>
      <c r="C194" s="37" t="s">
        <v>655</v>
      </c>
      <c r="D194" s="3" t="s">
        <v>745</v>
      </c>
      <c r="E194" s="158" t="s">
        <v>772</v>
      </c>
      <c r="F194" s="77" t="s">
        <v>12</v>
      </c>
      <c r="G194" s="44">
        <v>3</v>
      </c>
      <c r="H194" s="193">
        <f t="shared" si="37"/>
        <v>8816.01</v>
      </c>
      <c r="I194" s="193">
        <f t="shared" si="38"/>
        <v>26448.03</v>
      </c>
      <c r="J194" s="42"/>
      <c r="K194" s="61">
        <v>6755.56</v>
      </c>
    </row>
    <row r="195" spans="1:12" ht="30" x14ac:dyDescent="0.25">
      <c r="A195" s="154" t="s">
        <v>453</v>
      </c>
      <c r="B195" s="37" t="s">
        <v>639</v>
      </c>
      <c r="C195" s="37" t="s">
        <v>656</v>
      </c>
      <c r="D195" s="3" t="s">
        <v>745</v>
      </c>
      <c r="E195" s="158" t="s">
        <v>771</v>
      </c>
      <c r="F195" s="77" t="s">
        <v>12</v>
      </c>
      <c r="G195" s="44">
        <v>3</v>
      </c>
      <c r="H195" s="193">
        <f t="shared" si="37"/>
        <v>10894.45</v>
      </c>
      <c r="I195" s="193">
        <f t="shared" si="38"/>
        <v>32683.35</v>
      </c>
      <c r="J195" s="42"/>
      <c r="K195" s="61">
        <v>8348.24</v>
      </c>
    </row>
    <row r="196" spans="1:12" ht="30" x14ac:dyDescent="0.25">
      <c r="A196" s="154" t="s">
        <v>454</v>
      </c>
      <c r="B196" s="37" t="s">
        <v>639</v>
      </c>
      <c r="C196" s="37" t="s">
        <v>657</v>
      </c>
      <c r="D196" s="3" t="s">
        <v>745</v>
      </c>
      <c r="E196" s="238" t="s">
        <v>773</v>
      </c>
      <c r="F196" s="77" t="s">
        <v>12</v>
      </c>
      <c r="G196" s="44">
        <v>3</v>
      </c>
      <c r="H196" s="193">
        <f t="shared" si="37"/>
        <v>13734.28</v>
      </c>
      <c r="I196" s="193">
        <f t="shared" si="38"/>
        <v>41202.839999999997</v>
      </c>
      <c r="J196" s="42"/>
      <c r="K196" s="61">
        <v>10524.35</v>
      </c>
    </row>
    <row r="197" spans="1:12" ht="30" x14ac:dyDescent="0.25">
      <c r="A197" s="154" t="s">
        <v>455</v>
      </c>
      <c r="B197" s="37" t="s">
        <v>639</v>
      </c>
      <c r="C197" s="37" t="s">
        <v>658</v>
      </c>
      <c r="D197" s="3" t="s">
        <v>745</v>
      </c>
      <c r="E197" s="158" t="s">
        <v>774</v>
      </c>
      <c r="F197" s="77" t="s">
        <v>12</v>
      </c>
      <c r="G197" s="44">
        <v>3</v>
      </c>
      <c r="H197" s="193">
        <f t="shared" si="37"/>
        <v>19238.22</v>
      </c>
      <c r="I197" s="193">
        <f t="shared" si="38"/>
        <v>57714.66</v>
      </c>
      <c r="J197" s="42"/>
      <c r="K197" s="61">
        <v>14741.93</v>
      </c>
    </row>
    <row r="198" spans="1:12" x14ac:dyDescent="0.25">
      <c r="A198" s="152"/>
      <c r="B198" s="163"/>
      <c r="C198" s="163"/>
      <c r="D198" s="163"/>
      <c r="E198" s="171" t="s">
        <v>6</v>
      </c>
      <c r="F198" s="124"/>
      <c r="G198" s="139"/>
      <c r="H198" s="128"/>
      <c r="I198" s="168">
        <f>ROUND(SUM(I181:I197),2)</f>
        <v>238583.74</v>
      </c>
      <c r="J198" s="42"/>
      <c r="K198" s="45"/>
    </row>
    <row r="199" spans="1:12" x14ac:dyDescent="0.25">
      <c r="A199" s="172"/>
      <c r="B199" s="173"/>
      <c r="C199" s="173"/>
      <c r="D199" s="173"/>
      <c r="E199" s="174"/>
      <c r="F199" s="130"/>
      <c r="G199" s="133"/>
      <c r="H199" s="134"/>
      <c r="I199" s="135"/>
      <c r="J199" s="42"/>
      <c r="K199" s="45"/>
    </row>
    <row r="200" spans="1:12" x14ac:dyDescent="0.25">
      <c r="A200" s="150">
        <v>8</v>
      </c>
      <c r="B200" s="175"/>
      <c r="C200" s="175"/>
      <c r="D200" s="175"/>
      <c r="E200" s="171" t="s">
        <v>565</v>
      </c>
      <c r="F200" s="77"/>
      <c r="G200" s="44"/>
      <c r="H200" s="121"/>
      <c r="I200" s="121"/>
      <c r="J200" s="42"/>
      <c r="K200" s="45"/>
    </row>
    <row r="201" spans="1:12" x14ac:dyDescent="0.25">
      <c r="A201" s="154" t="s">
        <v>456</v>
      </c>
      <c r="B201" s="170" t="s">
        <v>637</v>
      </c>
      <c r="C201" s="170">
        <v>171127</v>
      </c>
      <c r="D201" s="192" t="s">
        <v>638</v>
      </c>
      <c r="E201" s="159" t="s">
        <v>221</v>
      </c>
      <c r="F201" s="77" t="s">
        <v>12</v>
      </c>
      <c r="G201" s="39">
        <v>15</v>
      </c>
      <c r="H201" s="193">
        <f t="shared" ref="H201:H246" si="39">ROUND(K201*1.305,2)</f>
        <v>576.86</v>
      </c>
      <c r="I201" s="193">
        <f>ROUND(H201*G201,2)</f>
        <v>8652.9</v>
      </c>
      <c r="J201" s="42"/>
      <c r="K201" s="63">
        <v>442.04</v>
      </c>
      <c r="L201" s="59"/>
    </row>
    <row r="202" spans="1:12" x14ac:dyDescent="0.25">
      <c r="A202" s="154" t="s">
        <v>457</v>
      </c>
      <c r="B202" s="170" t="s">
        <v>637</v>
      </c>
      <c r="C202" s="170">
        <v>171126</v>
      </c>
      <c r="D202" s="192" t="s">
        <v>638</v>
      </c>
      <c r="E202" s="159" t="s">
        <v>222</v>
      </c>
      <c r="F202" s="77" t="s">
        <v>12</v>
      </c>
      <c r="G202" s="39">
        <v>50</v>
      </c>
      <c r="H202" s="193">
        <f t="shared" si="39"/>
        <v>66.06</v>
      </c>
      <c r="I202" s="193">
        <f t="shared" ref="I202:I246" si="40">ROUND(H202*G202,2)</f>
        <v>3303</v>
      </c>
      <c r="J202" s="42"/>
      <c r="K202" s="63">
        <v>50.62</v>
      </c>
    </row>
    <row r="203" spans="1:12" x14ac:dyDescent="0.25">
      <c r="A203" s="154" t="s">
        <v>458</v>
      </c>
      <c r="B203" s="170" t="s">
        <v>637</v>
      </c>
      <c r="C203" s="170">
        <v>171128</v>
      </c>
      <c r="D203" s="192" t="s">
        <v>638</v>
      </c>
      <c r="E203" s="159" t="s">
        <v>91</v>
      </c>
      <c r="F203" s="77" t="s">
        <v>12</v>
      </c>
      <c r="G203" s="39">
        <v>50</v>
      </c>
      <c r="H203" s="193">
        <f t="shared" si="39"/>
        <v>4.33</v>
      </c>
      <c r="I203" s="193">
        <f t="shared" si="40"/>
        <v>216.5</v>
      </c>
      <c r="J203" s="42"/>
      <c r="K203" s="63">
        <v>3.32</v>
      </c>
    </row>
    <row r="204" spans="1:12" x14ac:dyDescent="0.25">
      <c r="A204" s="154" t="s">
        <v>459</v>
      </c>
      <c r="B204" s="170" t="s">
        <v>637</v>
      </c>
      <c r="C204" s="170">
        <v>171129</v>
      </c>
      <c r="D204" s="192" t="s">
        <v>638</v>
      </c>
      <c r="E204" s="159" t="s">
        <v>92</v>
      </c>
      <c r="F204" s="77" t="s">
        <v>12</v>
      </c>
      <c r="G204" s="39">
        <v>50</v>
      </c>
      <c r="H204" s="193">
        <f t="shared" si="39"/>
        <v>5.64</v>
      </c>
      <c r="I204" s="193">
        <f t="shared" si="40"/>
        <v>282</v>
      </c>
      <c r="J204" s="42"/>
      <c r="K204" s="63">
        <v>4.32</v>
      </c>
    </row>
    <row r="205" spans="1:12" x14ac:dyDescent="0.25">
      <c r="A205" s="154" t="s">
        <v>460</v>
      </c>
      <c r="B205" s="170" t="s">
        <v>637</v>
      </c>
      <c r="C205" s="170">
        <v>171135</v>
      </c>
      <c r="D205" s="192" t="s">
        <v>638</v>
      </c>
      <c r="E205" s="159" t="s">
        <v>659</v>
      </c>
      <c r="F205" s="77" t="s">
        <v>12</v>
      </c>
      <c r="G205" s="39">
        <v>500</v>
      </c>
      <c r="H205" s="193">
        <f t="shared" si="39"/>
        <v>2.2400000000000002</v>
      </c>
      <c r="I205" s="193">
        <f t="shared" si="40"/>
        <v>1120</v>
      </c>
      <c r="J205" s="42"/>
      <c r="K205" s="63">
        <v>1.72</v>
      </c>
      <c r="L205" s="59"/>
    </row>
    <row r="206" spans="1:12" x14ac:dyDescent="0.25">
      <c r="A206" s="154" t="s">
        <v>461</v>
      </c>
      <c r="B206" s="170" t="s">
        <v>637</v>
      </c>
      <c r="C206" s="170">
        <v>171131</v>
      </c>
      <c r="D206" s="192" t="s">
        <v>638</v>
      </c>
      <c r="E206" s="159" t="s">
        <v>660</v>
      </c>
      <c r="F206" s="77" t="s">
        <v>12</v>
      </c>
      <c r="G206" s="46">
        <v>500</v>
      </c>
      <c r="H206" s="193">
        <f t="shared" si="39"/>
        <v>2.58</v>
      </c>
      <c r="I206" s="193">
        <f t="shared" si="40"/>
        <v>1290</v>
      </c>
      <c r="J206" s="42"/>
      <c r="K206" s="63">
        <v>1.98</v>
      </c>
    </row>
    <row r="207" spans="1:12" x14ac:dyDescent="0.25">
      <c r="A207" s="154" t="s">
        <v>462</v>
      </c>
      <c r="B207" s="170" t="s">
        <v>637</v>
      </c>
      <c r="C207" s="170">
        <v>171133</v>
      </c>
      <c r="D207" s="192" t="s">
        <v>638</v>
      </c>
      <c r="E207" s="159" t="s">
        <v>661</v>
      </c>
      <c r="F207" s="77" t="s">
        <v>12</v>
      </c>
      <c r="G207" s="44">
        <v>50</v>
      </c>
      <c r="H207" s="193">
        <f t="shared" si="39"/>
        <v>3.16</v>
      </c>
      <c r="I207" s="193">
        <f t="shared" si="40"/>
        <v>158</v>
      </c>
      <c r="J207" s="42"/>
      <c r="K207" s="63">
        <v>2.42</v>
      </c>
    </row>
    <row r="208" spans="1:12" x14ac:dyDescent="0.25">
      <c r="A208" s="154" t="s">
        <v>463</v>
      </c>
      <c r="B208" s="170" t="s">
        <v>637</v>
      </c>
      <c r="C208" s="170">
        <v>171134</v>
      </c>
      <c r="D208" s="192" t="s">
        <v>638</v>
      </c>
      <c r="E208" s="159" t="s">
        <v>662</v>
      </c>
      <c r="F208" s="77" t="s">
        <v>12</v>
      </c>
      <c r="G208" s="44">
        <v>50</v>
      </c>
      <c r="H208" s="193">
        <f t="shared" si="39"/>
        <v>4.2699999999999996</v>
      </c>
      <c r="I208" s="193">
        <f t="shared" si="40"/>
        <v>213.5</v>
      </c>
      <c r="J208" s="42"/>
      <c r="K208" s="63">
        <v>3.27</v>
      </c>
    </row>
    <row r="209" spans="1:11" x14ac:dyDescent="0.25">
      <c r="A209" s="154" t="s">
        <v>464</v>
      </c>
      <c r="B209" s="170" t="s">
        <v>637</v>
      </c>
      <c r="C209" s="170">
        <v>171263</v>
      </c>
      <c r="D209" s="192" t="s">
        <v>638</v>
      </c>
      <c r="E209" s="159" t="s">
        <v>663</v>
      </c>
      <c r="F209" s="77" t="s">
        <v>12</v>
      </c>
      <c r="G209" s="46">
        <v>25</v>
      </c>
      <c r="H209" s="193">
        <f t="shared" si="39"/>
        <v>102.85</v>
      </c>
      <c r="I209" s="193">
        <f t="shared" si="40"/>
        <v>2571.25</v>
      </c>
      <c r="J209" s="42"/>
      <c r="K209" s="63">
        <v>78.81</v>
      </c>
    </row>
    <row r="210" spans="1:11" x14ac:dyDescent="0.25">
      <c r="A210" s="154" t="s">
        <v>465</v>
      </c>
      <c r="B210" s="170" t="s">
        <v>637</v>
      </c>
      <c r="C210" s="170">
        <v>171262</v>
      </c>
      <c r="D210" s="192" t="s">
        <v>638</v>
      </c>
      <c r="E210" s="159" t="s">
        <v>664</v>
      </c>
      <c r="F210" s="77" t="s">
        <v>12</v>
      </c>
      <c r="G210" s="44">
        <v>20</v>
      </c>
      <c r="H210" s="193">
        <f t="shared" si="39"/>
        <v>53.26</v>
      </c>
      <c r="I210" s="193">
        <f t="shared" si="40"/>
        <v>1065.2</v>
      </c>
      <c r="J210" s="42"/>
      <c r="K210" s="63">
        <v>40.81</v>
      </c>
    </row>
    <row r="211" spans="1:11" x14ac:dyDescent="0.25">
      <c r="A211" s="154" t="s">
        <v>466</v>
      </c>
      <c r="B211" s="170" t="s">
        <v>637</v>
      </c>
      <c r="C211" s="170">
        <v>171264</v>
      </c>
      <c r="D211" s="192" t="s">
        <v>638</v>
      </c>
      <c r="E211" s="159" t="s">
        <v>665</v>
      </c>
      <c r="F211" s="77" t="s">
        <v>12</v>
      </c>
      <c r="G211" s="44">
        <v>20</v>
      </c>
      <c r="H211" s="193">
        <f t="shared" si="39"/>
        <v>132.86000000000001</v>
      </c>
      <c r="I211" s="193">
        <f t="shared" si="40"/>
        <v>2657.2</v>
      </c>
      <c r="J211" s="42"/>
      <c r="K211" s="63">
        <v>101.81</v>
      </c>
    </row>
    <row r="212" spans="1:11" x14ac:dyDescent="0.25">
      <c r="A212" s="154" t="s">
        <v>467</v>
      </c>
      <c r="B212" s="170" t="s">
        <v>637</v>
      </c>
      <c r="C212" s="170">
        <v>171265</v>
      </c>
      <c r="D212" s="192" t="s">
        <v>638</v>
      </c>
      <c r="E212" s="159" t="s">
        <v>666</v>
      </c>
      <c r="F212" s="77" t="s">
        <v>12</v>
      </c>
      <c r="G212" s="44">
        <v>20</v>
      </c>
      <c r="H212" s="193">
        <f t="shared" si="39"/>
        <v>220.3</v>
      </c>
      <c r="I212" s="193">
        <f t="shared" si="40"/>
        <v>4406</v>
      </c>
      <c r="J212" s="42"/>
      <c r="K212" s="63">
        <v>168.81</v>
      </c>
    </row>
    <row r="213" spans="1:11" x14ac:dyDescent="0.25">
      <c r="A213" s="154" t="s">
        <v>468</v>
      </c>
      <c r="B213" s="170" t="s">
        <v>637</v>
      </c>
      <c r="C213" s="170">
        <v>171266</v>
      </c>
      <c r="D213" s="192" t="s">
        <v>638</v>
      </c>
      <c r="E213" s="159" t="s">
        <v>667</v>
      </c>
      <c r="F213" s="77" t="s">
        <v>12</v>
      </c>
      <c r="G213" s="44">
        <v>50</v>
      </c>
      <c r="H213" s="193">
        <f t="shared" si="39"/>
        <v>19.329999999999998</v>
      </c>
      <c r="I213" s="193">
        <f t="shared" si="40"/>
        <v>966.5</v>
      </c>
      <c r="J213" s="42"/>
      <c r="K213" s="63">
        <v>14.81</v>
      </c>
    </row>
    <row r="214" spans="1:11" x14ac:dyDescent="0.25">
      <c r="A214" s="154" t="s">
        <v>469</v>
      </c>
      <c r="B214" s="170" t="s">
        <v>637</v>
      </c>
      <c r="C214" s="170">
        <v>171267</v>
      </c>
      <c r="D214" s="192" t="s">
        <v>638</v>
      </c>
      <c r="E214" s="159" t="s">
        <v>668</v>
      </c>
      <c r="F214" s="77" t="s">
        <v>12</v>
      </c>
      <c r="G214" s="44">
        <v>50</v>
      </c>
      <c r="H214" s="193">
        <f t="shared" si="39"/>
        <v>18.02</v>
      </c>
      <c r="I214" s="193">
        <f t="shared" si="40"/>
        <v>901</v>
      </c>
      <c r="J214" s="42"/>
      <c r="K214" s="63">
        <v>13.81</v>
      </c>
    </row>
    <row r="215" spans="1:11" x14ac:dyDescent="0.25">
      <c r="A215" s="154" t="s">
        <v>470</v>
      </c>
      <c r="B215" s="37" t="s">
        <v>637</v>
      </c>
      <c r="C215" s="37">
        <v>171093</v>
      </c>
      <c r="D215" s="192" t="s">
        <v>638</v>
      </c>
      <c r="E215" s="158" t="s">
        <v>669</v>
      </c>
      <c r="F215" s="77" t="s">
        <v>12</v>
      </c>
      <c r="G215" s="44">
        <v>25</v>
      </c>
      <c r="H215" s="193">
        <f t="shared" si="39"/>
        <v>38.9</v>
      </c>
      <c r="I215" s="193">
        <f t="shared" si="40"/>
        <v>972.5</v>
      </c>
      <c r="J215" s="42"/>
      <c r="K215" s="61">
        <v>29.81</v>
      </c>
    </row>
    <row r="216" spans="1:11" x14ac:dyDescent="0.25">
      <c r="A216" s="154" t="s">
        <v>471</v>
      </c>
      <c r="B216" s="37" t="s">
        <v>637</v>
      </c>
      <c r="C216" s="37">
        <v>171268</v>
      </c>
      <c r="D216" s="192" t="s">
        <v>638</v>
      </c>
      <c r="E216" s="158" t="s">
        <v>670</v>
      </c>
      <c r="F216" s="77" t="s">
        <v>12</v>
      </c>
      <c r="G216" s="46">
        <v>25</v>
      </c>
      <c r="H216" s="193">
        <f t="shared" si="39"/>
        <v>23.24</v>
      </c>
      <c r="I216" s="193">
        <f t="shared" si="40"/>
        <v>581</v>
      </c>
      <c r="J216" s="42"/>
      <c r="K216" s="61">
        <v>17.809999999999999</v>
      </c>
    </row>
    <row r="217" spans="1:11" x14ac:dyDescent="0.25">
      <c r="A217" s="154" t="s">
        <v>472</v>
      </c>
      <c r="B217" s="37" t="s">
        <v>637</v>
      </c>
      <c r="C217" s="37">
        <v>171094</v>
      </c>
      <c r="D217" s="192" t="s">
        <v>638</v>
      </c>
      <c r="E217" s="158" t="s">
        <v>671</v>
      </c>
      <c r="F217" s="77" t="s">
        <v>12</v>
      </c>
      <c r="G217" s="44">
        <v>25</v>
      </c>
      <c r="H217" s="193">
        <f t="shared" si="39"/>
        <v>45.43</v>
      </c>
      <c r="I217" s="193">
        <f t="shared" si="40"/>
        <v>1135.75</v>
      </c>
      <c r="J217" s="42"/>
      <c r="K217" s="61">
        <v>34.81</v>
      </c>
    </row>
    <row r="218" spans="1:11" x14ac:dyDescent="0.25">
      <c r="A218" s="154" t="s">
        <v>473</v>
      </c>
      <c r="B218" s="37" t="s">
        <v>637</v>
      </c>
      <c r="C218" s="37">
        <v>171024</v>
      </c>
      <c r="D218" s="192" t="s">
        <v>638</v>
      </c>
      <c r="E218" s="158" t="s">
        <v>133</v>
      </c>
      <c r="F218" s="77" t="s">
        <v>12</v>
      </c>
      <c r="G218" s="44">
        <v>100</v>
      </c>
      <c r="H218" s="193">
        <f t="shared" si="39"/>
        <v>16.059999999999999</v>
      </c>
      <c r="I218" s="193">
        <f t="shared" si="40"/>
        <v>1606</v>
      </c>
      <c r="J218" s="42"/>
      <c r="K218" s="61">
        <v>12.31</v>
      </c>
    </row>
    <row r="219" spans="1:11" x14ac:dyDescent="0.25">
      <c r="A219" s="154" t="s">
        <v>474</v>
      </c>
      <c r="B219" s="37" t="s">
        <v>637</v>
      </c>
      <c r="C219" s="37">
        <v>171025</v>
      </c>
      <c r="D219" s="192" t="s">
        <v>638</v>
      </c>
      <c r="E219" s="158" t="s">
        <v>672</v>
      </c>
      <c r="F219" s="77" t="s">
        <v>12</v>
      </c>
      <c r="G219" s="44">
        <v>50</v>
      </c>
      <c r="H219" s="193">
        <f t="shared" si="39"/>
        <v>18.02</v>
      </c>
      <c r="I219" s="193">
        <f t="shared" si="40"/>
        <v>901</v>
      </c>
      <c r="J219" s="42"/>
      <c r="K219" s="61">
        <v>13.81</v>
      </c>
    </row>
    <row r="220" spans="1:11" x14ac:dyDescent="0.25">
      <c r="A220" s="154" t="s">
        <v>475</v>
      </c>
      <c r="B220" s="37" t="s">
        <v>637</v>
      </c>
      <c r="C220" s="37">
        <v>171044</v>
      </c>
      <c r="D220" s="192" t="s">
        <v>638</v>
      </c>
      <c r="E220" s="158" t="s">
        <v>673</v>
      </c>
      <c r="F220" s="77" t="s">
        <v>12</v>
      </c>
      <c r="G220" s="44">
        <v>20</v>
      </c>
      <c r="H220" s="193">
        <f t="shared" si="39"/>
        <v>10.3</v>
      </c>
      <c r="I220" s="193">
        <f t="shared" si="40"/>
        <v>206</v>
      </c>
      <c r="J220" s="42"/>
      <c r="K220" s="61">
        <v>7.89</v>
      </c>
    </row>
    <row r="221" spans="1:11" x14ac:dyDescent="0.25">
      <c r="A221" s="154" t="s">
        <v>476</v>
      </c>
      <c r="B221" s="37" t="s">
        <v>637</v>
      </c>
      <c r="C221" s="37">
        <v>171045</v>
      </c>
      <c r="D221" s="192" t="s">
        <v>638</v>
      </c>
      <c r="E221" s="158" t="s">
        <v>674</v>
      </c>
      <c r="F221" s="77" t="s">
        <v>12</v>
      </c>
      <c r="G221" s="44">
        <v>20</v>
      </c>
      <c r="H221" s="193">
        <f t="shared" si="39"/>
        <v>17.11</v>
      </c>
      <c r="I221" s="193">
        <f t="shared" si="40"/>
        <v>342.2</v>
      </c>
      <c r="J221" s="42"/>
      <c r="K221" s="61">
        <v>13.11</v>
      </c>
    </row>
    <row r="222" spans="1:11" x14ac:dyDescent="0.25">
      <c r="A222" s="154" t="s">
        <v>477</v>
      </c>
      <c r="B222" s="37" t="s">
        <v>637</v>
      </c>
      <c r="C222" s="37">
        <v>171046</v>
      </c>
      <c r="D222" s="192" t="s">
        <v>638</v>
      </c>
      <c r="E222" s="158" t="s">
        <v>675</v>
      </c>
      <c r="F222" s="77" t="s">
        <v>12</v>
      </c>
      <c r="G222" s="44">
        <v>20</v>
      </c>
      <c r="H222" s="193">
        <f t="shared" si="39"/>
        <v>34.07</v>
      </c>
      <c r="I222" s="193">
        <f t="shared" si="40"/>
        <v>681.4</v>
      </c>
      <c r="J222" s="42"/>
      <c r="K222" s="61">
        <v>26.11</v>
      </c>
    </row>
    <row r="223" spans="1:11" x14ac:dyDescent="0.25">
      <c r="A223" s="154" t="s">
        <v>478</v>
      </c>
      <c r="B223" s="37" t="s">
        <v>637</v>
      </c>
      <c r="C223" s="37">
        <v>171047</v>
      </c>
      <c r="D223" s="192" t="s">
        <v>638</v>
      </c>
      <c r="E223" s="158" t="s">
        <v>676</v>
      </c>
      <c r="F223" s="77" t="s">
        <v>12</v>
      </c>
      <c r="G223" s="44">
        <v>50</v>
      </c>
      <c r="H223" s="193">
        <f t="shared" si="39"/>
        <v>6.34</v>
      </c>
      <c r="I223" s="193">
        <f t="shared" si="40"/>
        <v>317</v>
      </c>
      <c r="J223" s="42"/>
      <c r="K223" s="61">
        <v>4.8600000000000003</v>
      </c>
    </row>
    <row r="224" spans="1:11" x14ac:dyDescent="0.25">
      <c r="A224" s="154" t="s">
        <v>479</v>
      </c>
      <c r="B224" s="37" t="s">
        <v>637</v>
      </c>
      <c r="C224" s="37">
        <v>171048</v>
      </c>
      <c r="D224" s="192" t="s">
        <v>638</v>
      </c>
      <c r="E224" s="158" t="s">
        <v>677</v>
      </c>
      <c r="F224" s="77" t="s">
        <v>12</v>
      </c>
      <c r="G224" s="44">
        <v>50</v>
      </c>
      <c r="H224" s="193">
        <f t="shared" si="39"/>
        <v>5.69</v>
      </c>
      <c r="I224" s="193">
        <f t="shared" si="40"/>
        <v>284.5</v>
      </c>
      <c r="J224" s="42"/>
      <c r="K224" s="61">
        <v>4.3600000000000003</v>
      </c>
    </row>
    <row r="225" spans="1:11" x14ac:dyDescent="0.25">
      <c r="A225" s="154" t="s">
        <v>480</v>
      </c>
      <c r="B225" s="37" t="s">
        <v>637</v>
      </c>
      <c r="C225" s="37">
        <v>171050</v>
      </c>
      <c r="D225" s="192" t="s">
        <v>638</v>
      </c>
      <c r="E225" s="158" t="s">
        <v>678</v>
      </c>
      <c r="F225" s="77" t="s">
        <v>12</v>
      </c>
      <c r="G225" s="46">
        <v>20</v>
      </c>
      <c r="H225" s="193">
        <f t="shared" si="39"/>
        <v>18.66</v>
      </c>
      <c r="I225" s="193">
        <f t="shared" si="40"/>
        <v>373.2</v>
      </c>
      <c r="J225" s="42"/>
      <c r="K225" s="61">
        <v>14.3</v>
      </c>
    </row>
    <row r="226" spans="1:11" x14ac:dyDescent="0.25">
      <c r="A226" s="154" t="s">
        <v>481</v>
      </c>
      <c r="B226" s="37" t="s">
        <v>637</v>
      </c>
      <c r="C226" s="37">
        <v>171049</v>
      </c>
      <c r="D226" s="192" t="s">
        <v>638</v>
      </c>
      <c r="E226" s="158" t="s">
        <v>679</v>
      </c>
      <c r="F226" s="77" t="s">
        <v>12</v>
      </c>
      <c r="G226" s="44">
        <v>20</v>
      </c>
      <c r="H226" s="193">
        <f t="shared" si="39"/>
        <v>8.3800000000000008</v>
      </c>
      <c r="I226" s="193">
        <f t="shared" si="40"/>
        <v>167.6</v>
      </c>
      <c r="J226" s="42"/>
      <c r="K226" s="61">
        <v>6.42</v>
      </c>
    </row>
    <row r="227" spans="1:11" x14ac:dyDescent="0.25">
      <c r="A227" s="154" t="s">
        <v>482</v>
      </c>
      <c r="B227" s="37" t="s">
        <v>637</v>
      </c>
      <c r="C227" s="37">
        <v>171051</v>
      </c>
      <c r="D227" s="192" t="s">
        <v>638</v>
      </c>
      <c r="E227" s="158" t="s">
        <v>680</v>
      </c>
      <c r="F227" s="77" t="s">
        <v>12</v>
      </c>
      <c r="G227" s="44">
        <v>20</v>
      </c>
      <c r="H227" s="193">
        <f t="shared" si="39"/>
        <v>39.35</v>
      </c>
      <c r="I227" s="193">
        <f t="shared" si="40"/>
        <v>787</v>
      </c>
      <c r="J227" s="42"/>
      <c r="K227" s="61">
        <v>30.15</v>
      </c>
    </row>
    <row r="228" spans="1:11" x14ac:dyDescent="0.25">
      <c r="A228" s="154" t="s">
        <v>483</v>
      </c>
      <c r="B228" s="119" t="s">
        <v>637</v>
      </c>
      <c r="C228" s="182">
        <v>171059</v>
      </c>
      <c r="D228" s="192" t="s">
        <v>638</v>
      </c>
      <c r="E228" s="183" t="s">
        <v>681</v>
      </c>
      <c r="F228" s="77" t="s">
        <v>12</v>
      </c>
      <c r="G228" s="44">
        <v>20</v>
      </c>
      <c r="H228" s="193">
        <f t="shared" si="39"/>
        <v>92.71</v>
      </c>
      <c r="I228" s="193">
        <f t="shared" si="40"/>
        <v>1854.2</v>
      </c>
      <c r="J228" s="42"/>
      <c r="K228" s="61">
        <v>71.040000000000006</v>
      </c>
    </row>
    <row r="229" spans="1:11" x14ac:dyDescent="0.25">
      <c r="A229" s="154" t="s">
        <v>484</v>
      </c>
      <c r="B229" s="181" t="s">
        <v>637</v>
      </c>
      <c r="C229" s="181">
        <v>171060</v>
      </c>
      <c r="D229" s="192" t="s">
        <v>638</v>
      </c>
      <c r="E229" s="158" t="s">
        <v>93</v>
      </c>
      <c r="F229" s="77" t="s">
        <v>12</v>
      </c>
      <c r="G229" s="44">
        <v>50</v>
      </c>
      <c r="H229" s="193">
        <f t="shared" si="39"/>
        <v>16.72</v>
      </c>
      <c r="I229" s="193">
        <f t="shared" si="40"/>
        <v>836</v>
      </c>
      <c r="J229" s="42"/>
      <c r="K229" s="61">
        <v>12.81</v>
      </c>
    </row>
    <row r="230" spans="1:11" x14ac:dyDescent="0.25">
      <c r="A230" s="154" t="s">
        <v>485</v>
      </c>
      <c r="B230" s="181" t="s">
        <v>637</v>
      </c>
      <c r="C230" s="181">
        <v>171064</v>
      </c>
      <c r="D230" s="192" t="s">
        <v>638</v>
      </c>
      <c r="E230" s="158" t="s">
        <v>682</v>
      </c>
      <c r="F230" s="77" t="s">
        <v>12</v>
      </c>
      <c r="G230" s="44">
        <v>10</v>
      </c>
      <c r="H230" s="193">
        <f t="shared" si="39"/>
        <v>323.74</v>
      </c>
      <c r="I230" s="193">
        <f t="shared" si="40"/>
        <v>3237.4</v>
      </c>
      <c r="J230" s="42"/>
      <c r="K230" s="61">
        <v>248.08</v>
      </c>
    </row>
    <row r="231" spans="1:11" x14ac:dyDescent="0.25">
      <c r="A231" s="154" t="s">
        <v>486</v>
      </c>
      <c r="B231" s="37" t="s">
        <v>637</v>
      </c>
      <c r="C231" s="37">
        <v>171065</v>
      </c>
      <c r="D231" s="192" t="s">
        <v>638</v>
      </c>
      <c r="E231" s="158" t="s">
        <v>95</v>
      </c>
      <c r="F231" s="77" t="s">
        <v>12</v>
      </c>
      <c r="G231" s="46">
        <v>10</v>
      </c>
      <c r="H231" s="193">
        <f t="shared" si="39"/>
        <v>47.79</v>
      </c>
      <c r="I231" s="193">
        <f t="shared" si="40"/>
        <v>477.9</v>
      </c>
      <c r="J231" s="42"/>
      <c r="K231" s="61">
        <v>36.619999999999997</v>
      </c>
    </row>
    <row r="232" spans="1:11" x14ac:dyDescent="0.25">
      <c r="A232" s="154" t="s">
        <v>487</v>
      </c>
      <c r="B232" s="37" t="s">
        <v>637</v>
      </c>
      <c r="C232" s="37">
        <v>171066</v>
      </c>
      <c r="D232" s="192" t="s">
        <v>638</v>
      </c>
      <c r="E232" s="158" t="s">
        <v>96</v>
      </c>
      <c r="F232" s="77" t="s">
        <v>12</v>
      </c>
      <c r="G232" s="44">
        <v>30</v>
      </c>
      <c r="H232" s="193">
        <f t="shared" si="39"/>
        <v>36.57</v>
      </c>
      <c r="I232" s="193">
        <f t="shared" si="40"/>
        <v>1097.0999999999999</v>
      </c>
      <c r="J232" s="42"/>
      <c r="K232" s="61">
        <v>28.02</v>
      </c>
    </row>
    <row r="233" spans="1:11" x14ac:dyDescent="0.25">
      <c r="A233" s="154" t="s">
        <v>488</v>
      </c>
      <c r="B233" s="37" t="s">
        <v>637</v>
      </c>
      <c r="C233" s="37">
        <v>171068</v>
      </c>
      <c r="D233" s="192" t="s">
        <v>638</v>
      </c>
      <c r="E233" s="158" t="s">
        <v>97</v>
      </c>
      <c r="F233" s="77" t="s">
        <v>12</v>
      </c>
      <c r="G233" s="44">
        <v>200</v>
      </c>
      <c r="H233" s="193">
        <f t="shared" si="39"/>
        <v>42.44</v>
      </c>
      <c r="I233" s="193">
        <f t="shared" si="40"/>
        <v>8488</v>
      </c>
      <c r="J233" s="42"/>
      <c r="K233" s="61">
        <v>32.520000000000003</v>
      </c>
    </row>
    <row r="234" spans="1:11" x14ac:dyDescent="0.25">
      <c r="A234" s="154" t="s">
        <v>489</v>
      </c>
      <c r="B234" s="119" t="s">
        <v>637</v>
      </c>
      <c r="C234" s="119">
        <v>171070</v>
      </c>
      <c r="D234" s="192" t="s">
        <v>638</v>
      </c>
      <c r="E234" s="159" t="s">
        <v>98</v>
      </c>
      <c r="F234" s="77" t="s">
        <v>12</v>
      </c>
      <c r="G234" s="44">
        <v>50</v>
      </c>
      <c r="H234" s="193">
        <f t="shared" si="39"/>
        <v>107.04</v>
      </c>
      <c r="I234" s="193">
        <f t="shared" si="40"/>
        <v>5352</v>
      </c>
      <c r="J234" s="42"/>
      <c r="K234" s="61">
        <v>82.02</v>
      </c>
    </row>
    <row r="235" spans="1:11" s="58" customFormat="1" x14ac:dyDescent="0.25">
      <c r="A235" s="154" t="s">
        <v>490</v>
      </c>
      <c r="B235" s="119" t="s">
        <v>637</v>
      </c>
      <c r="C235" s="119">
        <v>171056</v>
      </c>
      <c r="D235" s="192" t="s">
        <v>638</v>
      </c>
      <c r="E235" s="159" t="s">
        <v>226</v>
      </c>
      <c r="F235" s="77" t="s">
        <v>12</v>
      </c>
      <c r="G235" s="44">
        <v>30</v>
      </c>
      <c r="H235" s="193">
        <f t="shared" si="39"/>
        <v>67.89</v>
      </c>
      <c r="I235" s="193">
        <f t="shared" si="40"/>
        <v>2036.7</v>
      </c>
      <c r="J235" s="42"/>
      <c r="K235" s="61">
        <v>52.02</v>
      </c>
    </row>
    <row r="236" spans="1:11" s="58" customFormat="1" x14ac:dyDescent="0.25">
      <c r="A236" s="154" t="s">
        <v>491</v>
      </c>
      <c r="B236" s="119" t="s">
        <v>637</v>
      </c>
      <c r="C236" s="119">
        <v>171057</v>
      </c>
      <c r="D236" s="192" t="s">
        <v>638</v>
      </c>
      <c r="E236" s="159" t="s">
        <v>227</v>
      </c>
      <c r="F236" s="77" t="s">
        <v>12</v>
      </c>
      <c r="G236" s="44">
        <v>30</v>
      </c>
      <c r="H236" s="193">
        <f t="shared" si="39"/>
        <v>61.36</v>
      </c>
      <c r="I236" s="193">
        <f t="shared" si="40"/>
        <v>1840.8</v>
      </c>
      <c r="J236" s="42"/>
      <c r="K236" s="61">
        <v>47.02</v>
      </c>
    </row>
    <row r="237" spans="1:11" s="58" customFormat="1" x14ac:dyDescent="0.25">
      <c r="A237" s="154" t="s">
        <v>492</v>
      </c>
      <c r="B237" s="119" t="s">
        <v>637</v>
      </c>
      <c r="C237" s="119">
        <v>171072</v>
      </c>
      <c r="D237" s="192" t="s">
        <v>638</v>
      </c>
      <c r="E237" s="159" t="s">
        <v>683</v>
      </c>
      <c r="F237" s="77" t="s">
        <v>12</v>
      </c>
      <c r="G237" s="44">
        <v>100</v>
      </c>
      <c r="H237" s="193">
        <f t="shared" si="39"/>
        <v>3.24</v>
      </c>
      <c r="I237" s="193">
        <f t="shared" si="40"/>
        <v>324</v>
      </c>
      <c r="J237" s="42"/>
      <c r="K237" s="61">
        <v>2.48</v>
      </c>
    </row>
    <row r="238" spans="1:11" s="58" customFormat="1" x14ac:dyDescent="0.25">
      <c r="A238" s="154" t="s">
        <v>493</v>
      </c>
      <c r="B238" s="119" t="s">
        <v>637</v>
      </c>
      <c r="C238" s="119">
        <v>171071</v>
      </c>
      <c r="D238" s="192" t="s">
        <v>638</v>
      </c>
      <c r="E238" s="159" t="s">
        <v>684</v>
      </c>
      <c r="F238" s="77" t="s">
        <v>12</v>
      </c>
      <c r="G238" s="44">
        <v>20</v>
      </c>
      <c r="H238" s="193">
        <f t="shared" si="39"/>
        <v>3.8</v>
      </c>
      <c r="I238" s="193">
        <f t="shared" si="40"/>
        <v>76</v>
      </c>
      <c r="J238" s="42"/>
      <c r="K238" s="61">
        <v>2.91</v>
      </c>
    </row>
    <row r="239" spans="1:11" s="58" customFormat="1" x14ac:dyDescent="0.25">
      <c r="A239" s="154" t="s">
        <v>494</v>
      </c>
      <c r="B239" s="119" t="s">
        <v>637</v>
      </c>
      <c r="C239" s="119">
        <v>171073</v>
      </c>
      <c r="D239" s="192" t="s">
        <v>638</v>
      </c>
      <c r="E239" s="159" t="s">
        <v>685</v>
      </c>
      <c r="F239" s="77" t="s">
        <v>12</v>
      </c>
      <c r="G239" s="44">
        <v>20</v>
      </c>
      <c r="H239" s="193">
        <f t="shared" si="39"/>
        <v>4.91</v>
      </c>
      <c r="I239" s="193">
        <f t="shared" si="40"/>
        <v>98.2</v>
      </c>
      <c r="J239" s="42"/>
      <c r="K239" s="61">
        <v>3.76</v>
      </c>
    </row>
    <row r="240" spans="1:11" s="58" customFormat="1" x14ac:dyDescent="0.25">
      <c r="A240" s="154" t="s">
        <v>495</v>
      </c>
      <c r="B240" s="119" t="s">
        <v>637</v>
      </c>
      <c r="C240" s="119">
        <v>171074</v>
      </c>
      <c r="D240" s="192" t="s">
        <v>638</v>
      </c>
      <c r="E240" s="159" t="s">
        <v>686</v>
      </c>
      <c r="F240" s="77" t="s">
        <v>12</v>
      </c>
      <c r="G240" s="44">
        <v>20</v>
      </c>
      <c r="H240" s="193">
        <f t="shared" si="39"/>
        <v>5.17</v>
      </c>
      <c r="I240" s="193">
        <f t="shared" si="40"/>
        <v>103.4</v>
      </c>
      <c r="J240" s="42"/>
      <c r="K240" s="61">
        <v>3.96</v>
      </c>
    </row>
    <row r="241" spans="1:14" s="58" customFormat="1" x14ac:dyDescent="0.25">
      <c r="A241" s="154" t="s">
        <v>496</v>
      </c>
      <c r="B241" s="119" t="s">
        <v>637</v>
      </c>
      <c r="C241" s="119">
        <v>171075</v>
      </c>
      <c r="D241" s="192" t="s">
        <v>638</v>
      </c>
      <c r="E241" s="159" t="s">
        <v>687</v>
      </c>
      <c r="F241" s="77" t="s">
        <v>12</v>
      </c>
      <c r="G241" s="44">
        <v>20</v>
      </c>
      <c r="H241" s="193">
        <f t="shared" si="39"/>
        <v>6.6</v>
      </c>
      <c r="I241" s="193">
        <f t="shared" si="40"/>
        <v>132</v>
      </c>
      <c r="J241" s="42"/>
      <c r="K241" s="61">
        <v>5.0599999999999996</v>
      </c>
    </row>
    <row r="242" spans="1:14" s="58" customFormat="1" x14ac:dyDescent="0.25">
      <c r="A242" s="154" t="s">
        <v>497</v>
      </c>
      <c r="B242" s="119" t="s">
        <v>637</v>
      </c>
      <c r="C242" s="119">
        <v>171077</v>
      </c>
      <c r="D242" s="192" t="s">
        <v>638</v>
      </c>
      <c r="E242" s="159" t="s">
        <v>688</v>
      </c>
      <c r="F242" s="77" t="s">
        <v>12</v>
      </c>
      <c r="G242" s="44">
        <v>20</v>
      </c>
      <c r="H242" s="193">
        <f t="shared" si="39"/>
        <v>8.9499999999999993</v>
      </c>
      <c r="I242" s="193">
        <f t="shared" si="40"/>
        <v>179</v>
      </c>
      <c r="J242" s="42"/>
      <c r="K242" s="61">
        <v>6.86</v>
      </c>
    </row>
    <row r="243" spans="1:14" s="58" customFormat="1" x14ac:dyDescent="0.25">
      <c r="A243" s="154" t="s">
        <v>498</v>
      </c>
      <c r="B243" s="119" t="s">
        <v>637</v>
      </c>
      <c r="C243" s="119">
        <v>171078</v>
      </c>
      <c r="D243" s="192" t="s">
        <v>638</v>
      </c>
      <c r="E243" s="159" t="s">
        <v>689</v>
      </c>
      <c r="F243" s="77" t="s">
        <v>12</v>
      </c>
      <c r="G243" s="44">
        <v>20</v>
      </c>
      <c r="H243" s="193">
        <f t="shared" si="39"/>
        <v>9.34</v>
      </c>
      <c r="I243" s="193">
        <f t="shared" si="40"/>
        <v>186.8</v>
      </c>
      <c r="J243" s="42"/>
      <c r="K243" s="61">
        <v>7.16</v>
      </c>
    </row>
    <row r="244" spans="1:14" s="58" customFormat="1" x14ac:dyDescent="0.25">
      <c r="A244" s="154" t="s">
        <v>499</v>
      </c>
      <c r="B244" s="119" t="s">
        <v>637</v>
      </c>
      <c r="C244" s="119">
        <v>171079</v>
      </c>
      <c r="D244" s="192" t="s">
        <v>638</v>
      </c>
      <c r="E244" s="159" t="s">
        <v>228</v>
      </c>
      <c r="F244" s="77" t="s">
        <v>12</v>
      </c>
      <c r="G244" s="44">
        <v>20</v>
      </c>
      <c r="H244" s="193">
        <f t="shared" si="39"/>
        <v>19.260000000000002</v>
      </c>
      <c r="I244" s="193">
        <f t="shared" si="40"/>
        <v>385.2</v>
      </c>
      <c r="J244" s="42"/>
      <c r="K244" s="61">
        <v>14.76</v>
      </c>
    </row>
    <row r="245" spans="1:14" s="58" customFormat="1" ht="30" x14ac:dyDescent="0.25">
      <c r="A245" s="154" t="s">
        <v>500</v>
      </c>
      <c r="B245" s="119" t="s">
        <v>639</v>
      </c>
      <c r="C245" s="119" t="s">
        <v>690</v>
      </c>
      <c r="D245" s="3" t="s">
        <v>745</v>
      </c>
      <c r="E245" s="159" t="s">
        <v>775</v>
      </c>
      <c r="F245" s="77" t="s">
        <v>12</v>
      </c>
      <c r="G245" s="44">
        <v>10</v>
      </c>
      <c r="H245" s="193">
        <f t="shared" si="39"/>
        <v>436.63</v>
      </c>
      <c r="I245" s="193">
        <f t="shared" si="40"/>
        <v>4366.3</v>
      </c>
      <c r="J245" s="75"/>
      <c r="K245" s="76">
        <v>334.58</v>
      </c>
      <c r="N245" s="59"/>
    </row>
    <row r="246" spans="1:14" s="58" customFormat="1" ht="30" x14ac:dyDescent="0.25">
      <c r="A246" s="154" t="s">
        <v>501</v>
      </c>
      <c r="B246" s="119" t="s">
        <v>639</v>
      </c>
      <c r="C246" s="119">
        <v>72941</v>
      </c>
      <c r="D246" s="3" t="s">
        <v>745</v>
      </c>
      <c r="E246" s="159" t="s">
        <v>566</v>
      </c>
      <c r="F246" s="77" t="s">
        <v>12</v>
      </c>
      <c r="G246" s="44">
        <v>10</v>
      </c>
      <c r="H246" s="193">
        <f t="shared" si="39"/>
        <v>216.63</v>
      </c>
      <c r="I246" s="193">
        <f t="shared" si="40"/>
        <v>2166.3000000000002</v>
      </c>
      <c r="J246" s="75"/>
      <c r="K246" s="76">
        <v>166</v>
      </c>
      <c r="N246" s="59"/>
    </row>
    <row r="247" spans="1:14" x14ac:dyDescent="0.25">
      <c r="A247" s="154" t="s">
        <v>502</v>
      </c>
      <c r="B247" s="37" t="s">
        <v>637</v>
      </c>
      <c r="C247" s="37">
        <v>171141</v>
      </c>
      <c r="D247" s="192" t="s">
        <v>638</v>
      </c>
      <c r="E247" s="158" t="s">
        <v>99</v>
      </c>
      <c r="F247" s="77" t="s">
        <v>12</v>
      </c>
      <c r="G247" s="44">
        <v>100</v>
      </c>
      <c r="H247" s="193">
        <f>ROUND(K247*1.305,2)</f>
        <v>12.16</v>
      </c>
      <c r="I247" s="193">
        <f>ROUND(H247*G247,2)</f>
        <v>1216</v>
      </c>
      <c r="J247" s="42"/>
      <c r="K247" s="61">
        <v>9.32</v>
      </c>
      <c r="L247" s="59"/>
    </row>
    <row r="248" spans="1:14" x14ac:dyDescent="0.25">
      <c r="A248" s="154" t="s">
        <v>503</v>
      </c>
      <c r="B248" s="37" t="s">
        <v>637</v>
      </c>
      <c r="C248" s="37">
        <v>171301</v>
      </c>
      <c r="D248" s="192" t="s">
        <v>638</v>
      </c>
      <c r="E248" s="158" t="s">
        <v>100</v>
      </c>
      <c r="F248" s="77" t="s">
        <v>12</v>
      </c>
      <c r="G248" s="44">
        <v>500</v>
      </c>
      <c r="H248" s="193">
        <f t="shared" ref="H248:H278" si="41">ROUND(K248*1.305,2)</f>
        <v>1.4</v>
      </c>
      <c r="I248" s="193">
        <f t="shared" ref="I248:I278" si="42">ROUND(H248*G248,2)</f>
        <v>700</v>
      </c>
      <c r="J248" s="42"/>
      <c r="K248" s="61">
        <v>1.07</v>
      </c>
    </row>
    <row r="249" spans="1:14" x14ac:dyDescent="0.25">
      <c r="A249" s="154" t="s">
        <v>504</v>
      </c>
      <c r="B249" s="37" t="s">
        <v>637</v>
      </c>
      <c r="C249" s="37">
        <v>171303</v>
      </c>
      <c r="D249" s="192" t="s">
        <v>638</v>
      </c>
      <c r="E249" s="158" t="s">
        <v>101</v>
      </c>
      <c r="F249" s="77" t="s">
        <v>12</v>
      </c>
      <c r="G249" s="46">
        <v>500</v>
      </c>
      <c r="H249" s="193">
        <f t="shared" si="41"/>
        <v>1.91</v>
      </c>
      <c r="I249" s="193">
        <f t="shared" si="42"/>
        <v>955</v>
      </c>
      <c r="J249" s="42"/>
      <c r="K249" s="61">
        <v>1.46</v>
      </c>
    </row>
    <row r="250" spans="1:14" x14ac:dyDescent="0.25">
      <c r="A250" s="154" t="s">
        <v>505</v>
      </c>
      <c r="B250" s="37" t="s">
        <v>637</v>
      </c>
      <c r="C250" s="37">
        <v>171305</v>
      </c>
      <c r="D250" s="192" t="s">
        <v>638</v>
      </c>
      <c r="E250" s="158" t="s">
        <v>102</v>
      </c>
      <c r="F250" s="77" t="s">
        <v>12</v>
      </c>
      <c r="G250" s="44">
        <v>500</v>
      </c>
      <c r="H250" s="193">
        <f t="shared" si="41"/>
        <v>2.44</v>
      </c>
      <c r="I250" s="193">
        <f t="shared" si="42"/>
        <v>1220</v>
      </c>
      <c r="J250" s="42"/>
      <c r="K250" s="61">
        <v>1.87</v>
      </c>
    </row>
    <row r="251" spans="1:14" x14ac:dyDescent="0.25">
      <c r="A251" s="154" t="s">
        <v>506</v>
      </c>
      <c r="B251" s="37" t="s">
        <v>637</v>
      </c>
      <c r="C251" s="37">
        <v>171306</v>
      </c>
      <c r="D251" s="192" t="s">
        <v>638</v>
      </c>
      <c r="E251" s="158" t="s">
        <v>103</v>
      </c>
      <c r="F251" s="77" t="s">
        <v>12</v>
      </c>
      <c r="G251" s="44">
        <v>200</v>
      </c>
      <c r="H251" s="193">
        <f t="shared" si="41"/>
        <v>2.92</v>
      </c>
      <c r="I251" s="193">
        <f t="shared" si="42"/>
        <v>584</v>
      </c>
      <c r="J251" s="42"/>
      <c r="K251" s="61">
        <v>2.2400000000000002</v>
      </c>
    </row>
    <row r="252" spans="1:14" x14ac:dyDescent="0.25">
      <c r="A252" s="154" t="s">
        <v>507</v>
      </c>
      <c r="B252" s="37" t="s">
        <v>637</v>
      </c>
      <c r="C252" s="37">
        <v>171304</v>
      </c>
      <c r="D252" s="192" t="s">
        <v>638</v>
      </c>
      <c r="E252" s="158" t="s">
        <v>104</v>
      </c>
      <c r="F252" s="77" t="s">
        <v>12</v>
      </c>
      <c r="G252" s="44">
        <v>100</v>
      </c>
      <c r="H252" s="193">
        <f t="shared" si="41"/>
        <v>2.4700000000000002</v>
      </c>
      <c r="I252" s="193">
        <f t="shared" si="42"/>
        <v>247</v>
      </c>
      <c r="J252" s="42"/>
      <c r="K252" s="61">
        <v>1.89</v>
      </c>
    </row>
    <row r="253" spans="1:14" x14ac:dyDescent="0.25">
      <c r="A253" s="154" t="s">
        <v>508</v>
      </c>
      <c r="B253" s="37" t="s">
        <v>637</v>
      </c>
      <c r="C253" s="37">
        <v>171455</v>
      </c>
      <c r="D253" s="192" t="s">
        <v>638</v>
      </c>
      <c r="E253" s="158" t="s">
        <v>105</v>
      </c>
      <c r="F253" s="77" t="s">
        <v>12</v>
      </c>
      <c r="G253" s="44">
        <v>100</v>
      </c>
      <c r="H253" s="193">
        <f t="shared" si="41"/>
        <v>5.14</v>
      </c>
      <c r="I253" s="193">
        <f t="shared" si="42"/>
        <v>514</v>
      </c>
      <c r="J253" s="42"/>
      <c r="K253" s="61">
        <v>3.94</v>
      </c>
    </row>
    <row r="254" spans="1:14" x14ac:dyDescent="0.25">
      <c r="A254" s="154" t="s">
        <v>509</v>
      </c>
      <c r="B254" s="37" t="s">
        <v>637</v>
      </c>
      <c r="C254" s="37">
        <v>171456</v>
      </c>
      <c r="D254" s="192" t="s">
        <v>638</v>
      </c>
      <c r="E254" s="158" t="s">
        <v>106</v>
      </c>
      <c r="F254" s="77" t="s">
        <v>12</v>
      </c>
      <c r="G254" s="44">
        <v>50</v>
      </c>
      <c r="H254" s="193">
        <f t="shared" si="41"/>
        <v>6.45</v>
      </c>
      <c r="I254" s="193">
        <f t="shared" si="42"/>
        <v>322.5</v>
      </c>
      <c r="J254" s="42"/>
      <c r="K254" s="61">
        <v>4.9400000000000004</v>
      </c>
    </row>
    <row r="255" spans="1:14" x14ac:dyDescent="0.25">
      <c r="A255" s="154" t="s">
        <v>510</v>
      </c>
      <c r="B255" s="37" t="s">
        <v>637</v>
      </c>
      <c r="C255" s="37">
        <v>171148</v>
      </c>
      <c r="D255" s="192" t="s">
        <v>638</v>
      </c>
      <c r="E255" s="158" t="s">
        <v>107</v>
      </c>
      <c r="F255" s="77" t="s">
        <v>12</v>
      </c>
      <c r="G255" s="44">
        <v>50</v>
      </c>
      <c r="H255" s="193">
        <f t="shared" si="41"/>
        <v>8.67</v>
      </c>
      <c r="I255" s="193">
        <f t="shared" si="42"/>
        <v>433.5</v>
      </c>
      <c r="J255" s="42"/>
      <c r="K255" s="61">
        <v>6.64</v>
      </c>
    </row>
    <row r="256" spans="1:14" x14ac:dyDescent="0.25">
      <c r="A256" s="154" t="s">
        <v>511</v>
      </c>
      <c r="B256" s="37" t="s">
        <v>637</v>
      </c>
      <c r="C256" s="37">
        <v>171346</v>
      </c>
      <c r="D256" s="192" t="s">
        <v>638</v>
      </c>
      <c r="E256" s="158" t="s">
        <v>691</v>
      </c>
      <c r="F256" s="77" t="s">
        <v>12</v>
      </c>
      <c r="G256" s="44">
        <v>50</v>
      </c>
      <c r="H256" s="193">
        <f t="shared" si="41"/>
        <v>36.29</v>
      </c>
      <c r="I256" s="193">
        <f t="shared" si="42"/>
        <v>1814.5</v>
      </c>
      <c r="J256" s="42"/>
      <c r="K256" s="61">
        <v>27.81</v>
      </c>
      <c r="L256" s="59"/>
    </row>
    <row r="257" spans="1:11" x14ac:dyDescent="0.25">
      <c r="A257" s="154" t="s">
        <v>512</v>
      </c>
      <c r="B257" s="37" t="s">
        <v>637</v>
      </c>
      <c r="C257" s="37">
        <v>171347</v>
      </c>
      <c r="D257" s="192" t="s">
        <v>638</v>
      </c>
      <c r="E257" s="158" t="s">
        <v>692</v>
      </c>
      <c r="F257" s="77" t="s">
        <v>12</v>
      </c>
      <c r="G257" s="44">
        <v>50</v>
      </c>
      <c r="H257" s="193">
        <f t="shared" si="41"/>
        <v>31.07</v>
      </c>
      <c r="I257" s="193">
        <f t="shared" si="42"/>
        <v>1553.5</v>
      </c>
      <c r="J257" s="42"/>
      <c r="K257" s="61">
        <v>23.81</v>
      </c>
    </row>
    <row r="258" spans="1:11" x14ac:dyDescent="0.25">
      <c r="A258" s="154" t="s">
        <v>513</v>
      </c>
      <c r="B258" s="37" t="s">
        <v>637</v>
      </c>
      <c r="C258" s="37">
        <v>171345</v>
      </c>
      <c r="D258" s="192" t="s">
        <v>638</v>
      </c>
      <c r="E258" s="158" t="s">
        <v>693</v>
      </c>
      <c r="F258" s="77" t="s">
        <v>12</v>
      </c>
      <c r="G258" s="44">
        <v>50</v>
      </c>
      <c r="H258" s="193">
        <f t="shared" si="41"/>
        <v>21.94</v>
      </c>
      <c r="I258" s="193">
        <f t="shared" si="42"/>
        <v>1097</v>
      </c>
      <c r="J258" s="42"/>
      <c r="K258" s="61">
        <v>16.809999999999999</v>
      </c>
    </row>
    <row r="259" spans="1:11" x14ac:dyDescent="0.25">
      <c r="A259" s="154" t="s">
        <v>584</v>
      </c>
      <c r="B259" s="37" t="s">
        <v>637</v>
      </c>
      <c r="C259" s="37">
        <v>171344</v>
      </c>
      <c r="D259" s="192" t="s">
        <v>638</v>
      </c>
      <c r="E259" s="158" t="s">
        <v>694</v>
      </c>
      <c r="F259" s="77" t="s">
        <v>12</v>
      </c>
      <c r="G259" s="44">
        <v>100</v>
      </c>
      <c r="H259" s="193">
        <f t="shared" si="41"/>
        <v>19.329999999999998</v>
      </c>
      <c r="I259" s="193">
        <f t="shared" si="42"/>
        <v>1933</v>
      </c>
      <c r="J259" s="42"/>
      <c r="K259" s="61">
        <v>14.81</v>
      </c>
    </row>
    <row r="260" spans="1:11" x14ac:dyDescent="0.25">
      <c r="A260" s="154" t="s">
        <v>585</v>
      </c>
      <c r="B260" s="37" t="s">
        <v>637</v>
      </c>
      <c r="C260" s="37">
        <v>171343</v>
      </c>
      <c r="D260" s="192" t="s">
        <v>638</v>
      </c>
      <c r="E260" s="158" t="s">
        <v>695</v>
      </c>
      <c r="F260" s="77" t="s">
        <v>12</v>
      </c>
      <c r="G260" s="44">
        <v>100</v>
      </c>
      <c r="H260" s="193">
        <f t="shared" si="41"/>
        <v>72.83</v>
      </c>
      <c r="I260" s="193">
        <f t="shared" si="42"/>
        <v>7283</v>
      </c>
      <c r="J260" s="42"/>
      <c r="K260" s="61">
        <v>55.81</v>
      </c>
    </row>
    <row r="261" spans="1:11" x14ac:dyDescent="0.25">
      <c r="A261" s="154" t="s">
        <v>586</v>
      </c>
      <c r="B261" s="37" t="s">
        <v>637</v>
      </c>
      <c r="C261" s="37">
        <v>170910</v>
      </c>
      <c r="D261" s="192" t="s">
        <v>638</v>
      </c>
      <c r="E261" s="158" t="s">
        <v>696</v>
      </c>
      <c r="F261" s="77" t="s">
        <v>12</v>
      </c>
      <c r="G261" s="44">
        <v>200</v>
      </c>
      <c r="H261" s="193">
        <f t="shared" si="41"/>
        <v>22.33</v>
      </c>
      <c r="I261" s="193">
        <f t="shared" si="42"/>
        <v>4466</v>
      </c>
      <c r="J261" s="42"/>
      <c r="K261" s="61">
        <v>17.11</v>
      </c>
    </row>
    <row r="262" spans="1:11" x14ac:dyDescent="0.25">
      <c r="A262" s="154" t="s">
        <v>587</v>
      </c>
      <c r="B262" s="37" t="s">
        <v>637</v>
      </c>
      <c r="C262" s="37">
        <v>170912</v>
      </c>
      <c r="D262" s="192" t="s">
        <v>638</v>
      </c>
      <c r="E262" s="158" t="s">
        <v>697</v>
      </c>
      <c r="F262" s="77" t="s">
        <v>12</v>
      </c>
      <c r="G262" s="44">
        <v>200</v>
      </c>
      <c r="H262" s="193">
        <f t="shared" si="41"/>
        <v>19.72</v>
      </c>
      <c r="I262" s="193">
        <f t="shared" si="42"/>
        <v>3944</v>
      </c>
      <c r="J262" s="42"/>
      <c r="K262" s="61">
        <v>15.11</v>
      </c>
    </row>
    <row r="263" spans="1:11" x14ac:dyDescent="0.25">
      <c r="A263" s="154" t="s">
        <v>588</v>
      </c>
      <c r="B263" s="37" t="s">
        <v>637</v>
      </c>
      <c r="C263" s="37">
        <v>171163</v>
      </c>
      <c r="D263" s="192" t="s">
        <v>638</v>
      </c>
      <c r="E263" s="158" t="s">
        <v>108</v>
      </c>
      <c r="F263" s="77" t="s">
        <v>12</v>
      </c>
      <c r="G263" s="46">
        <v>20</v>
      </c>
      <c r="H263" s="193">
        <f t="shared" si="41"/>
        <v>138.88</v>
      </c>
      <c r="I263" s="193">
        <f t="shared" si="42"/>
        <v>2777.6</v>
      </c>
      <c r="J263" s="42"/>
      <c r="K263" s="61">
        <v>106.42</v>
      </c>
    </row>
    <row r="264" spans="1:11" s="58" customFormat="1" x14ac:dyDescent="0.25">
      <c r="A264" s="154" t="s">
        <v>589</v>
      </c>
      <c r="B264" s="37" t="s">
        <v>637</v>
      </c>
      <c r="C264" s="37">
        <v>171165</v>
      </c>
      <c r="D264" s="192" t="s">
        <v>638</v>
      </c>
      <c r="E264" s="158" t="s">
        <v>231</v>
      </c>
      <c r="F264" s="77" t="s">
        <v>12</v>
      </c>
      <c r="G264" s="46">
        <v>20</v>
      </c>
      <c r="H264" s="193">
        <f t="shared" si="41"/>
        <v>99.73</v>
      </c>
      <c r="I264" s="193">
        <f t="shared" si="42"/>
        <v>1994.6</v>
      </c>
      <c r="J264" s="42"/>
      <c r="K264" s="61">
        <v>76.42</v>
      </c>
    </row>
    <row r="265" spans="1:11" x14ac:dyDescent="0.25">
      <c r="A265" s="154" t="s">
        <v>590</v>
      </c>
      <c r="B265" s="37" t="s">
        <v>637</v>
      </c>
      <c r="C265" s="37">
        <v>171166</v>
      </c>
      <c r="D265" s="192" t="s">
        <v>638</v>
      </c>
      <c r="E265" s="158" t="s">
        <v>698</v>
      </c>
      <c r="F265" s="77" t="s">
        <v>12</v>
      </c>
      <c r="G265" s="44">
        <v>10</v>
      </c>
      <c r="H265" s="193">
        <f t="shared" si="41"/>
        <v>69.19</v>
      </c>
      <c r="I265" s="193">
        <f t="shared" si="42"/>
        <v>691.9</v>
      </c>
      <c r="J265" s="42"/>
      <c r="K265" s="61">
        <v>53.02</v>
      </c>
    </row>
    <row r="266" spans="1:11" x14ac:dyDescent="0.25">
      <c r="A266" s="154" t="s">
        <v>591</v>
      </c>
      <c r="B266" s="37" t="s">
        <v>637</v>
      </c>
      <c r="C266" s="37">
        <v>171173</v>
      </c>
      <c r="D266" s="192" t="s">
        <v>638</v>
      </c>
      <c r="E266" s="158" t="s">
        <v>109</v>
      </c>
      <c r="F266" s="77" t="s">
        <v>12</v>
      </c>
      <c r="G266" s="44">
        <v>10</v>
      </c>
      <c r="H266" s="193">
        <f t="shared" si="41"/>
        <v>126.61</v>
      </c>
      <c r="I266" s="193">
        <f t="shared" si="42"/>
        <v>1266.0999999999999</v>
      </c>
      <c r="J266" s="42"/>
      <c r="K266" s="61">
        <v>97.02</v>
      </c>
    </row>
    <row r="267" spans="1:11" x14ac:dyDescent="0.25">
      <c r="A267" s="154" t="s">
        <v>592</v>
      </c>
      <c r="B267" s="37" t="s">
        <v>637</v>
      </c>
      <c r="C267" s="37">
        <v>171175</v>
      </c>
      <c r="D267" s="192" t="s">
        <v>638</v>
      </c>
      <c r="E267" s="158" t="s">
        <v>699</v>
      </c>
      <c r="F267" s="77" t="s">
        <v>12</v>
      </c>
      <c r="G267" s="44">
        <v>10</v>
      </c>
      <c r="H267" s="193">
        <f t="shared" si="41"/>
        <v>22.21</v>
      </c>
      <c r="I267" s="193">
        <f t="shared" si="42"/>
        <v>222.1</v>
      </c>
      <c r="J267" s="42"/>
      <c r="K267" s="61">
        <v>17.02</v>
      </c>
    </row>
    <row r="268" spans="1:11" x14ac:dyDescent="0.25">
      <c r="A268" s="154" t="s">
        <v>593</v>
      </c>
      <c r="B268" s="37" t="s">
        <v>637</v>
      </c>
      <c r="C268" s="37">
        <v>171340</v>
      </c>
      <c r="D268" s="192" t="s">
        <v>638</v>
      </c>
      <c r="E268" s="158" t="s">
        <v>700</v>
      </c>
      <c r="F268" s="77" t="s">
        <v>12</v>
      </c>
      <c r="G268" s="44">
        <v>50</v>
      </c>
      <c r="H268" s="193">
        <f t="shared" si="41"/>
        <v>8.27</v>
      </c>
      <c r="I268" s="193">
        <f t="shared" si="42"/>
        <v>413.5</v>
      </c>
      <c r="J268" s="42"/>
      <c r="K268" s="61">
        <v>6.34</v>
      </c>
    </row>
    <row r="269" spans="1:11" x14ac:dyDescent="0.25">
      <c r="A269" s="154" t="s">
        <v>594</v>
      </c>
      <c r="B269" s="37" t="s">
        <v>637</v>
      </c>
      <c r="C269" s="37">
        <v>171339</v>
      </c>
      <c r="D269" s="192" t="s">
        <v>638</v>
      </c>
      <c r="E269" s="158" t="s">
        <v>701</v>
      </c>
      <c r="F269" s="77" t="s">
        <v>12</v>
      </c>
      <c r="G269" s="44">
        <v>50</v>
      </c>
      <c r="H269" s="193">
        <f t="shared" si="41"/>
        <v>5.94</v>
      </c>
      <c r="I269" s="193">
        <f t="shared" si="42"/>
        <v>297</v>
      </c>
      <c r="J269" s="42"/>
      <c r="K269" s="61">
        <v>4.55</v>
      </c>
    </row>
    <row r="270" spans="1:11" x14ac:dyDescent="0.25">
      <c r="A270" s="154" t="s">
        <v>595</v>
      </c>
      <c r="B270" s="37" t="s">
        <v>637</v>
      </c>
      <c r="C270" s="37">
        <v>171341</v>
      </c>
      <c r="D270" s="192" t="s">
        <v>638</v>
      </c>
      <c r="E270" s="158" t="s">
        <v>702</v>
      </c>
      <c r="F270" s="77" t="s">
        <v>12</v>
      </c>
      <c r="G270" s="44">
        <v>20</v>
      </c>
      <c r="H270" s="193">
        <f t="shared" si="41"/>
        <v>11.22</v>
      </c>
      <c r="I270" s="193">
        <f t="shared" si="42"/>
        <v>224.4</v>
      </c>
      <c r="J270" s="42"/>
      <c r="K270" s="61">
        <v>8.6</v>
      </c>
    </row>
    <row r="271" spans="1:11" x14ac:dyDescent="0.25">
      <c r="A271" s="154" t="s">
        <v>596</v>
      </c>
      <c r="B271" s="37" t="s">
        <v>637</v>
      </c>
      <c r="C271" s="37">
        <v>171342</v>
      </c>
      <c r="D271" s="192" t="s">
        <v>638</v>
      </c>
      <c r="E271" s="158" t="s">
        <v>703</v>
      </c>
      <c r="F271" s="77" t="s">
        <v>12</v>
      </c>
      <c r="G271" s="44">
        <v>10</v>
      </c>
      <c r="H271" s="193">
        <f t="shared" si="41"/>
        <v>34.86</v>
      </c>
      <c r="I271" s="193">
        <f t="shared" si="42"/>
        <v>348.6</v>
      </c>
      <c r="J271" s="42"/>
      <c r="K271" s="61">
        <v>26.71</v>
      </c>
    </row>
    <row r="272" spans="1:11" x14ac:dyDescent="0.25">
      <c r="A272" s="154" t="s">
        <v>597</v>
      </c>
      <c r="B272" s="37" t="s">
        <v>637</v>
      </c>
      <c r="C272" s="37">
        <v>171409</v>
      </c>
      <c r="D272" s="192" t="s">
        <v>638</v>
      </c>
      <c r="E272" s="158" t="s">
        <v>704</v>
      </c>
      <c r="F272" s="77" t="s">
        <v>12</v>
      </c>
      <c r="G272" s="46">
        <v>100</v>
      </c>
      <c r="H272" s="193">
        <f t="shared" si="41"/>
        <v>5.29</v>
      </c>
      <c r="I272" s="193">
        <f t="shared" si="42"/>
        <v>529</v>
      </c>
      <c r="J272" s="42"/>
      <c r="K272" s="61">
        <v>4.05</v>
      </c>
    </row>
    <row r="273" spans="1:12" x14ac:dyDescent="0.25">
      <c r="A273" s="154" t="s">
        <v>598</v>
      </c>
      <c r="B273" s="37" t="s">
        <v>637</v>
      </c>
      <c r="C273" s="37">
        <v>171406</v>
      </c>
      <c r="D273" s="192" t="s">
        <v>638</v>
      </c>
      <c r="E273" s="158" t="s">
        <v>705</v>
      </c>
      <c r="F273" s="77" t="s">
        <v>12</v>
      </c>
      <c r="G273" s="44">
        <v>50</v>
      </c>
      <c r="H273" s="193">
        <f t="shared" si="41"/>
        <v>4.7</v>
      </c>
      <c r="I273" s="193">
        <f t="shared" si="42"/>
        <v>235</v>
      </c>
      <c r="J273" s="42"/>
      <c r="K273" s="61">
        <v>3.6</v>
      </c>
    </row>
    <row r="274" spans="1:12" x14ac:dyDescent="0.25">
      <c r="A274" s="154" t="s">
        <v>599</v>
      </c>
      <c r="B274" s="37" t="s">
        <v>637</v>
      </c>
      <c r="C274" s="37">
        <v>171408</v>
      </c>
      <c r="D274" s="192" t="s">
        <v>638</v>
      </c>
      <c r="E274" s="158" t="s">
        <v>706</v>
      </c>
      <c r="F274" s="77" t="s">
        <v>12</v>
      </c>
      <c r="G274" s="44">
        <v>10</v>
      </c>
      <c r="H274" s="193">
        <f t="shared" si="41"/>
        <v>22.33</v>
      </c>
      <c r="I274" s="193">
        <f t="shared" si="42"/>
        <v>223.3</v>
      </c>
      <c r="J274" s="42"/>
      <c r="K274" s="61">
        <v>17.11</v>
      </c>
    </row>
    <row r="275" spans="1:12" x14ac:dyDescent="0.25">
      <c r="A275" s="154" t="s">
        <v>600</v>
      </c>
      <c r="B275" s="37" t="s">
        <v>637</v>
      </c>
      <c r="C275" s="37">
        <v>171405</v>
      </c>
      <c r="D275" s="192" t="s">
        <v>638</v>
      </c>
      <c r="E275" s="158" t="s">
        <v>707</v>
      </c>
      <c r="F275" s="77" t="s">
        <v>12</v>
      </c>
      <c r="G275" s="44">
        <v>100</v>
      </c>
      <c r="H275" s="193">
        <f t="shared" si="41"/>
        <v>4.5199999999999996</v>
      </c>
      <c r="I275" s="193">
        <f t="shared" si="42"/>
        <v>452</v>
      </c>
      <c r="J275" s="42"/>
      <c r="K275" s="61">
        <v>3.46</v>
      </c>
    </row>
    <row r="276" spans="1:12" x14ac:dyDescent="0.25">
      <c r="A276" s="154" t="s">
        <v>601</v>
      </c>
      <c r="B276" s="37" t="s">
        <v>637</v>
      </c>
      <c r="C276" s="37">
        <v>171299</v>
      </c>
      <c r="D276" s="192" t="s">
        <v>638</v>
      </c>
      <c r="E276" s="158" t="s">
        <v>110</v>
      </c>
      <c r="F276" s="77" t="s">
        <v>12</v>
      </c>
      <c r="G276" s="44">
        <v>10</v>
      </c>
      <c r="H276" s="193">
        <f t="shared" si="41"/>
        <v>35.5</v>
      </c>
      <c r="I276" s="193">
        <f t="shared" si="42"/>
        <v>355</v>
      </c>
      <c r="J276" s="42"/>
      <c r="K276" s="61">
        <v>27.2</v>
      </c>
    </row>
    <row r="277" spans="1:12" x14ac:dyDescent="0.25">
      <c r="A277" s="154" t="s">
        <v>602</v>
      </c>
      <c r="B277" s="37" t="s">
        <v>637</v>
      </c>
      <c r="C277" s="37">
        <v>171413</v>
      </c>
      <c r="D277" s="192" t="s">
        <v>638</v>
      </c>
      <c r="E277" s="158" t="s">
        <v>111</v>
      </c>
      <c r="F277" s="77" t="s">
        <v>12</v>
      </c>
      <c r="G277" s="44">
        <v>50</v>
      </c>
      <c r="H277" s="193">
        <f t="shared" si="41"/>
        <v>4.6500000000000004</v>
      </c>
      <c r="I277" s="193">
        <f t="shared" si="42"/>
        <v>232.5</v>
      </c>
      <c r="J277" s="42"/>
      <c r="K277" s="61">
        <v>3.56</v>
      </c>
    </row>
    <row r="278" spans="1:12" x14ac:dyDescent="0.25">
      <c r="A278" s="154" t="s">
        <v>603</v>
      </c>
      <c r="B278" s="37" t="s">
        <v>637</v>
      </c>
      <c r="C278" s="37">
        <v>171415</v>
      </c>
      <c r="D278" s="192" t="s">
        <v>638</v>
      </c>
      <c r="E278" s="158" t="s">
        <v>112</v>
      </c>
      <c r="F278" s="77" t="s">
        <v>12</v>
      </c>
      <c r="G278" s="46">
        <v>50</v>
      </c>
      <c r="H278" s="193">
        <f t="shared" si="41"/>
        <v>3.41</v>
      </c>
      <c r="I278" s="193">
        <f t="shared" si="42"/>
        <v>170.5</v>
      </c>
      <c r="J278" s="42"/>
      <c r="K278" s="61">
        <v>2.61</v>
      </c>
    </row>
    <row r="279" spans="1:12" x14ac:dyDescent="0.25">
      <c r="A279" s="152"/>
      <c r="B279" s="163"/>
      <c r="C279" s="163"/>
      <c r="D279" s="163"/>
      <c r="E279" s="171" t="s">
        <v>6</v>
      </c>
      <c r="F279" s="124"/>
      <c r="G279" s="139"/>
      <c r="H279" s="128"/>
      <c r="I279" s="168">
        <f>ROUND(SUM(I201:I278),2)</f>
        <v>108111.6</v>
      </c>
      <c r="J279" s="40"/>
      <c r="K279" s="2"/>
    </row>
    <row r="280" spans="1:12" x14ac:dyDescent="0.25">
      <c r="A280" s="172"/>
      <c r="B280" s="173"/>
      <c r="C280" s="173"/>
      <c r="D280" s="173"/>
      <c r="E280" s="174"/>
      <c r="F280" s="130"/>
      <c r="G280" s="133"/>
      <c r="H280" s="134"/>
      <c r="I280" s="135"/>
      <c r="J280" s="40"/>
      <c r="K280" s="2"/>
    </row>
    <row r="281" spans="1:12" x14ac:dyDescent="0.25">
      <c r="A281" s="150">
        <v>9</v>
      </c>
      <c r="B281" s="175"/>
      <c r="C281" s="175"/>
      <c r="D281" s="175"/>
      <c r="E281" s="176" t="s">
        <v>525</v>
      </c>
      <c r="F281" s="77"/>
      <c r="G281" s="44"/>
      <c r="H281" s="121"/>
      <c r="I281" s="121"/>
      <c r="J281" s="42"/>
      <c r="K281" s="45"/>
    </row>
    <row r="282" spans="1:12" x14ac:dyDescent="0.25">
      <c r="A282" s="154" t="s">
        <v>514</v>
      </c>
      <c r="B282" s="37" t="s">
        <v>637</v>
      </c>
      <c r="C282" s="37">
        <v>171180</v>
      </c>
      <c r="D282" s="3" t="s">
        <v>745</v>
      </c>
      <c r="E282" s="158" t="s">
        <v>708</v>
      </c>
      <c r="F282" s="77" t="s">
        <v>7</v>
      </c>
      <c r="G282" s="44">
        <v>3000</v>
      </c>
      <c r="H282" s="121">
        <f>ROUND(K282*1.305,2)</f>
        <v>5.77</v>
      </c>
      <c r="I282" s="121">
        <f>ROUND(H282*G282,2)</f>
        <v>17310</v>
      </c>
      <c r="J282" s="42"/>
      <c r="K282" s="61">
        <v>4.42</v>
      </c>
      <c r="L282" s="59"/>
    </row>
    <row r="283" spans="1:12" s="59" customFormat="1" x14ac:dyDescent="0.25">
      <c r="A283" s="154" t="s">
        <v>515</v>
      </c>
      <c r="B283" s="119" t="s">
        <v>35</v>
      </c>
      <c r="C283" s="119"/>
      <c r="D283" s="119"/>
      <c r="E283" s="159" t="s">
        <v>257</v>
      </c>
      <c r="F283" s="140" t="s">
        <v>12</v>
      </c>
      <c r="G283" s="52">
        <v>50</v>
      </c>
      <c r="H283" s="141">
        <f t="shared" ref="H283:H288" si="43">ROUND(K283*1.305,2)</f>
        <v>242.27</v>
      </c>
      <c r="I283" s="141">
        <f t="shared" ref="I283:I288" si="44">ROUND(H283*G283,2)</f>
        <v>12113.5</v>
      </c>
      <c r="J283" s="219"/>
      <c r="K283" s="63">
        <f>Composições!G532</f>
        <v>185.64999999999998</v>
      </c>
    </row>
    <row r="284" spans="1:12" s="59" customFormat="1" x14ac:dyDescent="0.25">
      <c r="A284" s="154" t="s">
        <v>516</v>
      </c>
      <c r="B284" s="119" t="s">
        <v>35</v>
      </c>
      <c r="C284" s="119"/>
      <c r="D284" s="119"/>
      <c r="E284" s="159" t="s">
        <v>258</v>
      </c>
      <c r="F284" s="140" t="s">
        <v>12</v>
      </c>
      <c r="G284" s="52">
        <v>50</v>
      </c>
      <c r="H284" s="141">
        <f t="shared" si="43"/>
        <v>365.74</v>
      </c>
      <c r="I284" s="141">
        <f t="shared" si="44"/>
        <v>18287</v>
      </c>
      <c r="J284" s="219"/>
      <c r="K284" s="63">
        <f>Composições!G556</f>
        <v>280.2586</v>
      </c>
    </row>
    <row r="285" spans="1:12" s="59" customFormat="1" ht="15" customHeight="1" x14ac:dyDescent="0.25">
      <c r="A285" s="154" t="s">
        <v>517</v>
      </c>
      <c r="B285" s="119" t="s">
        <v>35</v>
      </c>
      <c r="C285" s="119"/>
      <c r="D285" s="119"/>
      <c r="E285" s="159" t="s">
        <v>259</v>
      </c>
      <c r="F285" s="140" t="s">
        <v>12</v>
      </c>
      <c r="G285" s="52">
        <v>100</v>
      </c>
      <c r="H285" s="141">
        <f t="shared" si="43"/>
        <v>483.11</v>
      </c>
      <c r="I285" s="141">
        <f t="shared" si="44"/>
        <v>48311</v>
      </c>
      <c r="J285" s="219"/>
      <c r="K285" s="63">
        <f>Composições!G580</f>
        <v>370.1986</v>
      </c>
    </row>
    <row r="286" spans="1:12" s="59" customFormat="1" x14ac:dyDescent="0.25">
      <c r="A286" s="154" t="s">
        <v>518</v>
      </c>
      <c r="B286" s="119" t="s">
        <v>35</v>
      </c>
      <c r="C286" s="119"/>
      <c r="D286" s="119"/>
      <c r="E286" s="159" t="s">
        <v>260</v>
      </c>
      <c r="F286" s="236" t="s">
        <v>12</v>
      </c>
      <c r="G286" s="52">
        <v>150</v>
      </c>
      <c r="H286" s="141">
        <f t="shared" si="43"/>
        <v>303.48</v>
      </c>
      <c r="I286" s="141">
        <f t="shared" si="44"/>
        <v>45522</v>
      </c>
      <c r="J286" s="219"/>
      <c r="K286" s="63">
        <f>Composições!G608</f>
        <v>232.54860000000002</v>
      </c>
    </row>
    <row r="287" spans="1:12" s="59" customFormat="1" x14ac:dyDescent="0.25">
      <c r="A287" s="154" t="s">
        <v>519</v>
      </c>
      <c r="B287" s="119" t="s">
        <v>35</v>
      </c>
      <c r="C287" s="119"/>
      <c r="D287" s="119"/>
      <c r="E287" s="159" t="s">
        <v>261</v>
      </c>
      <c r="F287" s="236" t="s">
        <v>12</v>
      </c>
      <c r="G287" s="52">
        <v>200</v>
      </c>
      <c r="H287" s="141">
        <f t="shared" si="43"/>
        <v>428.77</v>
      </c>
      <c r="I287" s="141">
        <f t="shared" si="44"/>
        <v>85754</v>
      </c>
      <c r="J287" s="219"/>
      <c r="K287" s="63">
        <f>Composições!G636</f>
        <v>328.55860000000001</v>
      </c>
    </row>
    <row r="288" spans="1:12" s="59" customFormat="1" x14ac:dyDescent="0.25">
      <c r="A288" s="154" t="s">
        <v>520</v>
      </c>
      <c r="B288" s="119" t="s">
        <v>35</v>
      </c>
      <c r="C288" s="119"/>
      <c r="D288" s="119"/>
      <c r="E288" s="159" t="s">
        <v>262</v>
      </c>
      <c r="F288" s="236" t="s">
        <v>12</v>
      </c>
      <c r="G288" s="52">
        <v>300</v>
      </c>
      <c r="H288" s="141">
        <f t="shared" si="43"/>
        <v>546.14</v>
      </c>
      <c r="I288" s="141">
        <f t="shared" si="44"/>
        <v>163842</v>
      </c>
      <c r="J288" s="219"/>
      <c r="K288" s="63">
        <f>Composições!G664</f>
        <v>418.49860000000001</v>
      </c>
    </row>
    <row r="289" spans="1:12" x14ac:dyDescent="0.25">
      <c r="A289" s="154" t="s">
        <v>521</v>
      </c>
      <c r="B289" s="37" t="s">
        <v>637</v>
      </c>
      <c r="C289" s="37">
        <v>171184</v>
      </c>
      <c r="D289" s="192" t="s">
        <v>638</v>
      </c>
      <c r="E289" s="158" t="s">
        <v>113</v>
      </c>
      <c r="F289" s="122" t="s">
        <v>12</v>
      </c>
      <c r="G289" s="44">
        <v>100</v>
      </c>
      <c r="H289" s="121">
        <f t="shared" ref="H289:H292" si="45">ROUND(K289*1.305,2)</f>
        <v>33.17</v>
      </c>
      <c r="I289" s="121">
        <f t="shared" ref="I289:I292" si="46">ROUND(H289*G289,2)</f>
        <v>3317</v>
      </c>
      <c r="J289" s="42"/>
      <c r="K289" s="61">
        <v>25.42</v>
      </c>
      <c r="L289" s="59"/>
    </row>
    <row r="290" spans="1:12" x14ac:dyDescent="0.25">
      <c r="A290" s="154" t="s">
        <v>522</v>
      </c>
      <c r="B290" s="37" t="s">
        <v>637</v>
      </c>
      <c r="C290" s="37">
        <v>171183</v>
      </c>
      <c r="D290" s="192" t="s">
        <v>638</v>
      </c>
      <c r="E290" s="158" t="s">
        <v>114</v>
      </c>
      <c r="F290" s="122" t="s">
        <v>12</v>
      </c>
      <c r="G290" s="44">
        <v>300</v>
      </c>
      <c r="H290" s="121">
        <f t="shared" si="45"/>
        <v>31.09</v>
      </c>
      <c r="I290" s="121">
        <f t="shared" si="46"/>
        <v>9327</v>
      </c>
      <c r="J290" s="42"/>
      <c r="K290" s="61">
        <v>23.82</v>
      </c>
      <c r="L290" s="59"/>
    </row>
    <row r="291" spans="1:12" x14ac:dyDescent="0.25">
      <c r="A291" s="154" t="s">
        <v>523</v>
      </c>
      <c r="B291" s="37" t="s">
        <v>639</v>
      </c>
      <c r="C291" s="37">
        <v>98308</v>
      </c>
      <c r="D291" s="3" t="s">
        <v>745</v>
      </c>
      <c r="E291" s="158" t="s">
        <v>776</v>
      </c>
      <c r="F291" s="122" t="s">
        <v>12</v>
      </c>
      <c r="G291" s="44">
        <v>200</v>
      </c>
      <c r="H291" s="121">
        <f t="shared" si="45"/>
        <v>27</v>
      </c>
      <c r="I291" s="121">
        <f t="shared" si="46"/>
        <v>5400</v>
      </c>
      <c r="J291" s="42"/>
      <c r="K291" s="61">
        <v>20.69</v>
      </c>
      <c r="L291" s="59"/>
    </row>
    <row r="292" spans="1:12" x14ac:dyDescent="0.25">
      <c r="A292" s="154" t="s">
        <v>524</v>
      </c>
      <c r="B292" s="37" t="s">
        <v>639</v>
      </c>
      <c r="C292" s="37">
        <v>98307</v>
      </c>
      <c r="D292" s="3" t="s">
        <v>745</v>
      </c>
      <c r="E292" s="237" t="s">
        <v>777</v>
      </c>
      <c r="F292" s="122" t="s">
        <v>12</v>
      </c>
      <c r="G292" s="44">
        <v>300</v>
      </c>
      <c r="H292" s="121">
        <f t="shared" si="45"/>
        <v>41.25</v>
      </c>
      <c r="I292" s="121">
        <f t="shared" si="46"/>
        <v>12375</v>
      </c>
      <c r="J292" s="42"/>
      <c r="K292" s="61">
        <v>31.61</v>
      </c>
      <c r="L292" s="59"/>
    </row>
    <row r="293" spans="1:12" x14ac:dyDescent="0.25">
      <c r="A293" s="152"/>
      <c r="B293" s="163"/>
      <c r="C293" s="163"/>
      <c r="D293" s="163"/>
      <c r="E293" s="171" t="s">
        <v>6</v>
      </c>
      <c r="F293" s="124"/>
      <c r="G293" s="139"/>
      <c r="H293" s="128"/>
      <c r="I293" s="129">
        <f>ROUND(SUM(I282:I292),2)</f>
        <v>421558.5</v>
      </c>
      <c r="J293" s="42"/>
      <c r="K293" s="45"/>
    </row>
    <row r="294" spans="1:12" x14ac:dyDescent="0.25">
      <c r="A294" s="172"/>
      <c r="B294" s="173"/>
      <c r="C294" s="173"/>
      <c r="D294" s="173"/>
      <c r="E294" s="174"/>
      <c r="F294" s="130"/>
      <c r="G294" s="133"/>
      <c r="H294" s="134"/>
      <c r="I294" s="135"/>
      <c r="J294" s="42"/>
      <c r="K294" s="45"/>
    </row>
    <row r="295" spans="1:12" s="42" customFormat="1" x14ac:dyDescent="0.25">
      <c r="A295" s="150">
        <v>10</v>
      </c>
      <c r="B295" s="175"/>
      <c r="C295" s="175"/>
      <c r="D295" s="175"/>
      <c r="E295" s="171" t="s">
        <v>235</v>
      </c>
      <c r="F295" s="77"/>
      <c r="G295" s="44"/>
      <c r="H295" s="121"/>
      <c r="I295" s="121"/>
      <c r="K295" s="45"/>
    </row>
    <row r="296" spans="1:12" s="42" customFormat="1" x14ac:dyDescent="0.25">
      <c r="A296" s="180" t="s">
        <v>526</v>
      </c>
      <c r="B296" s="119" t="s">
        <v>35</v>
      </c>
      <c r="C296" s="119"/>
      <c r="D296" s="119"/>
      <c r="E296" s="179" t="s">
        <v>177</v>
      </c>
      <c r="F296" s="140" t="s">
        <v>12</v>
      </c>
      <c r="G296" s="200">
        <v>200</v>
      </c>
      <c r="H296" s="141">
        <f>ROUND(K296*1.305,2)</f>
        <v>417.69</v>
      </c>
      <c r="I296" s="141">
        <f>ROUND(H296*G296,2)</f>
        <v>83538</v>
      </c>
      <c r="K296" s="61">
        <f>Composições!G686</f>
        <v>320.07000000000005</v>
      </c>
    </row>
    <row r="297" spans="1:12" s="42" customFormat="1" x14ac:dyDescent="0.25">
      <c r="A297" s="180" t="s">
        <v>527</v>
      </c>
      <c r="B297" s="178" t="s">
        <v>35</v>
      </c>
      <c r="C297" s="178"/>
      <c r="D297" s="178"/>
      <c r="E297" s="161" t="s">
        <v>128</v>
      </c>
      <c r="F297" s="140" t="s">
        <v>12</v>
      </c>
      <c r="G297" s="200">
        <v>100</v>
      </c>
      <c r="H297" s="141">
        <f t="shared" ref="H297:H338" si="47">ROUND(K297*1.305,2)</f>
        <v>233.9</v>
      </c>
      <c r="I297" s="141">
        <f t="shared" ref="I297:I338" si="48">ROUND(H297*G297,2)</f>
        <v>23390</v>
      </c>
      <c r="K297" s="61">
        <f>Composições!G708</f>
        <v>179.23000000000002</v>
      </c>
    </row>
    <row r="298" spans="1:12" s="42" customFormat="1" x14ac:dyDescent="0.25">
      <c r="A298" s="180" t="s">
        <v>528</v>
      </c>
      <c r="B298" s="178" t="s">
        <v>35</v>
      </c>
      <c r="C298" s="178"/>
      <c r="D298" s="178"/>
      <c r="E298" s="161" t="s">
        <v>131</v>
      </c>
      <c r="F298" s="140" t="s">
        <v>12</v>
      </c>
      <c r="G298" s="200">
        <v>100</v>
      </c>
      <c r="H298" s="141">
        <f t="shared" si="47"/>
        <v>233.9</v>
      </c>
      <c r="I298" s="141">
        <f t="shared" si="48"/>
        <v>23390</v>
      </c>
      <c r="K298" s="61">
        <f>Composições!G730</f>
        <v>179.23000000000002</v>
      </c>
    </row>
    <row r="299" spans="1:12" s="42" customFormat="1" x14ac:dyDescent="0.25">
      <c r="A299" s="180" t="s">
        <v>529</v>
      </c>
      <c r="B299" s="178" t="s">
        <v>35</v>
      </c>
      <c r="C299" s="178"/>
      <c r="D299" s="178"/>
      <c r="E299" s="161" t="s">
        <v>179</v>
      </c>
      <c r="F299" s="140" t="s">
        <v>12</v>
      </c>
      <c r="G299" s="200">
        <v>500</v>
      </c>
      <c r="H299" s="141">
        <f t="shared" si="47"/>
        <v>73.150000000000006</v>
      </c>
      <c r="I299" s="141">
        <f t="shared" si="48"/>
        <v>36575</v>
      </c>
      <c r="K299" s="61">
        <f>Composições!G746</f>
        <v>56.05</v>
      </c>
    </row>
    <row r="300" spans="1:12" s="42" customFormat="1" x14ac:dyDescent="0.25">
      <c r="A300" s="180" t="s">
        <v>530</v>
      </c>
      <c r="B300" s="178" t="s">
        <v>637</v>
      </c>
      <c r="C300" s="178">
        <v>171491</v>
      </c>
      <c r="D300" s="192" t="s">
        <v>638</v>
      </c>
      <c r="E300" s="161" t="s">
        <v>234</v>
      </c>
      <c r="F300" s="140" t="s">
        <v>12</v>
      </c>
      <c r="G300" s="200">
        <v>500</v>
      </c>
      <c r="H300" s="141">
        <f t="shared" si="47"/>
        <v>83.61</v>
      </c>
      <c r="I300" s="141">
        <f t="shared" si="48"/>
        <v>41805</v>
      </c>
      <c r="K300" s="61">
        <v>64.069999999999993</v>
      </c>
      <c r="L300" s="59"/>
    </row>
    <row r="301" spans="1:12" s="42" customFormat="1" x14ac:dyDescent="0.25">
      <c r="A301" s="180" t="s">
        <v>531</v>
      </c>
      <c r="B301" s="178" t="s">
        <v>35</v>
      </c>
      <c r="C301" s="178"/>
      <c r="D301" s="178"/>
      <c r="E301" s="161" t="s">
        <v>232</v>
      </c>
      <c r="F301" s="140" t="s">
        <v>12</v>
      </c>
      <c r="G301" s="200">
        <v>300</v>
      </c>
      <c r="H301" s="141">
        <f t="shared" si="47"/>
        <v>73.150000000000006</v>
      </c>
      <c r="I301" s="141">
        <f t="shared" si="48"/>
        <v>21945</v>
      </c>
      <c r="K301" s="61">
        <f>Composições!G762</f>
        <v>56.05</v>
      </c>
    </row>
    <row r="302" spans="1:12" s="42" customFormat="1" x14ac:dyDescent="0.25">
      <c r="A302" s="180" t="s">
        <v>532</v>
      </c>
      <c r="B302" s="178" t="s">
        <v>35</v>
      </c>
      <c r="C302" s="178"/>
      <c r="D302" s="178"/>
      <c r="E302" s="161" t="s">
        <v>233</v>
      </c>
      <c r="F302" s="140" t="s">
        <v>12</v>
      </c>
      <c r="G302" s="200">
        <v>300</v>
      </c>
      <c r="H302" s="141">
        <f t="shared" si="47"/>
        <v>73.150000000000006</v>
      </c>
      <c r="I302" s="141">
        <f t="shared" si="48"/>
        <v>21945</v>
      </c>
      <c r="K302" s="61">
        <f>Composições!G778</f>
        <v>56.05</v>
      </c>
    </row>
    <row r="303" spans="1:12" s="42" customFormat="1" x14ac:dyDescent="0.25">
      <c r="A303" s="180" t="s">
        <v>533</v>
      </c>
      <c r="B303" s="178" t="s">
        <v>35</v>
      </c>
      <c r="C303" s="178"/>
      <c r="D303" s="178"/>
      <c r="E303" s="161" t="s">
        <v>253</v>
      </c>
      <c r="F303" s="140" t="s">
        <v>12</v>
      </c>
      <c r="G303" s="200">
        <v>300</v>
      </c>
      <c r="H303" s="141">
        <f t="shared" si="47"/>
        <v>73.150000000000006</v>
      </c>
      <c r="I303" s="141">
        <f t="shared" si="48"/>
        <v>21945</v>
      </c>
      <c r="K303" s="61">
        <f>Composições!G794</f>
        <v>56.05</v>
      </c>
    </row>
    <row r="304" spans="1:12" s="42" customFormat="1" x14ac:dyDescent="0.25">
      <c r="A304" s="180" t="s">
        <v>534</v>
      </c>
      <c r="B304" s="178" t="s">
        <v>35</v>
      </c>
      <c r="C304" s="178"/>
      <c r="D304" s="178"/>
      <c r="E304" s="161" t="s">
        <v>254</v>
      </c>
      <c r="F304" s="140" t="s">
        <v>12</v>
      </c>
      <c r="G304" s="200">
        <v>300</v>
      </c>
      <c r="H304" s="141">
        <f t="shared" si="47"/>
        <v>73.150000000000006</v>
      </c>
      <c r="I304" s="141">
        <f t="shared" si="48"/>
        <v>21945</v>
      </c>
      <c r="K304" s="61">
        <f>Composições!G810</f>
        <v>56.05</v>
      </c>
    </row>
    <row r="305" spans="1:16" s="42" customFormat="1" x14ac:dyDescent="0.25">
      <c r="A305" s="180" t="s">
        <v>535</v>
      </c>
      <c r="B305" s="178" t="s">
        <v>35</v>
      </c>
      <c r="C305" s="178"/>
      <c r="D305" s="178"/>
      <c r="E305" s="161" t="s">
        <v>178</v>
      </c>
      <c r="F305" s="140" t="s">
        <v>12</v>
      </c>
      <c r="G305" s="200">
        <v>200</v>
      </c>
      <c r="H305" s="141">
        <f t="shared" si="47"/>
        <v>27.01</v>
      </c>
      <c r="I305" s="141">
        <f t="shared" si="48"/>
        <v>5402</v>
      </c>
      <c r="K305" s="61">
        <f>Composições!G826</f>
        <v>20.7</v>
      </c>
    </row>
    <row r="306" spans="1:16" s="42" customFormat="1" x14ac:dyDescent="0.25">
      <c r="A306" s="180" t="s">
        <v>536</v>
      </c>
      <c r="B306" s="178" t="s">
        <v>35</v>
      </c>
      <c r="C306" s="178"/>
      <c r="D306" s="178"/>
      <c r="E306" s="161" t="s">
        <v>180</v>
      </c>
      <c r="F306" s="140" t="s">
        <v>12</v>
      </c>
      <c r="G306" s="200">
        <v>200</v>
      </c>
      <c r="H306" s="141">
        <f t="shared" si="47"/>
        <v>4.33</v>
      </c>
      <c r="I306" s="141">
        <f t="shared" si="48"/>
        <v>866</v>
      </c>
      <c r="K306" s="61">
        <f>Composições!G842</f>
        <v>3.3200000000000003</v>
      </c>
    </row>
    <row r="307" spans="1:16" s="42" customFormat="1" x14ac:dyDescent="0.25">
      <c r="A307" s="180" t="s">
        <v>604</v>
      </c>
      <c r="B307" s="178" t="s">
        <v>35</v>
      </c>
      <c r="C307" s="178"/>
      <c r="D307" s="178"/>
      <c r="E307" s="161" t="s">
        <v>711</v>
      </c>
      <c r="F307" s="140" t="s">
        <v>12</v>
      </c>
      <c r="G307" s="200">
        <v>50</v>
      </c>
      <c r="H307" s="141">
        <f t="shared" si="47"/>
        <v>603.38</v>
      </c>
      <c r="I307" s="141">
        <f t="shared" si="48"/>
        <v>30169</v>
      </c>
      <c r="K307" s="61">
        <f>Composições!G858</f>
        <v>462.36</v>
      </c>
      <c r="M307" s="199"/>
      <c r="N307" s="199"/>
      <c r="O307" s="199"/>
      <c r="P307" s="199"/>
    </row>
    <row r="308" spans="1:16" s="42" customFormat="1" x14ac:dyDescent="0.25">
      <c r="A308" s="180" t="s">
        <v>778</v>
      </c>
      <c r="B308" s="178" t="s">
        <v>35</v>
      </c>
      <c r="C308" s="178"/>
      <c r="D308" s="178"/>
      <c r="E308" s="161" t="s">
        <v>715</v>
      </c>
      <c r="F308" s="140" t="s">
        <v>12</v>
      </c>
      <c r="G308" s="200">
        <v>25</v>
      </c>
      <c r="H308" s="141">
        <f t="shared" si="47"/>
        <v>593.98</v>
      </c>
      <c r="I308" s="141">
        <f t="shared" si="48"/>
        <v>14849.5</v>
      </c>
      <c r="K308" s="61">
        <f>Composições!G890</f>
        <v>455.16</v>
      </c>
      <c r="M308" s="201"/>
      <c r="N308" s="201"/>
      <c r="O308" s="201"/>
    </row>
    <row r="309" spans="1:16" s="42" customFormat="1" x14ac:dyDescent="0.25">
      <c r="A309" s="180" t="s">
        <v>779</v>
      </c>
      <c r="B309" s="178" t="s">
        <v>35</v>
      </c>
      <c r="C309" s="178"/>
      <c r="D309" s="178"/>
      <c r="E309" s="161" t="s">
        <v>713</v>
      </c>
      <c r="F309" s="140" t="s">
        <v>11</v>
      </c>
      <c r="G309" s="200">
        <v>135</v>
      </c>
      <c r="H309" s="141">
        <f t="shared" si="47"/>
        <v>593.98</v>
      </c>
      <c r="I309" s="141">
        <f t="shared" si="48"/>
        <v>80187.3</v>
      </c>
      <c r="K309" s="61">
        <f>Composições!G890</f>
        <v>455.16</v>
      </c>
    </row>
    <row r="310" spans="1:16" s="42" customFormat="1" x14ac:dyDescent="0.25">
      <c r="A310" s="180" t="s">
        <v>780</v>
      </c>
      <c r="B310" s="178" t="s">
        <v>35</v>
      </c>
      <c r="C310" s="178"/>
      <c r="D310" s="178"/>
      <c r="E310" s="159" t="s">
        <v>220</v>
      </c>
      <c r="F310" s="140" t="s">
        <v>12</v>
      </c>
      <c r="G310" s="200">
        <v>300</v>
      </c>
      <c r="H310" s="141">
        <f t="shared" si="47"/>
        <v>91.44</v>
      </c>
      <c r="I310" s="141">
        <f t="shared" si="48"/>
        <v>27432</v>
      </c>
      <c r="K310" s="61">
        <f>Composições!G906</f>
        <v>70.069999999999993</v>
      </c>
    </row>
    <row r="311" spans="1:16" s="42" customFormat="1" x14ac:dyDescent="0.25">
      <c r="A311" s="180" t="s">
        <v>781</v>
      </c>
      <c r="B311" s="178" t="s">
        <v>35</v>
      </c>
      <c r="C311" s="178"/>
      <c r="D311" s="178"/>
      <c r="E311" s="159" t="s">
        <v>246</v>
      </c>
      <c r="F311" s="140" t="s">
        <v>12</v>
      </c>
      <c r="G311" s="200">
        <v>300</v>
      </c>
      <c r="H311" s="141">
        <f t="shared" si="47"/>
        <v>73.150000000000006</v>
      </c>
      <c r="I311" s="141">
        <f t="shared" si="48"/>
        <v>21945</v>
      </c>
      <c r="K311" s="61">
        <f>Composições!G922</f>
        <v>56.05</v>
      </c>
    </row>
    <row r="312" spans="1:16" s="42" customFormat="1" x14ac:dyDescent="0.25">
      <c r="A312" s="180" t="s">
        <v>605</v>
      </c>
      <c r="B312" s="178" t="s">
        <v>35</v>
      </c>
      <c r="C312" s="178"/>
      <c r="D312" s="178"/>
      <c r="E312" s="159" t="s">
        <v>209</v>
      </c>
      <c r="F312" s="140" t="s">
        <v>12</v>
      </c>
      <c r="G312" s="200">
        <v>100</v>
      </c>
      <c r="H312" s="141">
        <f t="shared" si="47"/>
        <v>192.21</v>
      </c>
      <c r="I312" s="141">
        <f t="shared" si="48"/>
        <v>19221</v>
      </c>
      <c r="K312" s="61">
        <f>Composições!G941</f>
        <v>147.29</v>
      </c>
    </row>
    <row r="313" spans="1:16" s="42" customFormat="1" x14ac:dyDescent="0.25">
      <c r="A313" s="180" t="s">
        <v>782</v>
      </c>
      <c r="B313" s="178" t="s">
        <v>35</v>
      </c>
      <c r="C313" s="178"/>
      <c r="D313" s="178"/>
      <c r="E313" s="159" t="s">
        <v>210</v>
      </c>
      <c r="F313" s="140" t="s">
        <v>12</v>
      </c>
      <c r="G313" s="200">
        <v>100</v>
      </c>
      <c r="H313" s="141">
        <f t="shared" si="47"/>
        <v>60.62</v>
      </c>
      <c r="I313" s="141">
        <f t="shared" si="48"/>
        <v>6062</v>
      </c>
      <c r="K313" s="61">
        <f>Composições!G962</f>
        <v>46.45</v>
      </c>
    </row>
    <row r="314" spans="1:16" s="42" customFormat="1" x14ac:dyDescent="0.25">
      <c r="A314" s="180" t="s">
        <v>783</v>
      </c>
      <c r="B314" s="178" t="s">
        <v>35</v>
      </c>
      <c r="C314" s="178"/>
      <c r="D314" s="178"/>
      <c r="E314" s="159" t="s">
        <v>211</v>
      </c>
      <c r="F314" s="140" t="s">
        <v>12</v>
      </c>
      <c r="G314" s="200">
        <v>100</v>
      </c>
      <c r="H314" s="141">
        <f t="shared" si="47"/>
        <v>102.61</v>
      </c>
      <c r="I314" s="141">
        <f t="shared" si="48"/>
        <v>10261</v>
      </c>
      <c r="K314" s="61">
        <f>Composições!G983</f>
        <v>78.63</v>
      </c>
    </row>
    <row r="315" spans="1:16" s="42" customFormat="1" x14ac:dyDescent="0.25">
      <c r="A315" s="180" t="s">
        <v>784</v>
      </c>
      <c r="B315" s="178" t="s">
        <v>35</v>
      </c>
      <c r="C315" s="178"/>
      <c r="D315" s="178"/>
      <c r="E315" s="159" t="s">
        <v>212</v>
      </c>
      <c r="F315" s="140" t="s">
        <v>12</v>
      </c>
      <c r="G315" s="200">
        <v>100</v>
      </c>
      <c r="H315" s="141">
        <f t="shared" si="47"/>
        <v>161.79</v>
      </c>
      <c r="I315" s="141">
        <f t="shared" si="48"/>
        <v>16179</v>
      </c>
      <c r="K315" s="61">
        <f>Composições!G1004</f>
        <v>123.98</v>
      </c>
    </row>
    <row r="316" spans="1:16" s="42" customFormat="1" ht="15" customHeight="1" x14ac:dyDescent="0.25">
      <c r="A316" s="180" t="s">
        <v>785</v>
      </c>
      <c r="B316" s="178" t="s">
        <v>35</v>
      </c>
      <c r="C316" s="178"/>
      <c r="D316" s="178"/>
      <c r="E316" s="159" t="s">
        <v>213</v>
      </c>
      <c r="F316" s="140" t="s">
        <v>12</v>
      </c>
      <c r="G316" s="242">
        <v>100</v>
      </c>
      <c r="H316" s="141">
        <f t="shared" si="47"/>
        <v>24.31</v>
      </c>
      <c r="I316" s="141">
        <f t="shared" si="48"/>
        <v>2431</v>
      </c>
      <c r="K316" s="61">
        <f>Composições!G1020</f>
        <v>18.630000000000003</v>
      </c>
    </row>
    <row r="317" spans="1:16" s="42" customFormat="1" ht="15" customHeight="1" x14ac:dyDescent="0.25">
      <c r="A317" s="180" t="s">
        <v>606</v>
      </c>
      <c r="B317" s="178" t="s">
        <v>35</v>
      </c>
      <c r="C317" s="178"/>
      <c r="D317" s="178"/>
      <c r="E317" s="159" t="s">
        <v>214</v>
      </c>
      <c r="F317" s="140" t="s">
        <v>12</v>
      </c>
      <c r="G317" s="242">
        <v>100</v>
      </c>
      <c r="H317" s="141">
        <f t="shared" si="47"/>
        <v>72.53</v>
      </c>
      <c r="I317" s="141">
        <f t="shared" si="48"/>
        <v>7253</v>
      </c>
      <c r="K317" s="61">
        <f>Composições!G1036</f>
        <v>55.58</v>
      </c>
    </row>
    <row r="318" spans="1:16" s="42" customFormat="1" x14ac:dyDescent="0.25">
      <c r="A318" s="180" t="s">
        <v>786</v>
      </c>
      <c r="B318" s="178" t="s">
        <v>35</v>
      </c>
      <c r="C318" s="178"/>
      <c r="D318" s="178"/>
      <c r="E318" s="159" t="s">
        <v>215</v>
      </c>
      <c r="F318" s="140" t="s">
        <v>12</v>
      </c>
      <c r="G318" s="242">
        <v>100</v>
      </c>
      <c r="H318" s="141">
        <f t="shared" si="47"/>
        <v>44.58</v>
      </c>
      <c r="I318" s="141">
        <f t="shared" si="48"/>
        <v>4458</v>
      </c>
      <c r="K318" s="61">
        <f>Composições!G1052</f>
        <v>34.159999999999997</v>
      </c>
    </row>
    <row r="319" spans="1:16" s="42" customFormat="1" x14ac:dyDescent="0.25">
      <c r="A319" s="180" t="s">
        <v>787</v>
      </c>
      <c r="B319" s="178" t="s">
        <v>35</v>
      </c>
      <c r="C319" s="178"/>
      <c r="D319" s="178"/>
      <c r="E319" s="159" t="s">
        <v>216</v>
      </c>
      <c r="F319" s="140" t="s">
        <v>12</v>
      </c>
      <c r="G319" s="242">
        <v>100</v>
      </c>
      <c r="H319" s="141">
        <f t="shared" si="47"/>
        <v>41.3</v>
      </c>
      <c r="I319" s="141">
        <f t="shared" si="48"/>
        <v>4130</v>
      </c>
      <c r="K319" s="61">
        <f>Composições!G1068</f>
        <v>31.650000000000002</v>
      </c>
    </row>
    <row r="320" spans="1:16" s="42" customFormat="1" x14ac:dyDescent="0.25">
      <c r="A320" s="180" t="s">
        <v>788</v>
      </c>
      <c r="B320" s="178" t="s">
        <v>35</v>
      </c>
      <c r="C320" s="178"/>
      <c r="D320" s="178"/>
      <c r="E320" s="159" t="s">
        <v>199</v>
      </c>
      <c r="F320" s="140" t="s">
        <v>12</v>
      </c>
      <c r="G320" s="242">
        <v>60</v>
      </c>
      <c r="H320" s="141">
        <f t="shared" si="47"/>
        <v>8.4700000000000006</v>
      </c>
      <c r="I320" s="141">
        <f t="shared" si="48"/>
        <v>508.2</v>
      </c>
      <c r="K320" s="61">
        <f>Composições!G1084</f>
        <v>6.49</v>
      </c>
    </row>
    <row r="321" spans="1:11" s="42" customFormat="1" x14ac:dyDescent="0.25">
      <c r="A321" s="180" t="s">
        <v>789</v>
      </c>
      <c r="B321" s="178" t="s">
        <v>35</v>
      </c>
      <c r="C321" s="178"/>
      <c r="D321" s="178"/>
      <c r="E321" s="159" t="s">
        <v>236</v>
      </c>
      <c r="F321" s="140" t="s">
        <v>12</v>
      </c>
      <c r="G321" s="242">
        <v>60</v>
      </c>
      <c r="H321" s="141">
        <f t="shared" si="47"/>
        <v>37.909999999999997</v>
      </c>
      <c r="I321" s="141">
        <f t="shared" si="48"/>
        <v>2274.6</v>
      </c>
      <c r="K321" s="61">
        <f>Composições!G1100</f>
        <v>29.05</v>
      </c>
    </row>
    <row r="322" spans="1:11" s="42" customFormat="1" x14ac:dyDescent="0.25">
      <c r="A322" s="180" t="s">
        <v>790</v>
      </c>
      <c r="B322" s="178" t="s">
        <v>35</v>
      </c>
      <c r="C322" s="178"/>
      <c r="D322" s="178"/>
      <c r="E322" s="159" t="s">
        <v>200</v>
      </c>
      <c r="F322" s="140" t="s">
        <v>12</v>
      </c>
      <c r="G322" s="242">
        <v>60</v>
      </c>
      <c r="H322" s="141">
        <f t="shared" si="47"/>
        <v>17.2</v>
      </c>
      <c r="I322" s="141">
        <f t="shared" si="48"/>
        <v>1032</v>
      </c>
      <c r="K322" s="61">
        <f>Composições!G1116</f>
        <v>13.18</v>
      </c>
    </row>
    <row r="323" spans="1:11" s="42" customFormat="1" x14ac:dyDescent="0.25">
      <c r="A323" s="180" t="s">
        <v>791</v>
      </c>
      <c r="B323" s="178" t="s">
        <v>35</v>
      </c>
      <c r="C323" s="178"/>
      <c r="D323" s="178"/>
      <c r="E323" s="159" t="s">
        <v>237</v>
      </c>
      <c r="F323" s="140" t="s">
        <v>12</v>
      </c>
      <c r="G323" s="242">
        <v>60</v>
      </c>
      <c r="H323" s="141">
        <f t="shared" si="47"/>
        <v>32.130000000000003</v>
      </c>
      <c r="I323" s="141">
        <f t="shared" si="48"/>
        <v>1927.8</v>
      </c>
      <c r="K323" s="61">
        <f>Composições!G1132</f>
        <v>24.619999999999997</v>
      </c>
    </row>
    <row r="324" spans="1:11" s="42" customFormat="1" x14ac:dyDescent="0.25">
      <c r="A324" s="180" t="s">
        <v>792</v>
      </c>
      <c r="B324" s="178" t="s">
        <v>35</v>
      </c>
      <c r="C324" s="178"/>
      <c r="D324" s="178"/>
      <c r="E324" s="159" t="s">
        <v>239</v>
      </c>
      <c r="F324" s="140" t="s">
        <v>12</v>
      </c>
      <c r="G324" s="242">
        <v>60</v>
      </c>
      <c r="H324" s="141">
        <f t="shared" si="47"/>
        <v>22.59</v>
      </c>
      <c r="I324" s="141">
        <f t="shared" si="48"/>
        <v>1355.4</v>
      </c>
      <c r="K324" s="61">
        <f>Composições!G1148</f>
        <v>17.309999999999999</v>
      </c>
    </row>
    <row r="325" spans="1:11" s="42" customFormat="1" x14ac:dyDescent="0.25">
      <c r="A325" s="180" t="s">
        <v>793</v>
      </c>
      <c r="B325" s="178" t="s">
        <v>35</v>
      </c>
      <c r="C325" s="178"/>
      <c r="D325" s="178"/>
      <c r="E325" s="159" t="s">
        <v>238</v>
      </c>
      <c r="F325" s="140" t="s">
        <v>12</v>
      </c>
      <c r="G325" s="242">
        <v>60</v>
      </c>
      <c r="H325" s="141">
        <f t="shared" si="47"/>
        <v>16.350000000000001</v>
      </c>
      <c r="I325" s="141">
        <f t="shared" si="48"/>
        <v>981</v>
      </c>
      <c r="K325" s="61">
        <f>Composições!G1164</f>
        <v>12.53</v>
      </c>
    </row>
    <row r="326" spans="1:11" s="42" customFormat="1" x14ac:dyDescent="0.25">
      <c r="A326" s="180" t="s">
        <v>607</v>
      </c>
      <c r="B326" s="178" t="s">
        <v>35</v>
      </c>
      <c r="C326" s="178"/>
      <c r="D326" s="178"/>
      <c r="E326" s="159" t="s">
        <v>240</v>
      </c>
      <c r="F326" s="140" t="s">
        <v>12</v>
      </c>
      <c r="G326" s="242">
        <v>60</v>
      </c>
      <c r="H326" s="141">
        <f t="shared" si="47"/>
        <v>22.64</v>
      </c>
      <c r="I326" s="141">
        <f t="shared" si="48"/>
        <v>1358.4</v>
      </c>
      <c r="K326" s="61">
        <f>Composições!G1180</f>
        <v>17.350000000000001</v>
      </c>
    </row>
    <row r="327" spans="1:11" s="42" customFormat="1" x14ac:dyDescent="0.25">
      <c r="A327" s="180" t="s">
        <v>608</v>
      </c>
      <c r="B327" s="178" t="s">
        <v>35</v>
      </c>
      <c r="C327" s="178"/>
      <c r="D327" s="178"/>
      <c r="E327" s="159" t="s">
        <v>241</v>
      </c>
      <c r="F327" s="140" t="s">
        <v>12</v>
      </c>
      <c r="G327" s="242">
        <v>60</v>
      </c>
      <c r="H327" s="141">
        <f t="shared" si="47"/>
        <v>49.6</v>
      </c>
      <c r="I327" s="141">
        <f t="shared" si="48"/>
        <v>2976</v>
      </c>
      <c r="K327" s="61">
        <f>Composições!G1196</f>
        <v>38.01</v>
      </c>
    </row>
    <row r="328" spans="1:11" s="42" customFormat="1" x14ac:dyDescent="0.25">
      <c r="A328" s="180" t="s">
        <v>609</v>
      </c>
      <c r="B328" s="178" t="s">
        <v>35</v>
      </c>
      <c r="C328" s="178"/>
      <c r="D328" s="178"/>
      <c r="E328" s="159" t="s">
        <v>242</v>
      </c>
      <c r="F328" s="140" t="s">
        <v>12</v>
      </c>
      <c r="G328" s="242">
        <v>60</v>
      </c>
      <c r="H328" s="141">
        <f t="shared" si="47"/>
        <v>15.18</v>
      </c>
      <c r="I328" s="141">
        <f t="shared" si="48"/>
        <v>910.8</v>
      </c>
      <c r="K328" s="61">
        <f>Composições!G1212</f>
        <v>11.629999999999999</v>
      </c>
    </row>
    <row r="329" spans="1:11" s="42" customFormat="1" x14ac:dyDescent="0.25">
      <c r="A329" s="180" t="s">
        <v>610</v>
      </c>
      <c r="B329" s="178" t="s">
        <v>35</v>
      </c>
      <c r="C329" s="178"/>
      <c r="D329" s="178"/>
      <c r="E329" s="159" t="s">
        <v>202</v>
      </c>
      <c r="F329" s="140" t="s">
        <v>12</v>
      </c>
      <c r="G329" s="242">
        <v>60</v>
      </c>
      <c r="H329" s="141">
        <f t="shared" si="47"/>
        <v>14.84</v>
      </c>
      <c r="I329" s="141">
        <f t="shared" si="48"/>
        <v>890.4</v>
      </c>
      <c r="K329" s="61">
        <f>Composições!G1228</f>
        <v>11.37</v>
      </c>
    </row>
    <row r="330" spans="1:11" s="42" customFormat="1" x14ac:dyDescent="0.25">
      <c r="A330" s="180" t="s">
        <v>611</v>
      </c>
      <c r="B330" s="178" t="s">
        <v>35</v>
      </c>
      <c r="C330" s="178"/>
      <c r="D330" s="178"/>
      <c r="E330" s="159" t="s">
        <v>201</v>
      </c>
      <c r="F330" s="140" t="s">
        <v>12</v>
      </c>
      <c r="G330" s="242">
        <v>60</v>
      </c>
      <c r="H330" s="141">
        <f t="shared" si="47"/>
        <v>16.52</v>
      </c>
      <c r="I330" s="141">
        <f t="shared" si="48"/>
        <v>991.2</v>
      </c>
      <c r="K330" s="61">
        <f>Composições!G1244</f>
        <v>12.66</v>
      </c>
    </row>
    <row r="331" spans="1:11" s="42" customFormat="1" x14ac:dyDescent="0.25">
      <c r="A331" s="180" t="s">
        <v>612</v>
      </c>
      <c r="B331" s="178" t="s">
        <v>35</v>
      </c>
      <c r="C331" s="178"/>
      <c r="D331" s="178"/>
      <c r="E331" s="159" t="s">
        <v>208</v>
      </c>
      <c r="F331" s="140" t="s">
        <v>12</v>
      </c>
      <c r="G331" s="200">
        <v>100</v>
      </c>
      <c r="H331" s="141">
        <f t="shared" si="47"/>
        <v>363.48</v>
      </c>
      <c r="I331" s="141">
        <f t="shared" si="48"/>
        <v>36348</v>
      </c>
      <c r="K331" s="61">
        <f>Composições!G1263</f>
        <v>278.53000000000003</v>
      </c>
    </row>
    <row r="332" spans="1:11" s="42" customFormat="1" ht="15" customHeight="1" x14ac:dyDescent="0.25">
      <c r="A332" s="180" t="s">
        <v>613</v>
      </c>
      <c r="B332" s="178" t="s">
        <v>35</v>
      </c>
      <c r="C332" s="178"/>
      <c r="D332" s="178"/>
      <c r="E332" s="159" t="s">
        <v>207</v>
      </c>
      <c r="F332" s="140" t="s">
        <v>12</v>
      </c>
      <c r="G332" s="200">
        <v>100</v>
      </c>
      <c r="H332" s="141">
        <f t="shared" si="47"/>
        <v>819.94</v>
      </c>
      <c r="I332" s="141">
        <f t="shared" si="48"/>
        <v>81994</v>
      </c>
      <c r="J332" s="75"/>
      <c r="K332" s="76">
        <f>Composições!G1282</f>
        <v>628.31000000000006</v>
      </c>
    </row>
    <row r="333" spans="1:11" s="42" customFormat="1" ht="15" customHeight="1" x14ac:dyDescent="0.25">
      <c r="A333" s="180" t="s">
        <v>614</v>
      </c>
      <c r="B333" s="178" t="s">
        <v>35</v>
      </c>
      <c r="C333" s="178"/>
      <c r="D333" s="178"/>
      <c r="E333" s="159" t="s">
        <v>203</v>
      </c>
      <c r="F333" s="140" t="s">
        <v>12</v>
      </c>
      <c r="G333" s="200">
        <v>100</v>
      </c>
      <c r="H333" s="141">
        <f t="shared" si="47"/>
        <v>1564.86</v>
      </c>
      <c r="I333" s="141">
        <f t="shared" si="48"/>
        <v>156486</v>
      </c>
      <c r="J333" s="75"/>
      <c r="K333" s="76">
        <f>Composições!G1301</f>
        <v>1199.1300000000001</v>
      </c>
    </row>
    <row r="334" spans="1:11" s="42" customFormat="1" x14ac:dyDescent="0.25">
      <c r="A334" s="180" t="s">
        <v>615</v>
      </c>
      <c r="B334" s="178" t="s">
        <v>35</v>
      </c>
      <c r="C334" s="178"/>
      <c r="D334" s="178"/>
      <c r="E334" s="159" t="s">
        <v>204</v>
      </c>
      <c r="F334" s="140" t="s">
        <v>12</v>
      </c>
      <c r="G334" s="200">
        <v>100</v>
      </c>
      <c r="H334" s="141">
        <f t="shared" si="47"/>
        <v>144.54</v>
      </c>
      <c r="I334" s="141">
        <f t="shared" si="48"/>
        <v>14454</v>
      </c>
      <c r="K334" s="61">
        <f>Composições!G1320</f>
        <v>110.75999999999999</v>
      </c>
    </row>
    <row r="335" spans="1:11" s="42" customFormat="1" ht="15" customHeight="1" x14ac:dyDescent="0.25">
      <c r="A335" s="180" t="s">
        <v>616</v>
      </c>
      <c r="B335" s="178" t="s">
        <v>35</v>
      </c>
      <c r="C335" s="178"/>
      <c r="D335" s="178"/>
      <c r="E335" s="159" t="s">
        <v>205</v>
      </c>
      <c r="F335" s="140" t="s">
        <v>12</v>
      </c>
      <c r="G335" s="200">
        <v>100</v>
      </c>
      <c r="H335" s="141">
        <f t="shared" si="47"/>
        <v>315.73</v>
      </c>
      <c r="I335" s="141">
        <f t="shared" si="48"/>
        <v>31573</v>
      </c>
      <c r="J335" s="75"/>
      <c r="K335" s="76">
        <f>Composições!G1339</f>
        <v>241.94</v>
      </c>
    </row>
    <row r="336" spans="1:11" s="42" customFormat="1" ht="15" customHeight="1" x14ac:dyDescent="0.25">
      <c r="A336" s="180" t="s">
        <v>617</v>
      </c>
      <c r="B336" s="178" t="s">
        <v>35</v>
      </c>
      <c r="C336" s="178"/>
      <c r="D336" s="178"/>
      <c r="E336" s="159" t="s">
        <v>206</v>
      </c>
      <c r="F336" s="140" t="s">
        <v>12</v>
      </c>
      <c r="G336" s="200">
        <v>100</v>
      </c>
      <c r="H336" s="141">
        <f t="shared" si="47"/>
        <v>583.86</v>
      </c>
      <c r="I336" s="141">
        <f t="shared" si="48"/>
        <v>58386</v>
      </c>
      <c r="J336" s="75"/>
      <c r="K336" s="76">
        <f>Composições!G1358</f>
        <v>447.40000000000003</v>
      </c>
    </row>
    <row r="337" spans="1:13" s="42" customFormat="1" ht="15" customHeight="1" x14ac:dyDescent="0.25">
      <c r="A337" s="180" t="s">
        <v>618</v>
      </c>
      <c r="B337" s="178" t="s">
        <v>35</v>
      </c>
      <c r="C337" s="178"/>
      <c r="D337" s="178"/>
      <c r="E337" s="159" t="s">
        <v>721</v>
      </c>
      <c r="F337" s="140" t="s">
        <v>12</v>
      </c>
      <c r="G337" s="200">
        <v>300</v>
      </c>
      <c r="H337" s="141">
        <f t="shared" si="47"/>
        <v>51.66</v>
      </c>
      <c r="I337" s="141">
        <f t="shared" si="48"/>
        <v>15498</v>
      </c>
      <c r="J337" s="75"/>
      <c r="K337" s="76">
        <f>Composições!G1374</f>
        <v>39.589999999999996</v>
      </c>
    </row>
    <row r="338" spans="1:13" s="42" customFormat="1" x14ac:dyDescent="0.25">
      <c r="A338" s="180" t="s">
        <v>619</v>
      </c>
      <c r="B338" s="178" t="s">
        <v>35</v>
      </c>
      <c r="C338" s="178"/>
      <c r="D338" s="178"/>
      <c r="E338" s="159" t="s">
        <v>722</v>
      </c>
      <c r="F338" s="140" t="s">
        <v>12</v>
      </c>
      <c r="G338" s="200">
        <v>1000</v>
      </c>
      <c r="H338" s="141">
        <f t="shared" si="47"/>
        <v>35.799999999999997</v>
      </c>
      <c r="I338" s="141">
        <f t="shared" si="48"/>
        <v>35800</v>
      </c>
      <c r="J338" s="75"/>
      <c r="K338" s="76">
        <f>Composições!G1390</f>
        <v>27.43</v>
      </c>
    </row>
    <row r="339" spans="1:13" s="42" customFormat="1" x14ac:dyDescent="0.25">
      <c r="A339" s="180" t="s">
        <v>620</v>
      </c>
      <c r="B339" s="178" t="s">
        <v>35</v>
      </c>
      <c r="C339" s="178"/>
      <c r="D339" s="178"/>
      <c r="E339" s="159" t="s">
        <v>724</v>
      </c>
      <c r="F339" s="140" t="s">
        <v>12</v>
      </c>
      <c r="G339" s="200">
        <v>1000</v>
      </c>
      <c r="H339" s="141">
        <f t="shared" ref="H339:H346" si="49">ROUND(K339*1.305,2)</f>
        <v>55.55</v>
      </c>
      <c r="I339" s="141">
        <f t="shared" ref="I339:I346" si="50">ROUND(H339*G339,2)</f>
        <v>55550</v>
      </c>
      <c r="J339" s="75"/>
      <c r="K339" s="76">
        <f>Composições!G1407</f>
        <v>42.57</v>
      </c>
    </row>
    <row r="340" spans="1:13" s="42" customFormat="1" x14ac:dyDescent="0.25">
      <c r="A340" s="180" t="s">
        <v>621</v>
      </c>
      <c r="B340" s="178" t="s">
        <v>35</v>
      </c>
      <c r="C340" s="178"/>
      <c r="D340" s="178"/>
      <c r="E340" s="159" t="s">
        <v>727</v>
      </c>
      <c r="F340" s="140" t="s">
        <v>12</v>
      </c>
      <c r="G340" s="200">
        <v>1000</v>
      </c>
      <c r="H340" s="141">
        <f t="shared" si="49"/>
        <v>39.369999999999997</v>
      </c>
      <c r="I340" s="141">
        <f t="shared" si="50"/>
        <v>39370</v>
      </c>
      <c r="J340" s="75"/>
      <c r="K340" s="76">
        <f>Composições!G1424</f>
        <v>30.17</v>
      </c>
    </row>
    <row r="341" spans="1:13" s="42" customFormat="1" x14ac:dyDescent="0.25">
      <c r="A341" s="180" t="s">
        <v>622</v>
      </c>
      <c r="B341" s="178" t="s">
        <v>35</v>
      </c>
      <c r="C341" s="178"/>
      <c r="D341" s="178"/>
      <c r="E341" s="159" t="s">
        <v>728</v>
      </c>
      <c r="F341" s="140" t="s">
        <v>12</v>
      </c>
      <c r="G341" s="200">
        <v>100</v>
      </c>
      <c r="H341" s="141">
        <f t="shared" si="49"/>
        <v>16.260000000000002</v>
      </c>
      <c r="I341" s="141">
        <f t="shared" si="50"/>
        <v>1626</v>
      </c>
      <c r="K341" s="61">
        <f>Composições!G1440</f>
        <v>12.46</v>
      </c>
    </row>
    <row r="342" spans="1:13" s="42" customFormat="1" x14ac:dyDescent="0.25">
      <c r="A342" s="180" t="s">
        <v>623</v>
      </c>
      <c r="B342" s="178" t="s">
        <v>35</v>
      </c>
      <c r="C342" s="178"/>
      <c r="D342" s="178"/>
      <c r="E342" s="159" t="s">
        <v>243</v>
      </c>
      <c r="F342" s="140" t="s">
        <v>12</v>
      </c>
      <c r="G342" s="200">
        <v>200</v>
      </c>
      <c r="H342" s="141">
        <f t="shared" si="49"/>
        <v>30.65</v>
      </c>
      <c r="I342" s="141">
        <f t="shared" si="50"/>
        <v>6130</v>
      </c>
      <c r="K342" s="61">
        <f>Composições!G1457</f>
        <v>23.490000000000002</v>
      </c>
    </row>
    <row r="343" spans="1:13" s="42" customFormat="1" x14ac:dyDescent="0.25">
      <c r="A343" s="180" t="s">
        <v>624</v>
      </c>
      <c r="B343" s="178" t="s">
        <v>35</v>
      </c>
      <c r="C343" s="178"/>
      <c r="D343" s="178"/>
      <c r="E343" s="159" t="s">
        <v>244</v>
      </c>
      <c r="F343" s="140" t="s">
        <v>12</v>
      </c>
      <c r="G343" s="200">
        <v>50</v>
      </c>
      <c r="H343" s="141">
        <f t="shared" si="49"/>
        <v>36.57</v>
      </c>
      <c r="I343" s="141">
        <f t="shared" si="50"/>
        <v>1828.5</v>
      </c>
      <c r="K343" s="61">
        <f>Composições!G1473</f>
        <v>28.02</v>
      </c>
    </row>
    <row r="344" spans="1:13" s="42" customFormat="1" x14ac:dyDescent="0.25">
      <c r="A344" s="180" t="s">
        <v>625</v>
      </c>
      <c r="B344" s="178" t="s">
        <v>35</v>
      </c>
      <c r="C344" s="178"/>
      <c r="D344" s="178"/>
      <c r="E344" s="159" t="s">
        <v>245</v>
      </c>
      <c r="F344" s="140" t="s">
        <v>12</v>
      </c>
      <c r="G344" s="200">
        <v>50</v>
      </c>
      <c r="H344" s="141">
        <f t="shared" si="49"/>
        <v>36.57</v>
      </c>
      <c r="I344" s="141">
        <f t="shared" si="50"/>
        <v>1828.5</v>
      </c>
      <c r="K344" s="61">
        <f>Composições!G1489</f>
        <v>28.02</v>
      </c>
    </row>
    <row r="345" spans="1:13" s="42" customFormat="1" x14ac:dyDescent="0.25">
      <c r="A345" s="180" t="s">
        <v>626</v>
      </c>
      <c r="B345" s="178" t="s">
        <v>35</v>
      </c>
      <c r="C345" s="178"/>
      <c r="D345" s="178"/>
      <c r="E345" s="159" t="s">
        <v>796</v>
      </c>
      <c r="F345" s="140" t="s">
        <v>12</v>
      </c>
      <c r="G345" s="200">
        <v>50</v>
      </c>
      <c r="H345" s="141">
        <f t="shared" si="49"/>
        <v>1253.07</v>
      </c>
      <c r="I345" s="141">
        <f t="shared" si="50"/>
        <v>62653.5</v>
      </c>
      <c r="K345" s="61">
        <f>Composições!G1505</f>
        <v>960.21</v>
      </c>
      <c r="M345" s="199"/>
    </row>
    <row r="346" spans="1:13" s="42" customFormat="1" x14ac:dyDescent="0.25">
      <c r="A346" s="180" t="s">
        <v>627</v>
      </c>
      <c r="B346" s="178" t="s">
        <v>35</v>
      </c>
      <c r="C346" s="178"/>
      <c r="D346" s="178"/>
      <c r="E346" s="159" t="s">
        <v>283</v>
      </c>
      <c r="F346" s="140" t="s">
        <v>12</v>
      </c>
      <c r="G346" s="200">
        <v>20</v>
      </c>
      <c r="H346" s="141">
        <f t="shared" si="49"/>
        <v>351.23</v>
      </c>
      <c r="I346" s="141">
        <f t="shared" si="50"/>
        <v>7024.6</v>
      </c>
      <c r="K346" s="61">
        <f>Composições!G1523</f>
        <v>269.14</v>
      </c>
    </row>
    <row r="347" spans="1:13" s="42" customFormat="1" x14ac:dyDescent="0.25">
      <c r="A347" s="154"/>
      <c r="B347" s="184"/>
      <c r="C347" s="184"/>
      <c r="D347" s="184"/>
      <c r="E347" s="171" t="s">
        <v>6</v>
      </c>
      <c r="F347" s="77"/>
      <c r="G347" s="127"/>
      <c r="H347" s="121"/>
      <c r="I347" s="129">
        <f>ROUND(SUM(I296:I346),2)</f>
        <v>1169079.7</v>
      </c>
      <c r="K347" s="45"/>
    </row>
    <row r="348" spans="1:13" x14ac:dyDescent="0.25">
      <c r="A348" s="172"/>
      <c r="B348" s="173"/>
      <c r="C348" s="173"/>
      <c r="D348" s="173"/>
      <c r="E348" s="174"/>
      <c r="F348" s="130"/>
      <c r="G348" s="133"/>
      <c r="H348" s="134"/>
      <c r="I348" s="135"/>
      <c r="J348" s="42"/>
      <c r="K348" s="45"/>
    </row>
    <row r="349" spans="1:13" x14ac:dyDescent="0.25">
      <c r="A349" s="150">
        <v>11</v>
      </c>
      <c r="B349" s="175"/>
      <c r="C349" s="175"/>
      <c r="D349" s="175"/>
      <c r="E349" s="176" t="s">
        <v>567</v>
      </c>
      <c r="F349" s="77"/>
      <c r="G349" s="44"/>
      <c r="H349" s="121"/>
      <c r="I349" s="121"/>
      <c r="J349" s="42"/>
      <c r="K349" s="45"/>
    </row>
    <row r="350" spans="1:13" x14ac:dyDescent="0.25">
      <c r="A350" s="154" t="s">
        <v>537</v>
      </c>
      <c r="B350" s="37" t="s">
        <v>637</v>
      </c>
      <c r="C350" s="37">
        <v>211212</v>
      </c>
      <c r="D350" s="192" t="s">
        <v>638</v>
      </c>
      <c r="E350" s="159" t="s">
        <v>115</v>
      </c>
      <c r="F350" s="77" t="s">
        <v>7</v>
      </c>
      <c r="G350" s="52">
        <v>500</v>
      </c>
      <c r="H350" s="121">
        <f>ROUND(K350*1.305,2)</f>
        <v>6.42</v>
      </c>
      <c r="I350" s="121">
        <f>ROUND(H350*G350,2)</f>
        <v>3210</v>
      </c>
      <c r="J350" s="42"/>
      <c r="K350" s="61">
        <v>4.92</v>
      </c>
      <c r="L350" s="59"/>
    </row>
    <row r="351" spans="1:13" x14ac:dyDescent="0.25">
      <c r="A351" s="154" t="s">
        <v>538</v>
      </c>
      <c r="B351" s="170" t="s">
        <v>639</v>
      </c>
      <c r="C351" s="170">
        <v>98276</v>
      </c>
      <c r="D351" s="3" t="s">
        <v>745</v>
      </c>
      <c r="E351" s="159" t="s">
        <v>797</v>
      </c>
      <c r="F351" s="122" t="s">
        <v>7</v>
      </c>
      <c r="G351" s="52">
        <v>500</v>
      </c>
      <c r="H351" s="121">
        <f t="shared" ref="H351:H361" si="51">ROUND(K351*1.305,2)</f>
        <v>8.4</v>
      </c>
      <c r="I351" s="121">
        <f t="shared" ref="I351:I361" si="52">ROUND(H351*G351,2)</f>
        <v>4200</v>
      </c>
      <c r="J351" s="42"/>
      <c r="K351" s="63">
        <v>6.44</v>
      </c>
      <c r="L351" s="59"/>
    </row>
    <row r="352" spans="1:13" x14ac:dyDescent="0.25">
      <c r="A352" s="154" t="s">
        <v>539</v>
      </c>
      <c r="B352" s="170" t="s">
        <v>639</v>
      </c>
      <c r="C352" s="170">
        <v>98277</v>
      </c>
      <c r="D352" s="3" t="s">
        <v>745</v>
      </c>
      <c r="E352" s="159" t="s">
        <v>798</v>
      </c>
      <c r="F352" s="122" t="s">
        <v>7</v>
      </c>
      <c r="G352" s="52">
        <v>500</v>
      </c>
      <c r="H352" s="121">
        <f t="shared" si="51"/>
        <v>15.58</v>
      </c>
      <c r="I352" s="121">
        <f t="shared" si="52"/>
        <v>7790</v>
      </c>
      <c r="J352" s="42"/>
      <c r="K352" s="63">
        <v>11.94</v>
      </c>
      <c r="L352" s="59"/>
    </row>
    <row r="353" spans="1:12" ht="30" x14ac:dyDescent="0.25">
      <c r="A353" s="154" t="s">
        <v>540</v>
      </c>
      <c r="B353" s="170" t="s">
        <v>639</v>
      </c>
      <c r="C353" s="170">
        <v>98400</v>
      </c>
      <c r="D353" s="3" t="s">
        <v>745</v>
      </c>
      <c r="E353" s="159" t="s">
        <v>799</v>
      </c>
      <c r="F353" s="122" t="s">
        <v>7</v>
      </c>
      <c r="G353" s="53">
        <v>500</v>
      </c>
      <c r="H353" s="142">
        <f t="shared" si="51"/>
        <v>12.97</v>
      </c>
      <c r="I353" s="121">
        <f t="shared" si="52"/>
        <v>6485</v>
      </c>
      <c r="J353" s="42"/>
      <c r="K353" s="61">
        <v>9.94</v>
      </c>
      <c r="L353" s="59"/>
    </row>
    <row r="354" spans="1:12" x14ac:dyDescent="0.25">
      <c r="A354" s="154" t="s">
        <v>541</v>
      </c>
      <c r="B354" s="4" t="s">
        <v>637</v>
      </c>
      <c r="C354" s="4">
        <v>210083</v>
      </c>
      <c r="D354" s="192" t="s">
        <v>638</v>
      </c>
      <c r="E354" s="159" t="s">
        <v>116</v>
      </c>
      <c r="F354" s="122" t="s">
        <v>9</v>
      </c>
      <c r="G354" s="52">
        <v>200</v>
      </c>
      <c r="H354" s="121">
        <f t="shared" si="51"/>
        <v>113.38</v>
      </c>
      <c r="I354" s="121">
        <f t="shared" si="52"/>
        <v>22676</v>
      </c>
      <c r="J354" s="42"/>
      <c r="K354" s="63">
        <v>86.88</v>
      </c>
      <c r="L354" s="59"/>
    </row>
    <row r="355" spans="1:12" x14ac:dyDescent="0.25">
      <c r="A355" s="154" t="s">
        <v>542</v>
      </c>
      <c r="B355" s="181" t="s">
        <v>637</v>
      </c>
      <c r="C355" s="181">
        <v>211035</v>
      </c>
      <c r="D355" s="192" t="s">
        <v>638</v>
      </c>
      <c r="E355" s="159" t="s">
        <v>117</v>
      </c>
      <c r="F355" s="122" t="s">
        <v>12</v>
      </c>
      <c r="G355" s="53">
        <v>50</v>
      </c>
      <c r="H355" s="121">
        <f t="shared" si="51"/>
        <v>85.5</v>
      </c>
      <c r="I355" s="121">
        <f t="shared" si="52"/>
        <v>4275</v>
      </c>
      <c r="J355" s="42"/>
      <c r="K355" s="61">
        <v>65.52</v>
      </c>
      <c r="L355" s="59"/>
    </row>
    <row r="356" spans="1:12" x14ac:dyDescent="0.25">
      <c r="A356" s="154" t="s">
        <v>543</v>
      </c>
      <c r="B356" s="170" t="s">
        <v>637</v>
      </c>
      <c r="C356" s="170">
        <v>211194</v>
      </c>
      <c r="D356" s="192" t="s">
        <v>638</v>
      </c>
      <c r="E356" s="159" t="s">
        <v>118</v>
      </c>
      <c r="F356" s="122" t="s">
        <v>12</v>
      </c>
      <c r="G356" s="52">
        <v>5</v>
      </c>
      <c r="H356" s="121">
        <f t="shared" si="51"/>
        <v>437.23</v>
      </c>
      <c r="I356" s="121">
        <f t="shared" si="52"/>
        <v>2186.15</v>
      </c>
      <c r="J356" s="42"/>
      <c r="K356" s="63">
        <v>335.04</v>
      </c>
      <c r="L356" s="59"/>
    </row>
    <row r="357" spans="1:12" x14ac:dyDescent="0.25">
      <c r="A357" s="154" t="s">
        <v>544</v>
      </c>
      <c r="B357" s="170" t="s">
        <v>637</v>
      </c>
      <c r="C357" s="170">
        <v>211195</v>
      </c>
      <c r="D357" s="192" t="s">
        <v>638</v>
      </c>
      <c r="E357" s="159" t="s">
        <v>119</v>
      </c>
      <c r="F357" s="122" t="s">
        <v>12</v>
      </c>
      <c r="G357" s="52">
        <v>5</v>
      </c>
      <c r="H357" s="121">
        <f t="shared" si="51"/>
        <v>546.85</v>
      </c>
      <c r="I357" s="121">
        <f t="shared" si="52"/>
        <v>2734.25</v>
      </c>
      <c r="J357" s="42"/>
      <c r="K357" s="63">
        <v>419.04</v>
      </c>
      <c r="L357" s="59"/>
    </row>
    <row r="358" spans="1:12" ht="30" x14ac:dyDescent="0.25">
      <c r="A358" s="154" t="s">
        <v>545</v>
      </c>
      <c r="B358" s="170" t="s">
        <v>639</v>
      </c>
      <c r="C358" s="170">
        <v>83370</v>
      </c>
      <c r="D358" s="3" t="s">
        <v>745</v>
      </c>
      <c r="E358" s="159" t="s">
        <v>800</v>
      </c>
      <c r="F358" s="122" t="s">
        <v>12</v>
      </c>
      <c r="G358" s="52">
        <v>5</v>
      </c>
      <c r="H358" s="121">
        <f t="shared" si="51"/>
        <v>225.33</v>
      </c>
      <c r="I358" s="121">
        <f t="shared" si="52"/>
        <v>1126.6500000000001</v>
      </c>
      <c r="J358" s="42"/>
      <c r="K358" s="63">
        <v>172.67</v>
      </c>
      <c r="L358" s="59"/>
    </row>
    <row r="359" spans="1:12" ht="30" x14ac:dyDescent="0.25">
      <c r="A359" s="154" t="s">
        <v>546</v>
      </c>
      <c r="B359" s="170" t="s">
        <v>639</v>
      </c>
      <c r="C359" s="170">
        <v>83369</v>
      </c>
      <c r="D359" s="3" t="s">
        <v>745</v>
      </c>
      <c r="E359" s="159" t="s">
        <v>801</v>
      </c>
      <c r="F359" s="122" t="s">
        <v>12</v>
      </c>
      <c r="G359" s="52">
        <v>5</v>
      </c>
      <c r="H359" s="121">
        <f t="shared" si="51"/>
        <v>371.1</v>
      </c>
      <c r="I359" s="121">
        <f t="shared" si="52"/>
        <v>1855.5</v>
      </c>
      <c r="J359" s="42"/>
      <c r="K359" s="63">
        <v>284.37</v>
      </c>
      <c r="L359" s="59"/>
    </row>
    <row r="360" spans="1:12" ht="30" x14ac:dyDescent="0.25">
      <c r="A360" s="154" t="s">
        <v>547</v>
      </c>
      <c r="B360" s="170" t="s">
        <v>639</v>
      </c>
      <c r="C360" s="170">
        <v>84676</v>
      </c>
      <c r="D360" s="3" t="s">
        <v>745</v>
      </c>
      <c r="E360" s="159" t="s">
        <v>802</v>
      </c>
      <c r="F360" s="122" t="s">
        <v>12</v>
      </c>
      <c r="G360" s="52">
        <v>10</v>
      </c>
      <c r="H360" s="121">
        <f t="shared" si="51"/>
        <v>538.51</v>
      </c>
      <c r="I360" s="121">
        <f t="shared" si="52"/>
        <v>5385.1</v>
      </c>
      <c r="J360" s="42"/>
      <c r="K360" s="63">
        <v>412.65</v>
      </c>
      <c r="L360" s="59"/>
    </row>
    <row r="361" spans="1:12" x14ac:dyDescent="0.25">
      <c r="A361" s="154" t="s">
        <v>548</v>
      </c>
      <c r="B361" s="170" t="s">
        <v>637</v>
      </c>
      <c r="C361" s="170">
        <v>211196</v>
      </c>
      <c r="D361" s="192" t="s">
        <v>638</v>
      </c>
      <c r="E361" s="159" t="s">
        <v>120</v>
      </c>
      <c r="F361" s="122" t="s">
        <v>12</v>
      </c>
      <c r="G361" s="53">
        <v>10</v>
      </c>
      <c r="H361" s="121">
        <f t="shared" si="51"/>
        <v>1597.37</v>
      </c>
      <c r="I361" s="121">
        <f t="shared" si="52"/>
        <v>15973.7</v>
      </c>
      <c r="J361" s="42"/>
      <c r="K361" s="63">
        <v>1224.04</v>
      </c>
      <c r="L361" s="59"/>
    </row>
    <row r="362" spans="1:12" x14ac:dyDescent="0.25">
      <c r="A362" s="154"/>
      <c r="B362" s="184"/>
      <c r="C362" s="184"/>
      <c r="D362" s="184"/>
      <c r="E362" s="171" t="s">
        <v>6</v>
      </c>
      <c r="F362" s="77"/>
      <c r="G362" s="127"/>
      <c r="H362" s="121"/>
      <c r="I362" s="129">
        <f>ROUND(SUM(I350:I361),2)</f>
        <v>77897.350000000006</v>
      </c>
      <c r="J362" s="42"/>
      <c r="K362" s="69"/>
    </row>
    <row r="363" spans="1:12" x14ac:dyDescent="0.25">
      <c r="A363" s="150">
        <v>12</v>
      </c>
      <c r="B363" s="175"/>
      <c r="C363" s="175"/>
      <c r="D363" s="175"/>
      <c r="E363" s="176" t="s">
        <v>634</v>
      </c>
      <c r="F363" s="77"/>
      <c r="G363" s="44"/>
      <c r="H363" s="121"/>
      <c r="I363" s="121"/>
      <c r="J363" s="247"/>
      <c r="K363" s="248"/>
    </row>
    <row r="364" spans="1:12" x14ac:dyDescent="0.25">
      <c r="A364" s="152" t="s">
        <v>628</v>
      </c>
      <c r="B364" s="163" t="s">
        <v>637</v>
      </c>
      <c r="C364" s="163">
        <v>20177</v>
      </c>
      <c r="D364" s="192" t="s">
        <v>638</v>
      </c>
      <c r="E364" s="185" t="s">
        <v>630</v>
      </c>
      <c r="F364" s="124" t="s">
        <v>631</v>
      </c>
      <c r="G364" s="116">
        <v>350</v>
      </c>
      <c r="H364" s="125">
        <f t="shared" ref="H364" si="53">ROUND(K364*1.305,2)</f>
        <v>62.6</v>
      </c>
      <c r="I364" s="125">
        <f t="shared" ref="I364" si="54">ROUND(H364*G364,2)</f>
        <v>21910</v>
      </c>
      <c r="J364" s="59"/>
      <c r="K364" s="115">
        <v>47.97</v>
      </c>
    </row>
    <row r="365" spans="1:12" x14ac:dyDescent="0.25">
      <c r="A365" s="180" t="s">
        <v>629</v>
      </c>
      <c r="B365" s="4" t="s">
        <v>637</v>
      </c>
      <c r="C365" s="4">
        <v>270220</v>
      </c>
      <c r="D365" s="192" t="s">
        <v>638</v>
      </c>
      <c r="E365" s="186" t="s">
        <v>632</v>
      </c>
      <c r="F365" s="4" t="s">
        <v>633</v>
      </c>
      <c r="G365" s="143">
        <v>2000</v>
      </c>
      <c r="H365" s="125">
        <f>ROUND(K365*1.305,2)</f>
        <v>6.11</v>
      </c>
      <c r="I365" s="125">
        <f>ROUND(H365*G365,2)</f>
        <v>12220</v>
      </c>
      <c r="J365" s="59"/>
      <c r="K365" s="117">
        <v>4.68</v>
      </c>
    </row>
    <row r="366" spans="1:12" ht="15.75" thickBot="1" x14ac:dyDescent="0.3">
      <c r="A366" s="154"/>
      <c r="B366" s="184"/>
      <c r="C366" s="184"/>
      <c r="D366" s="184"/>
      <c r="E366" s="171" t="s">
        <v>6</v>
      </c>
      <c r="F366" s="77"/>
      <c r="G366" s="127"/>
      <c r="H366" s="121"/>
      <c r="I366" s="129">
        <f>ROUND(SUM(I364:I365),2)</f>
        <v>34130</v>
      </c>
    </row>
    <row r="367" spans="1:12" x14ac:dyDescent="0.25">
      <c r="A367" s="249" t="s">
        <v>8</v>
      </c>
      <c r="B367" s="250"/>
      <c r="C367" s="250"/>
      <c r="D367" s="250"/>
      <c r="E367" s="251"/>
      <c r="F367" s="254"/>
      <c r="G367" s="255"/>
      <c r="H367" s="252">
        <f>ROUND(SUM(I362,I347,I293,I279,I198,I178,I161,I134,I113,I67,I43,I366),2)</f>
        <v>5166307.22</v>
      </c>
      <c r="I367" s="253"/>
    </row>
    <row r="368" spans="1:12" x14ac:dyDescent="0.25">
      <c r="A368" s="187"/>
      <c r="B368" s="188"/>
      <c r="C368" s="188"/>
      <c r="D368" s="188"/>
      <c r="E368" s="187"/>
      <c r="F368" s="144"/>
      <c r="G368" s="144"/>
      <c r="H368" s="144"/>
      <c r="I368" s="144"/>
    </row>
    <row r="369" spans="1:9" x14ac:dyDescent="0.25">
      <c r="A369" s="187"/>
      <c r="B369" s="188"/>
      <c r="C369" s="188"/>
      <c r="D369" s="188"/>
      <c r="E369" s="187"/>
      <c r="F369" s="144"/>
      <c r="G369" s="144"/>
      <c r="H369" s="144"/>
      <c r="I369" s="144"/>
    </row>
    <row r="370" spans="1:9" x14ac:dyDescent="0.25">
      <c r="A370" s="187"/>
      <c r="B370" s="188"/>
      <c r="C370" s="188"/>
      <c r="D370" s="188"/>
      <c r="E370" s="187"/>
      <c r="F370" s="144"/>
      <c r="G370" s="144"/>
      <c r="H370" s="144"/>
      <c r="I370" s="144"/>
    </row>
    <row r="371" spans="1:9" x14ac:dyDescent="0.25">
      <c r="A371" s="187"/>
      <c r="B371" s="188"/>
      <c r="C371" s="188"/>
      <c r="D371" s="188"/>
      <c r="E371" s="187"/>
      <c r="F371" s="144"/>
      <c r="G371" s="144"/>
      <c r="H371" s="144"/>
      <c r="I371" s="144"/>
    </row>
    <row r="372" spans="1:9" x14ac:dyDescent="0.25">
      <c r="A372" s="187"/>
      <c r="B372" s="188"/>
      <c r="C372" s="188"/>
      <c r="D372" s="188"/>
      <c r="E372" s="187"/>
      <c r="F372" s="144"/>
      <c r="G372" s="144"/>
      <c r="H372" s="144"/>
      <c r="I372" s="144"/>
    </row>
    <row r="373" spans="1:9" x14ac:dyDescent="0.25">
      <c r="A373" s="187"/>
      <c r="B373" s="188"/>
      <c r="C373" s="188"/>
      <c r="D373" s="188"/>
      <c r="E373" s="187"/>
      <c r="F373" s="144"/>
      <c r="G373" s="144"/>
      <c r="H373" s="144"/>
      <c r="I373" s="144"/>
    </row>
    <row r="374" spans="1:9" x14ac:dyDescent="0.25">
      <c r="A374" s="187"/>
      <c r="B374" s="188"/>
      <c r="C374" s="188"/>
      <c r="D374" s="188"/>
      <c r="E374" s="187"/>
      <c r="F374" s="144"/>
      <c r="G374" s="144"/>
      <c r="H374" s="144"/>
      <c r="I374" s="144"/>
    </row>
    <row r="375" spans="1:9" x14ac:dyDescent="0.25">
      <c r="A375" s="187"/>
      <c r="B375" s="188"/>
      <c r="C375" s="188"/>
      <c r="D375" s="188"/>
      <c r="E375" s="187"/>
      <c r="F375" s="144"/>
      <c r="G375" s="144"/>
      <c r="H375" s="144"/>
      <c r="I375" s="144"/>
    </row>
    <row r="376" spans="1:9" x14ac:dyDescent="0.25">
      <c r="A376" s="187"/>
      <c r="B376" s="188"/>
      <c r="C376" s="188"/>
      <c r="D376" s="188"/>
      <c r="E376" s="187"/>
      <c r="F376" s="144"/>
      <c r="G376" s="144"/>
      <c r="H376" s="144"/>
      <c r="I376" s="144"/>
    </row>
    <row r="377" spans="1:9" x14ac:dyDescent="0.25">
      <c r="A377" s="187"/>
      <c r="B377" s="188"/>
      <c r="C377" s="188"/>
      <c r="D377" s="188"/>
      <c r="E377" s="187"/>
      <c r="F377" s="144"/>
      <c r="G377" s="144"/>
      <c r="H377" s="144"/>
      <c r="I377" s="144"/>
    </row>
    <row r="378" spans="1:9" x14ac:dyDescent="0.25">
      <c r="A378" s="187"/>
      <c r="B378" s="188"/>
      <c r="C378" s="188"/>
      <c r="D378" s="188"/>
      <c r="E378" s="187"/>
      <c r="F378" s="144"/>
      <c r="G378" s="144"/>
      <c r="H378" s="144"/>
      <c r="I378" s="144"/>
    </row>
    <row r="379" spans="1:9" x14ac:dyDescent="0.25">
      <c r="A379" s="187"/>
      <c r="B379" s="188"/>
      <c r="C379" s="188"/>
      <c r="D379" s="188"/>
      <c r="E379" s="187"/>
      <c r="F379" s="144"/>
      <c r="G379" s="144"/>
      <c r="H379" s="144"/>
      <c r="I379" s="144"/>
    </row>
    <row r="380" spans="1:9" x14ac:dyDescent="0.25">
      <c r="A380" s="187"/>
      <c r="B380" s="188"/>
      <c r="C380" s="188"/>
      <c r="D380" s="188"/>
      <c r="E380" s="187"/>
      <c r="F380" s="144"/>
      <c r="G380" s="144"/>
      <c r="H380" s="144"/>
      <c r="I380" s="144"/>
    </row>
    <row r="381" spans="1:9" x14ac:dyDescent="0.25">
      <c r="A381" s="187"/>
      <c r="B381" s="188"/>
      <c r="C381" s="188"/>
      <c r="D381" s="188"/>
      <c r="E381" s="187"/>
      <c r="F381" s="144"/>
      <c r="G381" s="144"/>
      <c r="H381" s="144"/>
      <c r="I381" s="144"/>
    </row>
    <row r="382" spans="1:9" x14ac:dyDescent="0.25">
      <c r="A382" s="187"/>
      <c r="B382" s="188"/>
      <c r="C382" s="188"/>
      <c r="D382" s="188"/>
      <c r="E382" s="187"/>
      <c r="F382" s="144"/>
      <c r="G382" s="144"/>
      <c r="H382" s="144"/>
      <c r="I382" s="144"/>
    </row>
    <row r="383" spans="1:9" x14ac:dyDescent="0.25">
      <c r="A383" s="187"/>
      <c r="B383" s="188"/>
      <c r="C383" s="188"/>
      <c r="D383" s="188"/>
      <c r="E383" s="187"/>
      <c r="F383" s="144"/>
      <c r="G383" s="144"/>
      <c r="H383" s="144"/>
      <c r="I383" s="144"/>
    </row>
    <row r="384" spans="1:9" x14ac:dyDescent="0.25">
      <c r="A384" s="187"/>
      <c r="B384" s="188"/>
      <c r="C384" s="188"/>
      <c r="D384" s="188"/>
      <c r="E384" s="187"/>
      <c r="F384" s="144"/>
      <c r="G384" s="144"/>
      <c r="H384" s="144"/>
      <c r="I384" s="144"/>
    </row>
    <row r="385" spans="1:9" x14ac:dyDescent="0.25">
      <c r="A385" s="187"/>
      <c r="B385" s="188"/>
      <c r="C385" s="188"/>
      <c r="D385" s="188"/>
      <c r="E385" s="187"/>
      <c r="F385" s="144"/>
      <c r="G385" s="144"/>
      <c r="H385" s="144"/>
      <c r="I385" s="144"/>
    </row>
    <row r="386" spans="1:9" x14ac:dyDescent="0.25">
      <c r="A386" s="187"/>
      <c r="B386" s="188"/>
      <c r="C386" s="188"/>
      <c r="D386" s="188"/>
      <c r="E386" s="187"/>
      <c r="F386" s="144"/>
      <c r="G386" s="144"/>
      <c r="H386" s="144"/>
      <c r="I386" s="144"/>
    </row>
    <row r="387" spans="1:9" x14ac:dyDescent="0.25">
      <c r="A387" s="187"/>
      <c r="B387" s="188"/>
      <c r="C387" s="188"/>
      <c r="D387" s="188"/>
      <c r="E387" s="187"/>
      <c r="F387" s="144"/>
      <c r="G387" s="144"/>
      <c r="H387" s="144"/>
      <c r="I387" s="144"/>
    </row>
    <row r="388" spans="1:9" x14ac:dyDescent="0.25">
      <c r="A388" s="187"/>
      <c r="B388" s="188"/>
      <c r="C388" s="188"/>
      <c r="D388" s="188"/>
      <c r="E388" s="187"/>
      <c r="F388" s="144"/>
      <c r="G388" s="144"/>
      <c r="H388" s="144"/>
      <c r="I388" s="144"/>
    </row>
  </sheetData>
  <mergeCells count="13">
    <mergeCell ref="A2:I2"/>
    <mergeCell ref="A1:I1"/>
    <mergeCell ref="J363:K363"/>
    <mergeCell ref="A367:E367"/>
    <mergeCell ref="H367:I367"/>
    <mergeCell ref="F367:G367"/>
    <mergeCell ref="H3:I3"/>
    <mergeCell ref="A3:A4"/>
    <mergeCell ref="E3:E4"/>
    <mergeCell ref="F3:F4"/>
    <mergeCell ref="G3:G4"/>
    <mergeCell ref="B3:D4"/>
    <mergeCell ref="B5:D5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23"/>
  <sheetViews>
    <sheetView showGridLines="0" topLeftCell="A22" zoomScaleNormal="100" zoomScaleSheetLayoutView="120" workbookViewId="0">
      <selection sqref="A1:G1"/>
    </sheetView>
  </sheetViews>
  <sheetFormatPr defaultRowHeight="12.75" x14ac:dyDescent="0.2"/>
  <cols>
    <col min="1" max="1" width="9.85546875" style="6" customWidth="1"/>
    <col min="2" max="2" width="9.140625" style="6"/>
    <col min="3" max="3" width="38.140625" style="6" customWidth="1"/>
    <col min="4" max="4" width="7.7109375" style="6" customWidth="1"/>
    <col min="5" max="5" width="11.5703125" style="6" customWidth="1"/>
    <col min="6" max="6" width="13.85546875" style="6" customWidth="1"/>
    <col min="7" max="7" width="12.85546875" style="6" customWidth="1"/>
    <col min="8" max="8" width="10" style="6" customWidth="1"/>
    <col min="9" max="11" width="9.140625" style="6"/>
    <col min="12" max="12" width="58" style="6" customWidth="1"/>
    <col min="13" max="255" width="9.140625" style="6"/>
    <col min="256" max="256" width="9.85546875" style="6" customWidth="1"/>
    <col min="257" max="257" width="9.140625" style="6"/>
    <col min="258" max="258" width="37.42578125" style="6" customWidth="1"/>
    <col min="259" max="259" width="7.7109375" style="6" customWidth="1"/>
    <col min="260" max="260" width="9.5703125" style="6" customWidth="1"/>
    <col min="261" max="261" width="13.85546875" style="6" customWidth="1"/>
    <col min="262" max="262" width="12.85546875" style="6" customWidth="1"/>
    <col min="263" max="511" width="9.140625" style="6"/>
    <col min="512" max="512" width="9.85546875" style="6" customWidth="1"/>
    <col min="513" max="513" width="9.140625" style="6"/>
    <col min="514" max="514" width="37.42578125" style="6" customWidth="1"/>
    <col min="515" max="515" width="7.7109375" style="6" customWidth="1"/>
    <col min="516" max="516" width="9.5703125" style="6" customWidth="1"/>
    <col min="517" max="517" width="13.85546875" style="6" customWidth="1"/>
    <col min="518" max="518" width="12.85546875" style="6" customWidth="1"/>
    <col min="519" max="767" width="9.140625" style="6"/>
    <col min="768" max="768" width="9.85546875" style="6" customWidth="1"/>
    <col min="769" max="769" width="9.140625" style="6"/>
    <col min="770" max="770" width="37.42578125" style="6" customWidth="1"/>
    <col min="771" max="771" width="7.7109375" style="6" customWidth="1"/>
    <col min="772" max="772" width="9.5703125" style="6" customWidth="1"/>
    <col min="773" max="773" width="13.85546875" style="6" customWidth="1"/>
    <col min="774" max="774" width="12.85546875" style="6" customWidth="1"/>
    <col min="775" max="1023" width="9.140625" style="6"/>
    <col min="1024" max="1024" width="9.85546875" style="6" customWidth="1"/>
    <col min="1025" max="1025" width="9.140625" style="6"/>
    <col min="1026" max="1026" width="37.42578125" style="6" customWidth="1"/>
    <col min="1027" max="1027" width="7.7109375" style="6" customWidth="1"/>
    <col min="1028" max="1028" width="9.5703125" style="6" customWidth="1"/>
    <col min="1029" max="1029" width="13.85546875" style="6" customWidth="1"/>
    <col min="1030" max="1030" width="12.85546875" style="6" customWidth="1"/>
    <col min="1031" max="1279" width="9.140625" style="6"/>
    <col min="1280" max="1280" width="9.85546875" style="6" customWidth="1"/>
    <col min="1281" max="1281" width="9.140625" style="6"/>
    <col min="1282" max="1282" width="37.42578125" style="6" customWidth="1"/>
    <col min="1283" max="1283" width="7.7109375" style="6" customWidth="1"/>
    <col min="1284" max="1284" width="9.5703125" style="6" customWidth="1"/>
    <col min="1285" max="1285" width="13.85546875" style="6" customWidth="1"/>
    <col min="1286" max="1286" width="12.85546875" style="6" customWidth="1"/>
    <col min="1287" max="1535" width="9.140625" style="6"/>
    <col min="1536" max="1536" width="9.85546875" style="6" customWidth="1"/>
    <col min="1537" max="1537" width="9.140625" style="6"/>
    <col min="1538" max="1538" width="37.42578125" style="6" customWidth="1"/>
    <col min="1539" max="1539" width="7.7109375" style="6" customWidth="1"/>
    <col min="1540" max="1540" width="9.5703125" style="6" customWidth="1"/>
    <col min="1541" max="1541" width="13.85546875" style="6" customWidth="1"/>
    <col min="1542" max="1542" width="12.85546875" style="6" customWidth="1"/>
    <col min="1543" max="1791" width="9.140625" style="6"/>
    <col min="1792" max="1792" width="9.85546875" style="6" customWidth="1"/>
    <col min="1793" max="1793" width="9.140625" style="6"/>
    <col min="1794" max="1794" width="37.42578125" style="6" customWidth="1"/>
    <col min="1795" max="1795" width="7.7109375" style="6" customWidth="1"/>
    <col min="1796" max="1796" width="9.5703125" style="6" customWidth="1"/>
    <col min="1797" max="1797" width="13.85546875" style="6" customWidth="1"/>
    <col min="1798" max="1798" width="12.85546875" style="6" customWidth="1"/>
    <col min="1799" max="2047" width="9.140625" style="6"/>
    <col min="2048" max="2048" width="9.85546875" style="6" customWidth="1"/>
    <col min="2049" max="2049" width="9.140625" style="6"/>
    <col min="2050" max="2050" width="37.42578125" style="6" customWidth="1"/>
    <col min="2051" max="2051" width="7.7109375" style="6" customWidth="1"/>
    <col min="2052" max="2052" width="9.5703125" style="6" customWidth="1"/>
    <col min="2053" max="2053" width="13.85546875" style="6" customWidth="1"/>
    <col min="2054" max="2054" width="12.85546875" style="6" customWidth="1"/>
    <col min="2055" max="2303" width="9.140625" style="6"/>
    <col min="2304" max="2304" width="9.85546875" style="6" customWidth="1"/>
    <col min="2305" max="2305" width="9.140625" style="6"/>
    <col min="2306" max="2306" width="37.42578125" style="6" customWidth="1"/>
    <col min="2307" max="2307" width="7.7109375" style="6" customWidth="1"/>
    <col min="2308" max="2308" width="9.5703125" style="6" customWidth="1"/>
    <col min="2309" max="2309" width="13.85546875" style="6" customWidth="1"/>
    <col min="2310" max="2310" width="12.85546875" style="6" customWidth="1"/>
    <col min="2311" max="2559" width="9.140625" style="6"/>
    <col min="2560" max="2560" width="9.85546875" style="6" customWidth="1"/>
    <col min="2561" max="2561" width="9.140625" style="6"/>
    <col min="2562" max="2562" width="37.42578125" style="6" customWidth="1"/>
    <col min="2563" max="2563" width="7.7109375" style="6" customWidth="1"/>
    <col min="2564" max="2564" width="9.5703125" style="6" customWidth="1"/>
    <col min="2565" max="2565" width="13.85546875" style="6" customWidth="1"/>
    <col min="2566" max="2566" width="12.85546875" style="6" customWidth="1"/>
    <col min="2567" max="2815" width="9.140625" style="6"/>
    <col min="2816" max="2816" width="9.85546875" style="6" customWidth="1"/>
    <col min="2817" max="2817" width="9.140625" style="6"/>
    <col min="2818" max="2818" width="37.42578125" style="6" customWidth="1"/>
    <col min="2819" max="2819" width="7.7109375" style="6" customWidth="1"/>
    <col min="2820" max="2820" width="9.5703125" style="6" customWidth="1"/>
    <col min="2821" max="2821" width="13.85546875" style="6" customWidth="1"/>
    <col min="2822" max="2822" width="12.85546875" style="6" customWidth="1"/>
    <col min="2823" max="3071" width="9.140625" style="6"/>
    <col min="3072" max="3072" width="9.85546875" style="6" customWidth="1"/>
    <col min="3073" max="3073" width="9.140625" style="6"/>
    <col min="3074" max="3074" width="37.42578125" style="6" customWidth="1"/>
    <col min="3075" max="3075" width="7.7109375" style="6" customWidth="1"/>
    <col min="3076" max="3076" width="9.5703125" style="6" customWidth="1"/>
    <col min="3077" max="3077" width="13.85546875" style="6" customWidth="1"/>
    <col min="3078" max="3078" width="12.85546875" style="6" customWidth="1"/>
    <col min="3079" max="3327" width="9.140625" style="6"/>
    <col min="3328" max="3328" width="9.85546875" style="6" customWidth="1"/>
    <col min="3329" max="3329" width="9.140625" style="6"/>
    <col min="3330" max="3330" width="37.42578125" style="6" customWidth="1"/>
    <col min="3331" max="3331" width="7.7109375" style="6" customWidth="1"/>
    <col min="3332" max="3332" width="9.5703125" style="6" customWidth="1"/>
    <col min="3333" max="3333" width="13.85546875" style="6" customWidth="1"/>
    <col min="3334" max="3334" width="12.85546875" style="6" customWidth="1"/>
    <col min="3335" max="3583" width="9.140625" style="6"/>
    <col min="3584" max="3584" width="9.85546875" style="6" customWidth="1"/>
    <col min="3585" max="3585" width="9.140625" style="6"/>
    <col min="3586" max="3586" width="37.42578125" style="6" customWidth="1"/>
    <col min="3587" max="3587" width="7.7109375" style="6" customWidth="1"/>
    <col min="3588" max="3588" width="9.5703125" style="6" customWidth="1"/>
    <col min="3589" max="3589" width="13.85546875" style="6" customWidth="1"/>
    <col min="3590" max="3590" width="12.85546875" style="6" customWidth="1"/>
    <col min="3591" max="3839" width="9.140625" style="6"/>
    <col min="3840" max="3840" width="9.85546875" style="6" customWidth="1"/>
    <col min="3841" max="3841" width="9.140625" style="6"/>
    <col min="3842" max="3842" width="37.42578125" style="6" customWidth="1"/>
    <col min="3843" max="3843" width="7.7109375" style="6" customWidth="1"/>
    <col min="3844" max="3844" width="9.5703125" style="6" customWidth="1"/>
    <col min="3845" max="3845" width="13.85546875" style="6" customWidth="1"/>
    <col min="3846" max="3846" width="12.85546875" style="6" customWidth="1"/>
    <col min="3847" max="4095" width="9.140625" style="6"/>
    <col min="4096" max="4096" width="9.85546875" style="6" customWidth="1"/>
    <col min="4097" max="4097" width="9.140625" style="6"/>
    <col min="4098" max="4098" width="37.42578125" style="6" customWidth="1"/>
    <col min="4099" max="4099" width="7.7109375" style="6" customWidth="1"/>
    <col min="4100" max="4100" width="9.5703125" style="6" customWidth="1"/>
    <col min="4101" max="4101" width="13.85546875" style="6" customWidth="1"/>
    <col min="4102" max="4102" width="12.85546875" style="6" customWidth="1"/>
    <col min="4103" max="4351" width="9.140625" style="6"/>
    <col min="4352" max="4352" width="9.85546875" style="6" customWidth="1"/>
    <col min="4353" max="4353" width="9.140625" style="6"/>
    <col min="4354" max="4354" width="37.42578125" style="6" customWidth="1"/>
    <col min="4355" max="4355" width="7.7109375" style="6" customWidth="1"/>
    <col min="4356" max="4356" width="9.5703125" style="6" customWidth="1"/>
    <col min="4357" max="4357" width="13.85546875" style="6" customWidth="1"/>
    <col min="4358" max="4358" width="12.85546875" style="6" customWidth="1"/>
    <col min="4359" max="4607" width="9.140625" style="6"/>
    <col min="4608" max="4608" width="9.85546875" style="6" customWidth="1"/>
    <col min="4609" max="4609" width="9.140625" style="6"/>
    <col min="4610" max="4610" width="37.42578125" style="6" customWidth="1"/>
    <col min="4611" max="4611" width="7.7109375" style="6" customWidth="1"/>
    <col min="4612" max="4612" width="9.5703125" style="6" customWidth="1"/>
    <col min="4613" max="4613" width="13.85546875" style="6" customWidth="1"/>
    <col min="4614" max="4614" width="12.85546875" style="6" customWidth="1"/>
    <col min="4615" max="4863" width="9.140625" style="6"/>
    <col min="4864" max="4864" width="9.85546875" style="6" customWidth="1"/>
    <col min="4865" max="4865" width="9.140625" style="6"/>
    <col min="4866" max="4866" width="37.42578125" style="6" customWidth="1"/>
    <col min="4867" max="4867" width="7.7109375" style="6" customWidth="1"/>
    <col min="4868" max="4868" width="9.5703125" style="6" customWidth="1"/>
    <col min="4869" max="4869" width="13.85546875" style="6" customWidth="1"/>
    <col min="4870" max="4870" width="12.85546875" style="6" customWidth="1"/>
    <col min="4871" max="5119" width="9.140625" style="6"/>
    <col min="5120" max="5120" width="9.85546875" style="6" customWidth="1"/>
    <col min="5121" max="5121" width="9.140625" style="6"/>
    <col min="5122" max="5122" width="37.42578125" style="6" customWidth="1"/>
    <col min="5123" max="5123" width="7.7109375" style="6" customWidth="1"/>
    <col min="5124" max="5124" width="9.5703125" style="6" customWidth="1"/>
    <col min="5125" max="5125" width="13.85546875" style="6" customWidth="1"/>
    <col min="5126" max="5126" width="12.85546875" style="6" customWidth="1"/>
    <col min="5127" max="5375" width="9.140625" style="6"/>
    <col min="5376" max="5376" width="9.85546875" style="6" customWidth="1"/>
    <col min="5377" max="5377" width="9.140625" style="6"/>
    <col min="5378" max="5378" width="37.42578125" style="6" customWidth="1"/>
    <col min="5379" max="5379" width="7.7109375" style="6" customWidth="1"/>
    <col min="5380" max="5380" width="9.5703125" style="6" customWidth="1"/>
    <col min="5381" max="5381" width="13.85546875" style="6" customWidth="1"/>
    <col min="5382" max="5382" width="12.85546875" style="6" customWidth="1"/>
    <col min="5383" max="5631" width="9.140625" style="6"/>
    <col min="5632" max="5632" width="9.85546875" style="6" customWidth="1"/>
    <col min="5633" max="5633" width="9.140625" style="6"/>
    <col min="5634" max="5634" width="37.42578125" style="6" customWidth="1"/>
    <col min="5635" max="5635" width="7.7109375" style="6" customWidth="1"/>
    <col min="5636" max="5636" width="9.5703125" style="6" customWidth="1"/>
    <col min="5637" max="5637" width="13.85546875" style="6" customWidth="1"/>
    <col min="5638" max="5638" width="12.85546875" style="6" customWidth="1"/>
    <col min="5639" max="5887" width="9.140625" style="6"/>
    <col min="5888" max="5888" width="9.85546875" style="6" customWidth="1"/>
    <col min="5889" max="5889" width="9.140625" style="6"/>
    <col min="5890" max="5890" width="37.42578125" style="6" customWidth="1"/>
    <col min="5891" max="5891" width="7.7109375" style="6" customWidth="1"/>
    <col min="5892" max="5892" width="9.5703125" style="6" customWidth="1"/>
    <col min="5893" max="5893" width="13.85546875" style="6" customWidth="1"/>
    <col min="5894" max="5894" width="12.85546875" style="6" customWidth="1"/>
    <col min="5895" max="6143" width="9.140625" style="6"/>
    <col min="6144" max="6144" width="9.85546875" style="6" customWidth="1"/>
    <col min="6145" max="6145" width="9.140625" style="6"/>
    <col min="6146" max="6146" width="37.42578125" style="6" customWidth="1"/>
    <col min="6147" max="6147" width="7.7109375" style="6" customWidth="1"/>
    <col min="6148" max="6148" width="9.5703125" style="6" customWidth="1"/>
    <col min="6149" max="6149" width="13.85546875" style="6" customWidth="1"/>
    <col min="6150" max="6150" width="12.85546875" style="6" customWidth="1"/>
    <col min="6151" max="6399" width="9.140625" style="6"/>
    <col min="6400" max="6400" width="9.85546875" style="6" customWidth="1"/>
    <col min="6401" max="6401" width="9.140625" style="6"/>
    <col min="6402" max="6402" width="37.42578125" style="6" customWidth="1"/>
    <col min="6403" max="6403" width="7.7109375" style="6" customWidth="1"/>
    <col min="6404" max="6404" width="9.5703125" style="6" customWidth="1"/>
    <col min="6405" max="6405" width="13.85546875" style="6" customWidth="1"/>
    <col min="6406" max="6406" width="12.85546875" style="6" customWidth="1"/>
    <col min="6407" max="6655" width="9.140625" style="6"/>
    <col min="6656" max="6656" width="9.85546875" style="6" customWidth="1"/>
    <col min="6657" max="6657" width="9.140625" style="6"/>
    <col min="6658" max="6658" width="37.42578125" style="6" customWidth="1"/>
    <col min="6659" max="6659" width="7.7109375" style="6" customWidth="1"/>
    <col min="6660" max="6660" width="9.5703125" style="6" customWidth="1"/>
    <col min="6661" max="6661" width="13.85546875" style="6" customWidth="1"/>
    <col min="6662" max="6662" width="12.85546875" style="6" customWidth="1"/>
    <col min="6663" max="6911" width="9.140625" style="6"/>
    <col min="6912" max="6912" width="9.85546875" style="6" customWidth="1"/>
    <col min="6913" max="6913" width="9.140625" style="6"/>
    <col min="6914" max="6914" width="37.42578125" style="6" customWidth="1"/>
    <col min="6915" max="6915" width="7.7109375" style="6" customWidth="1"/>
    <col min="6916" max="6916" width="9.5703125" style="6" customWidth="1"/>
    <col min="6917" max="6917" width="13.85546875" style="6" customWidth="1"/>
    <col min="6918" max="6918" width="12.85546875" style="6" customWidth="1"/>
    <col min="6919" max="7167" width="9.140625" style="6"/>
    <col min="7168" max="7168" width="9.85546875" style="6" customWidth="1"/>
    <col min="7169" max="7169" width="9.140625" style="6"/>
    <col min="7170" max="7170" width="37.42578125" style="6" customWidth="1"/>
    <col min="7171" max="7171" width="7.7109375" style="6" customWidth="1"/>
    <col min="7172" max="7172" width="9.5703125" style="6" customWidth="1"/>
    <col min="7173" max="7173" width="13.85546875" style="6" customWidth="1"/>
    <col min="7174" max="7174" width="12.85546875" style="6" customWidth="1"/>
    <col min="7175" max="7423" width="9.140625" style="6"/>
    <col min="7424" max="7424" width="9.85546875" style="6" customWidth="1"/>
    <col min="7425" max="7425" width="9.140625" style="6"/>
    <col min="7426" max="7426" width="37.42578125" style="6" customWidth="1"/>
    <col min="7427" max="7427" width="7.7109375" style="6" customWidth="1"/>
    <col min="7428" max="7428" width="9.5703125" style="6" customWidth="1"/>
    <col min="7429" max="7429" width="13.85546875" style="6" customWidth="1"/>
    <col min="7430" max="7430" width="12.85546875" style="6" customWidth="1"/>
    <col min="7431" max="7679" width="9.140625" style="6"/>
    <col min="7680" max="7680" width="9.85546875" style="6" customWidth="1"/>
    <col min="7681" max="7681" width="9.140625" style="6"/>
    <col min="7682" max="7682" width="37.42578125" style="6" customWidth="1"/>
    <col min="7683" max="7683" width="7.7109375" style="6" customWidth="1"/>
    <col min="7684" max="7684" width="9.5703125" style="6" customWidth="1"/>
    <col min="7685" max="7685" width="13.85546875" style="6" customWidth="1"/>
    <col min="7686" max="7686" width="12.85546875" style="6" customWidth="1"/>
    <col min="7687" max="7935" width="9.140625" style="6"/>
    <col min="7936" max="7936" width="9.85546875" style="6" customWidth="1"/>
    <col min="7937" max="7937" width="9.140625" style="6"/>
    <col min="7938" max="7938" width="37.42578125" style="6" customWidth="1"/>
    <col min="7939" max="7939" width="7.7109375" style="6" customWidth="1"/>
    <col min="7940" max="7940" width="9.5703125" style="6" customWidth="1"/>
    <col min="7941" max="7941" width="13.85546875" style="6" customWidth="1"/>
    <col min="7942" max="7942" width="12.85546875" style="6" customWidth="1"/>
    <col min="7943" max="8191" width="9.140625" style="6"/>
    <col min="8192" max="8192" width="9.85546875" style="6" customWidth="1"/>
    <col min="8193" max="8193" width="9.140625" style="6"/>
    <col min="8194" max="8194" width="37.42578125" style="6" customWidth="1"/>
    <col min="8195" max="8195" width="7.7109375" style="6" customWidth="1"/>
    <col min="8196" max="8196" width="9.5703125" style="6" customWidth="1"/>
    <col min="8197" max="8197" width="13.85546875" style="6" customWidth="1"/>
    <col min="8198" max="8198" width="12.85546875" style="6" customWidth="1"/>
    <col min="8199" max="8447" width="9.140625" style="6"/>
    <col min="8448" max="8448" width="9.85546875" style="6" customWidth="1"/>
    <col min="8449" max="8449" width="9.140625" style="6"/>
    <col min="8450" max="8450" width="37.42578125" style="6" customWidth="1"/>
    <col min="8451" max="8451" width="7.7109375" style="6" customWidth="1"/>
    <col min="8452" max="8452" width="9.5703125" style="6" customWidth="1"/>
    <col min="8453" max="8453" width="13.85546875" style="6" customWidth="1"/>
    <col min="8454" max="8454" width="12.85546875" style="6" customWidth="1"/>
    <col min="8455" max="8703" width="9.140625" style="6"/>
    <col min="8704" max="8704" width="9.85546875" style="6" customWidth="1"/>
    <col min="8705" max="8705" width="9.140625" style="6"/>
    <col min="8706" max="8706" width="37.42578125" style="6" customWidth="1"/>
    <col min="8707" max="8707" width="7.7109375" style="6" customWidth="1"/>
    <col min="8708" max="8708" width="9.5703125" style="6" customWidth="1"/>
    <col min="8709" max="8709" width="13.85546875" style="6" customWidth="1"/>
    <col min="8710" max="8710" width="12.85546875" style="6" customWidth="1"/>
    <col min="8711" max="8959" width="9.140625" style="6"/>
    <col min="8960" max="8960" width="9.85546875" style="6" customWidth="1"/>
    <col min="8961" max="8961" width="9.140625" style="6"/>
    <col min="8962" max="8962" width="37.42578125" style="6" customWidth="1"/>
    <col min="8963" max="8963" width="7.7109375" style="6" customWidth="1"/>
    <col min="8964" max="8964" width="9.5703125" style="6" customWidth="1"/>
    <col min="8965" max="8965" width="13.85546875" style="6" customWidth="1"/>
    <col min="8966" max="8966" width="12.85546875" style="6" customWidth="1"/>
    <col min="8967" max="9215" width="9.140625" style="6"/>
    <col min="9216" max="9216" width="9.85546875" style="6" customWidth="1"/>
    <col min="9217" max="9217" width="9.140625" style="6"/>
    <col min="9218" max="9218" width="37.42578125" style="6" customWidth="1"/>
    <col min="9219" max="9219" width="7.7109375" style="6" customWidth="1"/>
    <col min="9220" max="9220" width="9.5703125" style="6" customWidth="1"/>
    <col min="9221" max="9221" width="13.85546875" style="6" customWidth="1"/>
    <col min="9222" max="9222" width="12.85546875" style="6" customWidth="1"/>
    <col min="9223" max="9471" width="9.140625" style="6"/>
    <col min="9472" max="9472" width="9.85546875" style="6" customWidth="1"/>
    <col min="9473" max="9473" width="9.140625" style="6"/>
    <col min="9474" max="9474" width="37.42578125" style="6" customWidth="1"/>
    <col min="9475" max="9475" width="7.7109375" style="6" customWidth="1"/>
    <col min="9476" max="9476" width="9.5703125" style="6" customWidth="1"/>
    <col min="9477" max="9477" width="13.85546875" style="6" customWidth="1"/>
    <col min="9478" max="9478" width="12.85546875" style="6" customWidth="1"/>
    <col min="9479" max="9727" width="9.140625" style="6"/>
    <col min="9728" max="9728" width="9.85546875" style="6" customWidth="1"/>
    <col min="9729" max="9729" width="9.140625" style="6"/>
    <col min="9730" max="9730" width="37.42578125" style="6" customWidth="1"/>
    <col min="9731" max="9731" width="7.7109375" style="6" customWidth="1"/>
    <col min="9732" max="9732" width="9.5703125" style="6" customWidth="1"/>
    <col min="9733" max="9733" width="13.85546875" style="6" customWidth="1"/>
    <col min="9734" max="9734" width="12.85546875" style="6" customWidth="1"/>
    <col min="9735" max="9983" width="9.140625" style="6"/>
    <col min="9984" max="9984" width="9.85546875" style="6" customWidth="1"/>
    <col min="9985" max="9985" width="9.140625" style="6"/>
    <col min="9986" max="9986" width="37.42578125" style="6" customWidth="1"/>
    <col min="9987" max="9987" width="7.7109375" style="6" customWidth="1"/>
    <col min="9988" max="9988" width="9.5703125" style="6" customWidth="1"/>
    <col min="9989" max="9989" width="13.85546875" style="6" customWidth="1"/>
    <col min="9990" max="9990" width="12.85546875" style="6" customWidth="1"/>
    <col min="9991" max="10239" width="9.140625" style="6"/>
    <col min="10240" max="10240" width="9.85546875" style="6" customWidth="1"/>
    <col min="10241" max="10241" width="9.140625" style="6"/>
    <col min="10242" max="10242" width="37.42578125" style="6" customWidth="1"/>
    <col min="10243" max="10243" width="7.7109375" style="6" customWidth="1"/>
    <col min="10244" max="10244" width="9.5703125" style="6" customWidth="1"/>
    <col min="10245" max="10245" width="13.85546875" style="6" customWidth="1"/>
    <col min="10246" max="10246" width="12.85546875" style="6" customWidth="1"/>
    <col min="10247" max="10495" width="9.140625" style="6"/>
    <col min="10496" max="10496" width="9.85546875" style="6" customWidth="1"/>
    <col min="10497" max="10497" width="9.140625" style="6"/>
    <col min="10498" max="10498" width="37.42578125" style="6" customWidth="1"/>
    <col min="10499" max="10499" width="7.7109375" style="6" customWidth="1"/>
    <col min="10500" max="10500" width="9.5703125" style="6" customWidth="1"/>
    <col min="10501" max="10501" width="13.85546875" style="6" customWidth="1"/>
    <col min="10502" max="10502" width="12.85546875" style="6" customWidth="1"/>
    <col min="10503" max="10751" width="9.140625" style="6"/>
    <col min="10752" max="10752" width="9.85546875" style="6" customWidth="1"/>
    <col min="10753" max="10753" width="9.140625" style="6"/>
    <col min="10754" max="10754" width="37.42578125" style="6" customWidth="1"/>
    <col min="10755" max="10755" width="7.7109375" style="6" customWidth="1"/>
    <col min="10756" max="10756" width="9.5703125" style="6" customWidth="1"/>
    <col min="10757" max="10757" width="13.85546875" style="6" customWidth="1"/>
    <col min="10758" max="10758" width="12.85546875" style="6" customWidth="1"/>
    <col min="10759" max="11007" width="9.140625" style="6"/>
    <col min="11008" max="11008" width="9.85546875" style="6" customWidth="1"/>
    <col min="11009" max="11009" width="9.140625" style="6"/>
    <col min="11010" max="11010" width="37.42578125" style="6" customWidth="1"/>
    <col min="11011" max="11011" width="7.7109375" style="6" customWidth="1"/>
    <col min="11012" max="11012" width="9.5703125" style="6" customWidth="1"/>
    <col min="11013" max="11013" width="13.85546875" style="6" customWidth="1"/>
    <col min="11014" max="11014" width="12.85546875" style="6" customWidth="1"/>
    <col min="11015" max="11263" width="9.140625" style="6"/>
    <col min="11264" max="11264" width="9.85546875" style="6" customWidth="1"/>
    <col min="11265" max="11265" width="9.140625" style="6"/>
    <col min="11266" max="11266" width="37.42578125" style="6" customWidth="1"/>
    <col min="11267" max="11267" width="7.7109375" style="6" customWidth="1"/>
    <col min="11268" max="11268" width="9.5703125" style="6" customWidth="1"/>
    <col min="11269" max="11269" width="13.85546875" style="6" customWidth="1"/>
    <col min="11270" max="11270" width="12.85546875" style="6" customWidth="1"/>
    <col min="11271" max="11519" width="9.140625" style="6"/>
    <col min="11520" max="11520" width="9.85546875" style="6" customWidth="1"/>
    <col min="11521" max="11521" width="9.140625" style="6"/>
    <col min="11522" max="11522" width="37.42578125" style="6" customWidth="1"/>
    <col min="11523" max="11523" width="7.7109375" style="6" customWidth="1"/>
    <col min="11524" max="11524" width="9.5703125" style="6" customWidth="1"/>
    <col min="11525" max="11525" width="13.85546875" style="6" customWidth="1"/>
    <col min="11526" max="11526" width="12.85546875" style="6" customWidth="1"/>
    <col min="11527" max="11775" width="9.140625" style="6"/>
    <col min="11776" max="11776" width="9.85546875" style="6" customWidth="1"/>
    <col min="11777" max="11777" width="9.140625" style="6"/>
    <col min="11778" max="11778" width="37.42578125" style="6" customWidth="1"/>
    <col min="11779" max="11779" width="7.7109375" style="6" customWidth="1"/>
    <col min="11780" max="11780" width="9.5703125" style="6" customWidth="1"/>
    <col min="11781" max="11781" width="13.85546875" style="6" customWidth="1"/>
    <col min="11782" max="11782" width="12.85546875" style="6" customWidth="1"/>
    <col min="11783" max="12031" width="9.140625" style="6"/>
    <col min="12032" max="12032" width="9.85546875" style="6" customWidth="1"/>
    <col min="12033" max="12033" width="9.140625" style="6"/>
    <col min="12034" max="12034" width="37.42578125" style="6" customWidth="1"/>
    <col min="12035" max="12035" width="7.7109375" style="6" customWidth="1"/>
    <col min="12036" max="12036" width="9.5703125" style="6" customWidth="1"/>
    <col min="12037" max="12037" width="13.85546875" style="6" customWidth="1"/>
    <col min="12038" max="12038" width="12.85546875" style="6" customWidth="1"/>
    <col min="12039" max="12287" width="9.140625" style="6"/>
    <col min="12288" max="12288" width="9.85546875" style="6" customWidth="1"/>
    <col min="12289" max="12289" width="9.140625" style="6"/>
    <col min="12290" max="12290" width="37.42578125" style="6" customWidth="1"/>
    <col min="12291" max="12291" width="7.7109375" style="6" customWidth="1"/>
    <col min="12292" max="12292" width="9.5703125" style="6" customWidth="1"/>
    <col min="12293" max="12293" width="13.85546875" style="6" customWidth="1"/>
    <col min="12294" max="12294" width="12.85546875" style="6" customWidth="1"/>
    <col min="12295" max="12543" width="9.140625" style="6"/>
    <col min="12544" max="12544" width="9.85546875" style="6" customWidth="1"/>
    <col min="12545" max="12545" width="9.140625" style="6"/>
    <col min="12546" max="12546" width="37.42578125" style="6" customWidth="1"/>
    <col min="12547" max="12547" width="7.7109375" style="6" customWidth="1"/>
    <col min="12548" max="12548" width="9.5703125" style="6" customWidth="1"/>
    <col min="12549" max="12549" width="13.85546875" style="6" customWidth="1"/>
    <col min="12550" max="12550" width="12.85546875" style="6" customWidth="1"/>
    <col min="12551" max="12799" width="9.140625" style="6"/>
    <col min="12800" max="12800" width="9.85546875" style="6" customWidth="1"/>
    <col min="12801" max="12801" width="9.140625" style="6"/>
    <col min="12802" max="12802" width="37.42578125" style="6" customWidth="1"/>
    <col min="12803" max="12803" width="7.7109375" style="6" customWidth="1"/>
    <col min="12804" max="12804" width="9.5703125" style="6" customWidth="1"/>
    <col min="12805" max="12805" width="13.85546875" style="6" customWidth="1"/>
    <col min="12806" max="12806" width="12.85546875" style="6" customWidth="1"/>
    <col min="12807" max="13055" width="9.140625" style="6"/>
    <col min="13056" max="13056" width="9.85546875" style="6" customWidth="1"/>
    <col min="13057" max="13057" width="9.140625" style="6"/>
    <col min="13058" max="13058" width="37.42578125" style="6" customWidth="1"/>
    <col min="13059" max="13059" width="7.7109375" style="6" customWidth="1"/>
    <col min="13060" max="13060" width="9.5703125" style="6" customWidth="1"/>
    <col min="13061" max="13061" width="13.85546875" style="6" customWidth="1"/>
    <col min="13062" max="13062" width="12.85546875" style="6" customWidth="1"/>
    <col min="13063" max="13311" width="9.140625" style="6"/>
    <col min="13312" max="13312" width="9.85546875" style="6" customWidth="1"/>
    <col min="13313" max="13313" width="9.140625" style="6"/>
    <col min="13314" max="13314" width="37.42578125" style="6" customWidth="1"/>
    <col min="13315" max="13315" width="7.7109375" style="6" customWidth="1"/>
    <col min="13316" max="13316" width="9.5703125" style="6" customWidth="1"/>
    <col min="13317" max="13317" width="13.85546875" style="6" customWidth="1"/>
    <col min="13318" max="13318" width="12.85546875" style="6" customWidth="1"/>
    <col min="13319" max="13567" width="9.140625" style="6"/>
    <col min="13568" max="13568" width="9.85546875" style="6" customWidth="1"/>
    <col min="13569" max="13569" width="9.140625" style="6"/>
    <col min="13570" max="13570" width="37.42578125" style="6" customWidth="1"/>
    <col min="13571" max="13571" width="7.7109375" style="6" customWidth="1"/>
    <col min="13572" max="13572" width="9.5703125" style="6" customWidth="1"/>
    <col min="13573" max="13573" width="13.85546875" style="6" customWidth="1"/>
    <col min="13574" max="13574" width="12.85546875" style="6" customWidth="1"/>
    <col min="13575" max="13823" width="9.140625" style="6"/>
    <col min="13824" max="13824" width="9.85546875" style="6" customWidth="1"/>
    <col min="13825" max="13825" width="9.140625" style="6"/>
    <col min="13826" max="13826" width="37.42578125" style="6" customWidth="1"/>
    <col min="13827" max="13827" width="7.7109375" style="6" customWidth="1"/>
    <col min="13828" max="13828" width="9.5703125" style="6" customWidth="1"/>
    <col min="13829" max="13829" width="13.85546875" style="6" customWidth="1"/>
    <col min="13830" max="13830" width="12.85546875" style="6" customWidth="1"/>
    <col min="13831" max="14079" width="9.140625" style="6"/>
    <col min="14080" max="14080" width="9.85546875" style="6" customWidth="1"/>
    <col min="14081" max="14081" width="9.140625" style="6"/>
    <col min="14082" max="14082" width="37.42578125" style="6" customWidth="1"/>
    <col min="14083" max="14083" width="7.7109375" style="6" customWidth="1"/>
    <col min="14084" max="14084" width="9.5703125" style="6" customWidth="1"/>
    <col min="14085" max="14085" width="13.85546875" style="6" customWidth="1"/>
    <col min="14086" max="14086" width="12.85546875" style="6" customWidth="1"/>
    <col min="14087" max="14335" width="9.140625" style="6"/>
    <col min="14336" max="14336" width="9.85546875" style="6" customWidth="1"/>
    <col min="14337" max="14337" width="9.140625" style="6"/>
    <col min="14338" max="14338" width="37.42578125" style="6" customWidth="1"/>
    <col min="14339" max="14339" width="7.7109375" style="6" customWidth="1"/>
    <col min="14340" max="14340" width="9.5703125" style="6" customWidth="1"/>
    <col min="14341" max="14341" width="13.85546875" style="6" customWidth="1"/>
    <col min="14342" max="14342" width="12.85546875" style="6" customWidth="1"/>
    <col min="14343" max="14591" width="9.140625" style="6"/>
    <col min="14592" max="14592" width="9.85546875" style="6" customWidth="1"/>
    <col min="14593" max="14593" width="9.140625" style="6"/>
    <col min="14594" max="14594" width="37.42578125" style="6" customWidth="1"/>
    <col min="14595" max="14595" width="7.7109375" style="6" customWidth="1"/>
    <col min="14596" max="14596" width="9.5703125" style="6" customWidth="1"/>
    <col min="14597" max="14597" width="13.85546875" style="6" customWidth="1"/>
    <col min="14598" max="14598" width="12.85546875" style="6" customWidth="1"/>
    <col min="14599" max="14847" width="9.140625" style="6"/>
    <col min="14848" max="14848" width="9.85546875" style="6" customWidth="1"/>
    <col min="14849" max="14849" width="9.140625" style="6"/>
    <col min="14850" max="14850" width="37.42578125" style="6" customWidth="1"/>
    <col min="14851" max="14851" width="7.7109375" style="6" customWidth="1"/>
    <col min="14852" max="14852" width="9.5703125" style="6" customWidth="1"/>
    <col min="14853" max="14853" width="13.85546875" style="6" customWidth="1"/>
    <col min="14854" max="14854" width="12.85546875" style="6" customWidth="1"/>
    <col min="14855" max="15103" width="9.140625" style="6"/>
    <col min="15104" max="15104" width="9.85546875" style="6" customWidth="1"/>
    <col min="15105" max="15105" width="9.140625" style="6"/>
    <col min="15106" max="15106" width="37.42578125" style="6" customWidth="1"/>
    <col min="15107" max="15107" width="7.7109375" style="6" customWidth="1"/>
    <col min="15108" max="15108" width="9.5703125" style="6" customWidth="1"/>
    <col min="15109" max="15109" width="13.85546875" style="6" customWidth="1"/>
    <col min="15110" max="15110" width="12.85546875" style="6" customWidth="1"/>
    <col min="15111" max="15359" width="9.140625" style="6"/>
    <col min="15360" max="15360" width="9.85546875" style="6" customWidth="1"/>
    <col min="15361" max="15361" width="9.140625" style="6"/>
    <col min="15362" max="15362" width="37.42578125" style="6" customWidth="1"/>
    <col min="15363" max="15363" width="7.7109375" style="6" customWidth="1"/>
    <col min="15364" max="15364" width="9.5703125" style="6" customWidth="1"/>
    <col min="15365" max="15365" width="13.85546875" style="6" customWidth="1"/>
    <col min="15366" max="15366" width="12.85546875" style="6" customWidth="1"/>
    <col min="15367" max="15615" width="9.140625" style="6"/>
    <col min="15616" max="15616" width="9.85546875" style="6" customWidth="1"/>
    <col min="15617" max="15617" width="9.140625" style="6"/>
    <col min="15618" max="15618" width="37.42578125" style="6" customWidth="1"/>
    <col min="15619" max="15619" width="7.7109375" style="6" customWidth="1"/>
    <col min="15620" max="15620" width="9.5703125" style="6" customWidth="1"/>
    <col min="15621" max="15621" width="13.85546875" style="6" customWidth="1"/>
    <col min="15622" max="15622" width="12.85546875" style="6" customWidth="1"/>
    <col min="15623" max="15871" width="9.140625" style="6"/>
    <col min="15872" max="15872" width="9.85546875" style="6" customWidth="1"/>
    <col min="15873" max="15873" width="9.140625" style="6"/>
    <col min="15874" max="15874" width="37.42578125" style="6" customWidth="1"/>
    <col min="15875" max="15875" width="7.7109375" style="6" customWidth="1"/>
    <col min="15876" max="15876" width="9.5703125" style="6" customWidth="1"/>
    <col min="15877" max="15877" width="13.85546875" style="6" customWidth="1"/>
    <col min="15878" max="15878" width="12.85546875" style="6" customWidth="1"/>
    <col min="15879" max="16127" width="9.140625" style="6"/>
    <col min="16128" max="16128" width="9.85546875" style="6" customWidth="1"/>
    <col min="16129" max="16129" width="9.140625" style="6"/>
    <col min="16130" max="16130" width="37.42578125" style="6" customWidth="1"/>
    <col min="16131" max="16131" width="7.7109375" style="6" customWidth="1"/>
    <col min="16132" max="16132" width="9.5703125" style="6" customWidth="1"/>
    <col min="16133" max="16133" width="13.85546875" style="6" customWidth="1"/>
    <col min="16134" max="16134" width="12.85546875" style="6" customWidth="1"/>
    <col min="16135" max="16384" width="9.140625" style="6"/>
  </cols>
  <sheetData>
    <row r="1" spans="1:7" ht="15" customHeight="1" x14ac:dyDescent="0.25">
      <c r="A1" s="322" t="s">
        <v>635</v>
      </c>
      <c r="B1" s="323"/>
      <c r="C1" s="323"/>
      <c r="D1" s="323"/>
      <c r="E1" s="323"/>
      <c r="F1" s="323"/>
      <c r="G1" s="324"/>
    </row>
    <row r="2" spans="1:7" x14ac:dyDescent="0.2">
      <c r="B2" s="7"/>
      <c r="C2" s="325" t="s">
        <v>13</v>
      </c>
      <c r="D2" s="325"/>
      <c r="E2" s="8">
        <v>1.4261999999999999</v>
      </c>
      <c r="F2" s="9"/>
      <c r="G2" s="8"/>
    </row>
    <row r="3" spans="1:7" x14ac:dyDescent="0.2">
      <c r="B3" s="10"/>
      <c r="C3" s="326" t="s">
        <v>14</v>
      </c>
      <c r="D3" s="326"/>
      <c r="E3" s="11">
        <v>0.66100000000000003</v>
      </c>
      <c r="F3" s="10"/>
      <c r="G3" s="10"/>
    </row>
    <row r="4" spans="1:7" ht="12.75" customHeight="1" x14ac:dyDescent="0.2">
      <c r="A4" s="12"/>
      <c r="B4" s="290" t="s">
        <v>15</v>
      </c>
      <c r="C4" s="291"/>
      <c r="D4" s="291"/>
      <c r="E4" s="292"/>
      <c r="F4" s="13" t="s">
        <v>16</v>
      </c>
      <c r="G4" s="13" t="s">
        <v>17</v>
      </c>
    </row>
    <row r="5" spans="1:7" ht="12.75" customHeight="1" x14ac:dyDescent="0.2">
      <c r="A5" s="33" t="s">
        <v>304</v>
      </c>
      <c r="B5" s="285" t="s">
        <v>172</v>
      </c>
      <c r="C5" s="286"/>
      <c r="D5" s="286"/>
      <c r="E5" s="287"/>
      <c r="F5" s="14" t="s">
        <v>16</v>
      </c>
      <c r="G5" s="15" t="s">
        <v>716</v>
      </c>
    </row>
    <row r="6" spans="1:7" ht="12.75" customHeight="1" x14ac:dyDescent="0.2">
      <c r="A6" s="16"/>
      <c r="B6" s="276" t="s">
        <v>18</v>
      </c>
      <c r="C6" s="277"/>
      <c r="D6" s="277"/>
      <c r="E6" s="277"/>
      <c r="F6" s="277"/>
      <c r="G6" s="278"/>
    </row>
    <row r="7" spans="1:7" ht="12.75" customHeight="1" x14ac:dyDescent="0.2">
      <c r="A7" s="16"/>
      <c r="B7" s="303" t="s">
        <v>36</v>
      </c>
      <c r="C7" s="304"/>
      <c r="D7" s="17" t="s">
        <v>19</v>
      </c>
      <c r="E7" s="18" t="s">
        <v>20</v>
      </c>
      <c r="F7" s="19" t="s">
        <v>21</v>
      </c>
      <c r="G7" s="20" t="s">
        <v>22</v>
      </c>
    </row>
    <row r="8" spans="1:7" ht="12.75" customHeight="1" x14ac:dyDescent="0.2">
      <c r="A8" s="16"/>
      <c r="B8" s="274" t="s">
        <v>172</v>
      </c>
      <c r="C8" s="275"/>
      <c r="D8" s="47" t="s">
        <v>29</v>
      </c>
      <c r="E8" s="214">
        <v>1</v>
      </c>
      <c r="F8" s="207">
        <f>'Preço Médio Mercado'!N4</f>
        <v>2899.8266666666664</v>
      </c>
      <c r="G8" s="210">
        <f t="shared" ref="G8" si="0">ROUND(F8*E8,2)</f>
        <v>2899.83</v>
      </c>
    </row>
    <row r="9" spans="1:7" ht="12.75" customHeight="1" x14ac:dyDescent="0.2">
      <c r="A9" s="16"/>
      <c r="B9" s="279"/>
      <c r="C9" s="280"/>
      <c r="D9" s="300" t="s">
        <v>23</v>
      </c>
      <c r="E9" s="301"/>
      <c r="F9" s="302"/>
      <c r="G9" s="211">
        <f>SUM(G8:G8)</f>
        <v>2899.83</v>
      </c>
    </row>
    <row r="10" spans="1:7" ht="12.75" customHeight="1" x14ac:dyDescent="0.2">
      <c r="A10" s="16"/>
      <c r="B10" s="300" t="s">
        <v>24</v>
      </c>
      <c r="C10" s="301"/>
      <c r="D10" s="301"/>
      <c r="E10" s="301"/>
      <c r="F10" s="301"/>
      <c r="G10" s="302"/>
    </row>
    <row r="11" spans="1:7" ht="12.75" customHeight="1" x14ac:dyDescent="0.2">
      <c r="A11" s="16"/>
      <c r="B11" s="303" t="s">
        <v>36</v>
      </c>
      <c r="C11" s="304"/>
      <c r="D11" s="17" t="s">
        <v>19</v>
      </c>
      <c r="E11" s="18" t="s">
        <v>20</v>
      </c>
      <c r="F11" s="19" t="s">
        <v>21</v>
      </c>
      <c r="G11" s="20" t="s">
        <v>22</v>
      </c>
    </row>
    <row r="12" spans="1:7" ht="12.75" customHeight="1" x14ac:dyDescent="0.2">
      <c r="A12" s="16"/>
      <c r="B12" s="281" t="s">
        <v>127</v>
      </c>
      <c r="C12" s="281"/>
      <c r="D12" s="22" t="s">
        <v>30</v>
      </c>
      <c r="E12" s="215">
        <v>4</v>
      </c>
      <c r="F12" s="216">
        <v>4.8499999999999996</v>
      </c>
      <c r="G12" s="216">
        <f t="shared" ref="G12:G13" si="1">ROUND(F12*E12,2)</f>
        <v>19.399999999999999</v>
      </c>
    </row>
    <row r="13" spans="1:7" ht="12.75" customHeight="1" x14ac:dyDescent="0.2">
      <c r="A13" s="16"/>
      <c r="B13" s="78" t="s">
        <v>34</v>
      </c>
      <c r="C13" s="79"/>
      <c r="D13" s="22" t="s">
        <v>30</v>
      </c>
      <c r="E13" s="215">
        <v>8</v>
      </c>
      <c r="F13" s="216">
        <v>6.7</v>
      </c>
      <c r="G13" s="216">
        <f t="shared" si="1"/>
        <v>53.6</v>
      </c>
    </row>
    <row r="14" spans="1:7" x14ac:dyDescent="0.2">
      <c r="A14" s="16"/>
      <c r="B14" s="26"/>
      <c r="C14" s="26"/>
      <c r="D14" s="300" t="s">
        <v>26</v>
      </c>
      <c r="E14" s="301"/>
      <c r="F14" s="302"/>
      <c r="G14" s="216">
        <f>SUM(G12:G13)</f>
        <v>73</v>
      </c>
    </row>
    <row r="15" spans="1:7" x14ac:dyDescent="0.2">
      <c r="A15" s="16"/>
      <c r="B15" s="26"/>
      <c r="C15" s="26"/>
      <c r="D15" s="300" t="s">
        <v>27</v>
      </c>
      <c r="E15" s="301"/>
      <c r="F15" s="302"/>
      <c r="G15" s="211">
        <f>ROUND(G14+(G14*$E$2),2)</f>
        <v>177.11</v>
      </c>
    </row>
    <row r="16" spans="1:7" ht="12.75" customHeight="1" x14ac:dyDescent="0.2">
      <c r="A16" s="16"/>
      <c r="B16" s="28"/>
      <c r="C16" s="29"/>
      <c r="D16" s="300" t="s">
        <v>28</v>
      </c>
      <c r="E16" s="301"/>
      <c r="F16" s="301"/>
      <c r="G16" s="302"/>
    </row>
    <row r="17" spans="1:10" x14ac:dyDescent="0.2">
      <c r="A17" s="16"/>
      <c r="B17" s="30"/>
      <c r="C17" s="31"/>
      <c r="D17" s="300" t="s">
        <v>18</v>
      </c>
      <c r="E17" s="301"/>
      <c r="F17" s="302"/>
      <c r="G17" s="217">
        <f>G9</f>
        <v>2899.83</v>
      </c>
    </row>
    <row r="18" spans="1:10" x14ac:dyDescent="0.2">
      <c r="A18" s="16"/>
      <c r="B18" s="28"/>
      <c r="C18" s="29"/>
      <c r="D18" s="300" t="s">
        <v>24</v>
      </c>
      <c r="E18" s="301"/>
      <c r="F18" s="302"/>
      <c r="G18" s="217">
        <f t="shared" ref="G18" si="2">G15</f>
        <v>177.11</v>
      </c>
    </row>
    <row r="19" spans="1:10" x14ac:dyDescent="0.2">
      <c r="A19" s="16"/>
      <c r="B19" s="28"/>
      <c r="C19" s="29"/>
      <c r="D19" s="300" t="s">
        <v>32</v>
      </c>
      <c r="E19" s="301"/>
      <c r="F19" s="302"/>
      <c r="G19" s="217">
        <f t="shared" ref="G19" si="3">G17+G18</f>
        <v>3076.94</v>
      </c>
    </row>
    <row r="20" spans="1:10" ht="12.75" customHeight="1" x14ac:dyDescent="0.2">
      <c r="A20" s="12"/>
      <c r="B20" s="290" t="s">
        <v>15</v>
      </c>
      <c r="C20" s="291"/>
      <c r="D20" s="291"/>
      <c r="E20" s="292"/>
      <c r="F20" s="13" t="s">
        <v>16</v>
      </c>
      <c r="G20" s="13" t="s">
        <v>17</v>
      </c>
    </row>
    <row r="21" spans="1:10" ht="12.75" customHeight="1" x14ac:dyDescent="0.2">
      <c r="A21" s="33" t="s">
        <v>305</v>
      </c>
      <c r="B21" s="285" t="s">
        <v>173</v>
      </c>
      <c r="C21" s="286"/>
      <c r="D21" s="286"/>
      <c r="E21" s="287"/>
      <c r="F21" s="14" t="s">
        <v>16</v>
      </c>
      <c r="G21" s="15" t="s">
        <v>716</v>
      </c>
    </row>
    <row r="22" spans="1:10" ht="12.75" customHeight="1" x14ac:dyDescent="0.2">
      <c r="A22" s="16"/>
      <c r="B22" s="276" t="s">
        <v>18</v>
      </c>
      <c r="C22" s="277"/>
      <c r="D22" s="277"/>
      <c r="E22" s="277"/>
      <c r="F22" s="277"/>
      <c r="G22" s="278"/>
    </row>
    <row r="23" spans="1:10" ht="12.75" customHeight="1" x14ac:dyDescent="0.2">
      <c r="A23" s="16"/>
      <c r="B23" s="303" t="s">
        <v>36</v>
      </c>
      <c r="C23" s="304"/>
      <c r="D23" s="17" t="s">
        <v>19</v>
      </c>
      <c r="E23" s="18" t="s">
        <v>20</v>
      </c>
      <c r="F23" s="19" t="s">
        <v>21</v>
      </c>
      <c r="G23" s="20" t="s">
        <v>22</v>
      </c>
    </row>
    <row r="24" spans="1:10" ht="12.75" customHeight="1" x14ac:dyDescent="0.2">
      <c r="A24" s="16"/>
      <c r="B24" s="274" t="s">
        <v>173</v>
      </c>
      <c r="C24" s="275"/>
      <c r="D24" s="47" t="s">
        <v>29</v>
      </c>
      <c r="E24" s="214">
        <v>1</v>
      </c>
      <c r="F24" s="207">
        <f>'Preço Médio Mercado'!N5</f>
        <v>3104.5033333333336</v>
      </c>
      <c r="G24" s="210">
        <f t="shared" ref="G24" si="4">ROUND(F24*E24,2)</f>
        <v>3104.5</v>
      </c>
    </row>
    <row r="25" spans="1:10" x14ac:dyDescent="0.2">
      <c r="A25" s="16"/>
      <c r="B25" s="279"/>
      <c r="C25" s="280"/>
      <c r="D25" s="300" t="s">
        <v>23</v>
      </c>
      <c r="E25" s="301"/>
      <c r="F25" s="302"/>
      <c r="G25" s="211">
        <f>SUM(G24:G24)</f>
        <v>3104.5</v>
      </c>
    </row>
    <row r="26" spans="1:10" ht="12.75" customHeight="1" x14ac:dyDescent="0.2">
      <c r="A26" s="16"/>
      <c r="B26" s="300" t="s">
        <v>24</v>
      </c>
      <c r="C26" s="301"/>
      <c r="D26" s="301"/>
      <c r="E26" s="301"/>
      <c r="F26" s="301"/>
      <c r="G26" s="302"/>
      <c r="J26" s="218"/>
    </row>
    <row r="27" spans="1:10" ht="12.75" customHeight="1" x14ac:dyDescent="0.2">
      <c r="A27" s="16"/>
      <c r="B27" s="303" t="s">
        <v>36</v>
      </c>
      <c r="C27" s="304"/>
      <c r="D27" s="17" t="s">
        <v>19</v>
      </c>
      <c r="E27" s="18" t="s">
        <v>20</v>
      </c>
      <c r="F27" s="19" t="s">
        <v>21</v>
      </c>
      <c r="G27" s="20" t="s">
        <v>22</v>
      </c>
    </row>
    <row r="28" spans="1:10" ht="12.75" customHeight="1" x14ac:dyDescent="0.2">
      <c r="A28" s="16"/>
      <c r="B28" s="281" t="s">
        <v>127</v>
      </c>
      <c r="C28" s="281"/>
      <c r="D28" s="22" t="s">
        <v>30</v>
      </c>
      <c r="E28" s="215">
        <v>4</v>
      </c>
      <c r="F28" s="216">
        <v>4.8499999999999996</v>
      </c>
      <c r="G28" s="216">
        <f t="shared" ref="G28:G29" si="5">ROUND(F28*E28,2)</f>
        <v>19.399999999999999</v>
      </c>
    </row>
    <row r="29" spans="1:10" ht="12.75" customHeight="1" x14ac:dyDescent="0.2">
      <c r="A29" s="16"/>
      <c r="B29" s="78" t="s">
        <v>34</v>
      </c>
      <c r="C29" s="79"/>
      <c r="D29" s="22" t="s">
        <v>30</v>
      </c>
      <c r="E29" s="215">
        <v>8</v>
      </c>
      <c r="F29" s="216">
        <v>6.7</v>
      </c>
      <c r="G29" s="216">
        <f t="shared" si="5"/>
        <v>53.6</v>
      </c>
    </row>
    <row r="30" spans="1:10" ht="12.75" customHeight="1" x14ac:dyDescent="0.2">
      <c r="A30" s="16"/>
      <c r="B30" s="26"/>
      <c r="C30" s="26"/>
      <c r="D30" s="300" t="s">
        <v>26</v>
      </c>
      <c r="E30" s="301"/>
      <c r="F30" s="302"/>
      <c r="G30" s="216">
        <f>SUM(G28:G29)</f>
        <v>73</v>
      </c>
    </row>
    <row r="31" spans="1:10" ht="12.75" customHeight="1" x14ac:dyDescent="0.2">
      <c r="A31" s="16"/>
      <c r="B31" s="26"/>
      <c r="C31" s="26"/>
      <c r="D31" s="300" t="s">
        <v>27</v>
      </c>
      <c r="E31" s="301"/>
      <c r="F31" s="302"/>
      <c r="G31" s="211">
        <f>ROUND(G30+(G30*$E$2),2)</f>
        <v>177.11</v>
      </c>
    </row>
    <row r="32" spans="1:10" ht="12.75" customHeight="1" x14ac:dyDescent="0.2">
      <c r="A32" s="16"/>
      <c r="B32" s="28"/>
      <c r="C32" s="29"/>
      <c r="D32" s="300" t="s">
        <v>28</v>
      </c>
      <c r="E32" s="301"/>
      <c r="F32" s="301"/>
      <c r="G32" s="302"/>
    </row>
    <row r="33" spans="1:7" ht="12.75" customHeight="1" x14ac:dyDescent="0.2">
      <c r="A33" s="16"/>
      <c r="B33" s="30"/>
      <c r="C33" s="31"/>
      <c r="D33" s="300" t="s">
        <v>18</v>
      </c>
      <c r="E33" s="301"/>
      <c r="F33" s="302"/>
      <c r="G33" s="217">
        <f>G25</f>
        <v>3104.5</v>
      </c>
    </row>
    <row r="34" spans="1:7" ht="12.75" customHeight="1" x14ac:dyDescent="0.2">
      <c r="A34" s="16"/>
      <c r="B34" s="28"/>
      <c r="C34" s="29"/>
      <c r="D34" s="300" t="s">
        <v>24</v>
      </c>
      <c r="E34" s="301"/>
      <c r="F34" s="302"/>
      <c r="G34" s="217">
        <f t="shared" ref="G34" si="6">G31</f>
        <v>177.11</v>
      </c>
    </row>
    <row r="35" spans="1:7" ht="12.75" customHeight="1" x14ac:dyDescent="0.2">
      <c r="A35" s="16"/>
      <c r="B35" s="28"/>
      <c r="C35" s="29"/>
      <c r="D35" s="300" t="s">
        <v>32</v>
      </c>
      <c r="E35" s="301"/>
      <c r="F35" s="302"/>
      <c r="G35" s="217">
        <f t="shared" ref="G35" si="7">G33+G34</f>
        <v>3281.61</v>
      </c>
    </row>
    <row r="36" spans="1:7" ht="12.75" customHeight="1" x14ac:dyDescent="0.2">
      <c r="A36" s="12"/>
      <c r="B36" s="290" t="s">
        <v>15</v>
      </c>
      <c r="C36" s="291"/>
      <c r="D36" s="291"/>
      <c r="E36" s="292"/>
      <c r="F36" s="13" t="s">
        <v>16</v>
      </c>
      <c r="G36" s="13" t="s">
        <v>17</v>
      </c>
    </row>
    <row r="37" spans="1:7" ht="12.75" customHeight="1" x14ac:dyDescent="0.2">
      <c r="A37" s="33" t="s">
        <v>306</v>
      </c>
      <c r="B37" s="285" t="s">
        <v>174</v>
      </c>
      <c r="C37" s="286"/>
      <c r="D37" s="286"/>
      <c r="E37" s="287"/>
      <c r="F37" s="14" t="s">
        <v>16</v>
      </c>
      <c r="G37" s="15" t="s">
        <v>716</v>
      </c>
    </row>
    <row r="38" spans="1:7" ht="12.75" customHeight="1" x14ac:dyDescent="0.2">
      <c r="A38" s="16"/>
      <c r="B38" s="276" t="s">
        <v>18</v>
      </c>
      <c r="C38" s="277"/>
      <c r="D38" s="277"/>
      <c r="E38" s="277"/>
      <c r="F38" s="277"/>
      <c r="G38" s="278"/>
    </row>
    <row r="39" spans="1:7" ht="12.75" customHeight="1" x14ac:dyDescent="0.2">
      <c r="A39" s="16"/>
      <c r="B39" s="303" t="s">
        <v>36</v>
      </c>
      <c r="C39" s="304"/>
      <c r="D39" s="17" t="s">
        <v>19</v>
      </c>
      <c r="E39" s="18" t="s">
        <v>20</v>
      </c>
      <c r="F39" s="19" t="s">
        <v>21</v>
      </c>
      <c r="G39" s="20" t="s">
        <v>22</v>
      </c>
    </row>
    <row r="40" spans="1:7" ht="12.75" customHeight="1" x14ac:dyDescent="0.2">
      <c r="A40" s="16"/>
      <c r="B40" s="274" t="s">
        <v>174</v>
      </c>
      <c r="C40" s="275"/>
      <c r="D40" s="47" t="s">
        <v>29</v>
      </c>
      <c r="E40" s="214">
        <v>1</v>
      </c>
      <c r="F40" s="207">
        <f>'Preço Médio Mercado'!N6</f>
        <v>2872.3799999999997</v>
      </c>
      <c r="G40" s="210">
        <f t="shared" ref="G40" si="8">ROUND(F40*E40,2)</f>
        <v>2872.38</v>
      </c>
    </row>
    <row r="41" spans="1:7" x14ac:dyDescent="0.2">
      <c r="A41" s="16"/>
      <c r="B41" s="279"/>
      <c r="C41" s="280"/>
      <c r="D41" s="300" t="s">
        <v>23</v>
      </c>
      <c r="E41" s="301"/>
      <c r="F41" s="302"/>
      <c r="G41" s="211">
        <f>SUM(G40:G40)</f>
        <v>2872.38</v>
      </c>
    </row>
    <row r="42" spans="1:7" ht="12.75" customHeight="1" x14ac:dyDescent="0.2">
      <c r="A42" s="16"/>
      <c r="B42" s="300" t="s">
        <v>24</v>
      </c>
      <c r="C42" s="301"/>
      <c r="D42" s="301"/>
      <c r="E42" s="301"/>
      <c r="F42" s="301"/>
      <c r="G42" s="302"/>
    </row>
    <row r="43" spans="1:7" ht="12.75" customHeight="1" x14ac:dyDescent="0.2">
      <c r="A43" s="16"/>
      <c r="B43" s="303" t="s">
        <v>36</v>
      </c>
      <c r="C43" s="304"/>
      <c r="D43" s="17" t="s">
        <v>19</v>
      </c>
      <c r="E43" s="18" t="s">
        <v>20</v>
      </c>
      <c r="F43" s="19" t="s">
        <v>21</v>
      </c>
      <c r="G43" s="20" t="s">
        <v>22</v>
      </c>
    </row>
    <row r="44" spans="1:7" x14ac:dyDescent="0.2">
      <c r="A44" s="16"/>
      <c r="B44" s="281" t="s">
        <v>127</v>
      </c>
      <c r="C44" s="281"/>
      <c r="D44" s="22" t="s">
        <v>30</v>
      </c>
      <c r="E44" s="215">
        <v>4</v>
      </c>
      <c r="F44" s="216">
        <v>4.8499999999999996</v>
      </c>
      <c r="G44" s="216">
        <f t="shared" ref="G44:G45" si="9">ROUND(F44*E44,2)</f>
        <v>19.399999999999999</v>
      </c>
    </row>
    <row r="45" spans="1:7" x14ac:dyDescent="0.2">
      <c r="A45" s="16"/>
      <c r="B45" s="78" t="s">
        <v>34</v>
      </c>
      <c r="C45" s="79"/>
      <c r="D45" s="22" t="s">
        <v>30</v>
      </c>
      <c r="E45" s="215">
        <v>8</v>
      </c>
      <c r="F45" s="216">
        <v>6.7</v>
      </c>
      <c r="G45" s="216">
        <f t="shared" si="9"/>
        <v>53.6</v>
      </c>
    </row>
    <row r="46" spans="1:7" x14ac:dyDescent="0.2">
      <c r="A46" s="16"/>
      <c r="B46" s="26"/>
      <c r="C46" s="26"/>
      <c r="D46" s="300" t="s">
        <v>26</v>
      </c>
      <c r="E46" s="301"/>
      <c r="F46" s="302"/>
      <c r="G46" s="216">
        <f>SUM(G44:G45)</f>
        <v>73</v>
      </c>
    </row>
    <row r="47" spans="1:7" x14ac:dyDescent="0.2">
      <c r="A47" s="16"/>
      <c r="B47" s="26"/>
      <c r="C47" s="26"/>
      <c r="D47" s="300" t="s">
        <v>27</v>
      </c>
      <c r="E47" s="301"/>
      <c r="F47" s="302"/>
      <c r="G47" s="211">
        <f>ROUND(G46+(G46*E2),2)</f>
        <v>177.11</v>
      </c>
    </row>
    <row r="48" spans="1:7" ht="12.75" customHeight="1" x14ac:dyDescent="0.2">
      <c r="A48" s="16"/>
      <c r="B48" s="28"/>
      <c r="C48" s="29"/>
      <c r="D48" s="300" t="s">
        <v>28</v>
      </c>
      <c r="E48" s="301"/>
      <c r="F48" s="301"/>
      <c r="G48" s="302"/>
    </row>
    <row r="49" spans="1:7" x14ac:dyDescent="0.2">
      <c r="A49" s="16"/>
      <c r="B49" s="30"/>
      <c r="C49" s="31"/>
      <c r="D49" s="300" t="s">
        <v>18</v>
      </c>
      <c r="E49" s="301"/>
      <c r="F49" s="302"/>
      <c r="G49" s="217">
        <f>G41</f>
        <v>2872.38</v>
      </c>
    </row>
    <row r="50" spans="1:7" ht="12.75" customHeight="1" x14ac:dyDescent="0.2">
      <c r="A50" s="16"/>
      <c r="B50" s="28"/>
      <c r="C50" s="29"/>
      <c r="D50" s="300" t="s">
        <v>24</v>
      </c>
      <c r="E50" s="301"/>
      <c r="F50" s="302"/>
      <c r="G50" s="217">
        <f t="shared" ref="G50" si="10">G47</f>
        <v>177.11</v>
      </c>
    </row>
    <row r="51" spans="1:7" ht="12.75" customHeight="1" x14ac:dyDescent="0.2">
      <c r="A51" s="16"/>
      <c r="B51" s="28"/>
      <c r="C51" s="29"/>
      <c r="D51" s="300" t="s">
        <v>32</v>
      </c>
      <c r="E51" s="301"/>
      <c r="F51" s="302"/>
      <c r="G51" s="217">
        <f t="shared" ref="G51" si="11">G49+G50</f>
        <v>3049.4900000000002</v>
      </c>
    </row>
    <row r="52" spans="1:7" ht="12.75" customHeight="1" x14ac:dyDescent="0.2">
      <c r="A52" s="12"/>
      <c r="B52" s="290" t="s">
        <v>15</v>
      </c>
      <c r="C52" s="291"/>
      <c r="D52" s="291"/>
      <c r="E52" s="292"/>
      <c r="F52" s="13" t="s">
        <v>16</v>
      </c>
      <c r="G52" s="13" t="s">
        <v>17</v>
      </c>
    </row>
    <row r="53" spans="1:7" ht="12.75" customHeight="1" x14ac:dyDescent="0.2">
      <c r="A53" s="33" t="s">
        <v>307</v>
      </c>
      <c r="B53" s="285" t="s">
        <v>175</v>
      </c>
      <c r="C53" s="286"/>
      <c r="D53" s="286"/>
      <c r="E53" s="287"/>
      <c r="F53" s="14" t="s">
        <v>16</v>
      </c>
      <c r="G53" s="15" t="s">
        <v>716</v>
      </c>
    </row>
    <row r="54" spans="1:7" ht="12.75" customHeight="1" x14ac:dyDescent="0.2">
      <c r="A54" s="16"/>
      <c r="B54" s="276" t="s">
        <v>18</v>
      </c>
      <c r="C54" s="277"/>
      <c r="D54" s="277"/>
      <c r="E54" s="277"/>
      <c r="F54" s="277"/>
      <c r="G54" s="278"/>
    </row>
    <row r="55" spans="1:7" ht="12.75" customHeight="1" x14ac:dyDescent="0.2">
      <c r="A55" s="16"/>
      <c r="B55" s="303" t="s">
        <v>36</v>
      </c>
      <c r="C55" s="304"/>
      <c r="D55" s="17" t="s">
        <v>19</v>
      </c>
      <c r="E55" s="18" t="s">
        <v>20</v>
      </c>
      <c r="F55" s="19" t="s">
        <v>21</v>
      </c>
      <c r="G55" s="20" t="s">
        <v>22</v>
      </c>
    </row>
    <row r="56" spans="1:7" ht="12.75" customHeight="1" x14ac:dyDescent="0.2">
      <c r="A56" s="16"/>
      <c r="B56" s="274" t="s">
        <v>175</v>
      </c>
      <c r="C56" s="275"/>
      <c r="D56" s="47" t="s">
        <v>29</v>
      </c>
      <c r="E56" s="214">
        <v>1</v>
      </c>
      <c r="F56" s="207">
        <f>'Preço Médio Mercado'!N7</f>
        <v>2937.2966666666666</v>
      </c>
      <c r="G56" s="210">
        <f t="shared" ref="G56" si="12">ROUND(F56*E56,2)</f>
        <v>2937.3</v>
      </c>
    </row>
    <row r="57" spans="1:7" ht="12.75" customHeight="1" x14ac:dyDescent="0.2">
      <c r="A57" s="16"/>
      <c r="B57" s="279"/>
      <c r="C57" s="280"/>
      <c r="D57" s="300" t="s">
        <v>23</v>
      </c>
      <c r="E57" s="301"/>
      <c r="F57" s="302"/>
      <c r="G57" s="211">
        <f>SUM(G56:G56)</f>
        <v>2937.3</v>
      </c>
    </row>
    <row r="58" spans="1:7" ht="12.75" customHeight="1" x14ac:dyDescent="0.2">
      <c r="A58" s="16"/>
      <c r="B58" s="300" t="s">
        <v>24</v>
      </c>
      <c r="C58" s="301"/>
      <c r="D58" s="301"/>
      <c r="E58" s="301"/>
      <c r="F58" s="301"/>
      <c r="G58" s="302"/>
    </row>
    <row r="59" spans="1:7" ht="12.75" customHeight="1" x14ac:dyDescent="0.2">
      <c r="A59" s="16"/>
      <c r="B59" s="303" t="s">
        <v>36</v>
      </c>
      <c r="C59" s="304"/>
      <c r="D59" s="17" t="s">
        <v>19</v>
      </c>
      <c r="E59" s="18" t="s">
        <v>20</v>
      </c>
      <c r="F59" s="19" t="s">
        <v>21</v>
      </c>
      <c r="G59" s="20" t="s">
        <v>22</v>
      </c>
    </row>
    <row r="60" spans="1:7" ht="12.75" customHeight="1" x14ac:dyDescent="0.2">
      <c r="A60" s="16"/>
      <c r="B60" s="281" t="s">
        <v>127</v>
      </c>
      <c r="C60" s="281"/>
      <c r="D60" s="22" t="s">
        <v>30</v>
      </c>
      <c r="E60" s="215">
        <v>4</v>
      </c>
      <c r="F60" s="216">
        <v>4.8499999999999996</v>
      </c>
      <c r="G60" s="216">
        <f t="shared" ref="G60:G61" si="13">ROUND(F60*E60,2)</f>
        <v>19.399999999999999</v>
      </c>
    </row>
    <row r="61" spans="1:7" x14ac:dyDescent="0.2">
      <c r="A61" s="16"/>
      <c r="B61" s="78" t="s">
        <v>34</v>
      </c>
      <c r="C61" s="79"/>
      <c r="D61" s="22" t="s">
        <v>30</v>
      </c>
      <c r="E61" s="215">
        <v>8</v>
      </c>
      <c r="F61" s="216">
        <v>6.7</v>
      </c>
      <c r="G61" s="216">
        <f t="shared" si="13"/>
        <v>53.6</v>
      </c>
    </row>
    <row r="62" spans="1:7" x14ac:dyDescent="0.2">
      <c r="A62" s="16"/>
      <c r="B62" s="26"/>
      <c r="C62" s="26"/>
      <c r="D62" s="300" t="s">
        <v>26</v>
      </c>
      <c r="E62" s="301"/>
      <c r="F62" s="302"/>
      <c r="G62" s="216">
        <f>SUM(G60:G61)</f>
        <v>73</v>
      </c>
    </row>
    <row r="63" spans="1:7" x14ac:dyDescent="0.2">
      <c r="A63" s="16"/>
      <c r="B63" s="26"/>
      <c r="C63" s="26"/>
      <c r="D63" s="300" t="s">
        <v>27</v>
      </c>
      <c r="E63" s="301"/>
      <c r="F63" s="302"/>
      <c r="G63" s="211">
        <f>ROUND(G62+(G62*E2),2)</f>
        <v>177.11</v>
      </c>
    </row>
    <row r="64" spans="1:7" x14ac:dyDescent="0.2">
      <c r="A64" s="16"/>
      <c r="B64" s="28"/>
      <c r="C64" s="29"/>
      <c r="D64" s="300" t="s">
        <v>28</v>
      </c>
      <c r="E64" s="301"/>
      <c r="F64" s="301"/>
      <c r="G64" s="302"/>
    </row>
    <row r="65" spans="1:7" x14ac:dyDescent="0.2">
      <c r="A65" s="16"/>
      <c r="B65" s="30"/>
      <c r="C65" s="31"/>
      <c r="D65" s="300" t="s">
        <v>18</v>
      </c>
      <c r="E65" s="301"/>
      <c r="F65" s="302"/>
      <c r="G65" s="217">
        <f>G57</f>
        <v>2937.3</v>
      </c>
    </row>
    <row r="66" spans="1:7" x14ac:dyDescent="0.2">
      <c r="A66" s="16"/>
      <c r="B66" s="28"/>
      <c r="C66" s="29"/>
      <c r="D66" s="300" t="s">
        <v>24</v>
      </c>
      <c r="E66" s="301"/>
      <c r="F66" s="302"/>
      <c r="G66" s="217">
        <f t="shared" ref="G66" si="14">G63</f>
        <v>177.11</v>
      </c>
    </row>
    <row r="67" spans="1:7" x14ac:dyDescent="0.2">
      <c r="A67" s="16"/>
      <c r="B67" s="28"/>
      <c r="C67" s="29"/>
      <c r="D67" s="300" t="s">
        <v>32</v>
      </c>
      <c r="E67" s="301"/>
      <c r="F67" s="302"/>
      <c r="G67" s="217">
        <f t="shared" ref="G67" si="15">G65+G66</f>
        <v>3114.4100000000003</v>
      </c>
    </row>
    <row r="68" spans="1:7" x14ac:dyDescent="0.2">
      <c r="A68" s="12"/>
      <c r="B68" s="290" t="s">
        <v>15</v>
      </c>
      <c r="C68" s="291"/>
      <c r="D68" s="291"/>
      <c r="E68" s="292"/>
      <c r="F68" s="13" t="s">
        <v>16</v>
      </c>
      <c r="G68" s="13" t="s">
        <v>17</v>
      </c>
    </row>
    <row r="69" spans="1:7" x14ac:dyDescent="0.2">
      <c r="A69" s="33" t="s">
        <v>344</v>
      </c>
      <c r="B69" s="285" t="s">
        <v>157</v>
      </c>
      <c r="C69" s="286"/>
      <c r="D69" s="286"/>
      <c r="E69" s="287"/>
      <c r="F69" s="14" t="s">
        <v>124</v>
      </c>
      <c r="G69" s="15" t="s">
        <v>716</v>
      </c>
    </row>
    <row r="70" spans="1:7" x14ac:dyDescent="0.2">
      <c r="A70" s="16"/>
      <c r="B70" s="276" t="s">
        <v>18</v>
      </c>
      <c r="C70" s="277"/>
      <c r="D70" s="277"/>
      <c r="E70" s="277"/>
      <c r="F70" s="277"/>
      <c r="G70" s="278"/>
    </row>
    <row r="71" spans="1:7" x14ac:dyDescent="0.2">
      <c r="A71" s="16"/>
      <c r="B71" s="303" t="s">
        <v>36</v>
      </c>
      <c r="C71" s="304"/>
      <c r="D71" s="17" t="s">
        <v>19</v>
      </c>
      <c r="E71" s="18" t="s">
        <v>20</v>
      </c>
      <c r="F71" s="19" t="s">
        <v>21</v>
      </c>
      <c r="G71" s="20" t="s">
        <v>22</v>
      </c>
    </row>
    <row r="72" spans="1:7" x14ac:dyDescent="0.2">
      <c r="A72" s="16"/>
      <c r="B72" s="274" t="s">
        <v>157</v>
      </c>
      <c r="C72" s="275"/>
      <c r="D72" s="47" t="s">
        <v>124</v>
      </c>
      <c r="E72" s="214">
        <v>1</v>
      </c>
      <c r="F72" s="207">
        <f>'Preço Médio Mercado'!N8/2</f>
        <v>16.423333333333332</v>
      </c>
      <c r="G72" s="210">
        <f t="shared" ref="G72" si="16">ROUND(F72*E72,2)</f>
        <v>16.420000000000002</v>
      </c>
    </row>
    <row r="73" spans="1:7" x14ac:dyDescent="0.2">
      <c r="A73" s="16"/>
      <c r="B73" s="279"/>
      <c r="C73" s="280"/>
      <c r="D73" s="300" t="s">
        <v>23</v>
      </c>
      <c r="E73" s="301"/>
      <c r="F73" s="302"/>
      <c r="G73" s="211">
        <f>SUM(G72:G72)</f>
        <v>16.420000000000002</v>
      </c>
    </row>
    <row r="74" spans="1:7" x14ac:dyDescent="0.2">
      <c r="A74" s="16"/>
      <c r="B74" s="300" t="s">
        <v>24</v>
      </c>
      <c r="C74" s="301"/>
      <c r="D74" s="301"/>
      <c r="E74" s="301"/>
      <c r="F74" s="301"/>
      <c r="G74" s="302"/>
    </row>
    <row r="75" spans="1:7" x14ac:dyDescent="0.2">
      <c r="A75" s="16"/>
      <c r="B75" s="303" t="s">
        <v>36</v>
      </c>
      <c r="C75" s="304"/>
      <c r="D75" s="17" t="s">
        <v>19</v>
      </c>
      <c r="E75" s="18" t="s">
        <v>20</v>
      </c>
      <c r="F75" s="19" t="s">
        <v>21</v>
      </c>
      <c r="G75" s="20" t="s">
        <v>22</v>
      </c>
    </row>
    <row r="76" spans="1:7" x14ac:dyDescent="0.2">
      <c r="A76" s="16"/>
      <c r="B76" s="281" t="s">
        <v>127</v>
      </c>
      <c r="C76" s="281"/>
      <c r="D76" s="22" t="s">
        <v>30</v>
      </c>
      <c r="E76" s="215">
        <v>0.05</v>
      </c>
      <c r="F76" s="216">
        <v>4.8499999999999996</v>
      </c>
      <c r="G76" s="216">
        <f t="shared" ref="G76:G77" si="17">ROUND(F76*E76,2)</f>
        <v>0.24</v>
      </c>
    </row>
    <row r="77" spans="1:7" x14ac:dyDescent="0.2">
      <c r="A77" s="16"/>
      <c r="B77" s="78" t="s">
        <v>34</v>
      </c>
      <c r="C77" s="79"/>
      <c r="D77" s="22" t="s">
        <v>30</v>
      </c>
      <c r="E77" s="215">
        <v>0.1</v>
      </c>
      <c r="F77" s="216">
        <v>6.7</v>
      </c>
      <c r="G77" s="216">
        <f t="shared" si="17"/>
        <v>0.67</v>
      </c>
    </row>
    <row r="78" spans="1:7" x14ac:dyDescent="0.2">
      <c r="A78" s="16"/>
      <c r="B78" s="26"/>
      <c r="C78" s="26"/>
      <c r="D78" s="300" t="s">
        <v>26</v>
      </c>
      <c r="E78" s="301"/>
      <c r="F78" s="302"/>
      <c r="G78" s="216">
        <f>SUM(G76:G77)</f>
        <v>0.91</v>
      </c>
    </row>
    <row r="79" spans="1:7" x14ac:dyDescent="0.2">
      <c r="A79" s="16"/>
      <c r="B79" s="26"/>
      <c r="C79" s="26"/>
      <c r="D79" s="300" t="s">
        <v>27</v>
      </c>
      <c r="E79" s="301"/>
      <c r="F79" s="302"/>
      <c r="G79" s="211">
        <f>ROUND(G78+(G78*E2),2)</f>
        <v>2.21</v>
      </c>
    </row>
    <row r="80" spans="1:7" x14ac:dyDescent="0.2">
      <c r="A80" s="16"/>
      <c r="B80" s="28"/>
      <c r="C80" s="29"/>
      <c r="D80" s="300" t="s">
        <v>28</v>
      </c>
      <c r="E80" s="301"/>
      <c r="F80" s="301"/>
      <c r="G80" s="302"/>
    </row>
    <row r="81" spans="1:7" x14ac:dyDescent="0.2">
      <c r="A81" s="16"/>
      <c r="B81" s="30"/>
      <c r="C81" s="31"/>
      <c r="D81" s="300" t="s">
        <v>18</v>
      </c>
      <c r="E81" s="301"/>
      <c r="F81" s="302"/>
      <c r="G81" s="217">
        <f>G73</f>
        <v>16.420000000000002</v>
      </c>
    </row>
    <row r="82" spans="1:7" x14ac:dyDescent="0.2">
      <c r="A82" s="16"/>
      <c r="B82" s="28"/>
      <c r="C82" s="29"/>
      <c r="D82" s="300" t="s">
        <v>24</v>
      </c>
      <c r="E82" s="301"/>
      <c r="F82" s="302"/>
      <c r="G82" s="217">
        <f t="shared" ref="G82" si="18">G79</f>
        <v>2.21</v>
      </c>
    </row>
    <row r="83" spans="1:7" x14ac:dyDescent="0.2">
      <c r="A83" s="16"/>
      <c r="B83" s="28"/>
      <c r="C83" s="29"/>
      <c r="D83" s="300" t="s">
        <v>32</v>
      </c>
      <c r="E83" s="301"/>
      <c r="F83" s="302"/>
      <c r="G83" s="217">
        <f t="shared" ref="G83" si="19">G81+G82</f>
        <v>18.630000000000003</v>
      </c>
    </row>
    <row r="84" spans="1:7" x14ac:dyDescent="0.2">
      <c r="A84" s="12"/>
      <c r="B84" s="290" t="s">
        <v>15</v>
      </c>
      <c r="C84" s="291"/>
      <c r="D84" s="291"/>
      <c r="E84" s="292"/>
      <c r="F84" s="13" t="s">
        <v>16</v>
      </c>
      <c r="G84" s="13" t="s">
        <v>17</v>
      </c>
    </row>
    <row r="85" spans="1:7" x14ac:dyDescent="0.2">
      <c r="A85" s="33" t="s">
        <v>345</v>
      </c>
      <c r="B85" s="285" t="s">
        <v>149</v>
      </c>
      <c r="C85" s="286"/>
      <c r="D85" s="286"/>
      <c r="E85" s="287"/>
      <c r="F85" s="14" t="s">
        <v>124</v>
      </c>
      <c r="G85" s="15" t="s">
        <v>716</v>
      </c>
    </row>
    <row r="86" spans="1:7" x14ac:dyDescent="0.2">
      <c r="A86" s="16"/>
      <c r="B86" s="276" t="s">
        <v>18</v>
      </c>
      <c r="C86" s="277"/>
      <c r="D86" s="277"/>
      <c r="E86" s="277"/>
      <c r="F86" s="277"/>
      <c r="G86" s="278"/>
    </row>
    <row r="87" spans="1:7" x14ac:dyDescent="0.2">
      <c r="A87" s="16"/>
      <c r="B87" s="303" t="s">
        <v>36</v>
      </c>
      <c r="C87" s="304"/>
      <c r="D87" s="17" t="s">
        <v>19</v>
      </c>
      <c r="E87" s="18" t="s">
        <v>20</v>
      </c>
      <c r="F87" s="19" t="s">
        <v>21</v>
      </c>
      <c r="G87" s="20" t="s">
        <v>22</v>
      </c>
    </row>
    <row r="88" spans="1:7" x14ac:dyDescent="0.2">
      <c r="A88" s="16"/>
      <c r="B88" s="274" t="s">
        <v>149</v>
      </c>
      <c r="C88" s="275"/>
      <c r="D88" s="47" t="s">
        <v>124</v>
      </c>
      <c r="E88" s="214">
        <v>1</v>
      </c>
      <c r="F88" s="207">
        <f>'Preço Médio Mercado'!N15/2</f>
        <v>53.373750000000001</v>
      </c>
      <c r="G88" s="210">
        <f t="shared" ref="G88" si="20">ROUND(F88*E88,2)</f>
        <v>53.37</v>
      </c>
    </row>
    <row r="89" spans="1:7" x14ac:dyDescent="0.2">
      <c r="A89" s="16"/>
      <c r="B89" s="279"/>
      <c r="C89" s="280"/>
      <c r="D89" s="300" t="s">
        <v>23</v>
      </c>
      <c r="E89" s="301"/>
      <c r="F89" s="302"/>
      <c r="G89" s="211">
        <f>SUM(G88:G88)</f>
        <v>53.37</v>
      </c>
    </row>
    <row r="90" spans="1:7" x14ac:dyDescent="0.2">
      <c r="A90" s="16"/>
      <c r="B90" s="300" t="s">
        <v>24</v>
      </c>
      <c r="C90" s="301"/>
      <c r="D90" s="301"/>
      <c r="E90" s="301"/>
      <c r="F90" s="301"/>
      <c r="G90" s="302"/>
    </row>
    <row r="91" spans="1:7" x14ac:dyDescent="0.2">
      <c r="A91" s="16"/>
      <c r="B91" s="303" t="s">
        <v>36</v>
      </c>
      <c r="C91" s="304"/>
      <c r="D91" s="17" t="s">
        <v>19</v>
      </c>
      <c r="E91" s="18" t="s">
        <v>20</v>
      </c>
      <c r="F91" s="19" t="s">
        <v>21</v>
      </c>
      <c r="G91" s="20" t="s">
        <v>22</v>
      </c>
    </row>
    <row r="92" spans="1:7" x14ac:dyDescent="0.2">
      <c r="A92" s="16"/>
      <c r="B92" s="281" t="s">
        <v>127</v>
      </c>
      <c r="C92" s="281"/>
      <c r="D92" s="22" t="s">
        <v>30</v>
      </c>
      <c r="E92" s="215">
        <v>0.05</v>
      </c>
      <c r="F92" s="216">
        <v>4.8499999999999996</v>
      </c>
      <c r="G92" s="216">
        <f t="shared" ref="G92:G93" si="21">ROUND(F92*E92,2)</f>
        <v>0.24</v>
      </c>
    </row>
    <row r="93" spans="1:7" x14ac:dyDescent="0.2">
      <c r="A93" s="16"/>
      <c r="B93" s="78" t="s">
        <v>34</v>
      </c>
      <c r="C93" s="79"/>
      <c r="D93" s="22" t="s">
        <v>30</v>
      </c>
      <c r="E93" s="215">
        <v>0.1</v>
      </c>
      <c r="F93" s="216">
        <v>6.7</v>
      </c>
      <c r="G93" s="216">
        <f t="shared" si="21"/>
        <v>0.67</v>
      </c>
    </row>
    <row r="94" spans="1:7" x14ac:dyDescent="0.2">
      <c r="A94" s="16"/>
      <c r="B94" s="26"/>
      <c r="C94" s="26"/>
      <c r="D94" s="300" t="s">
        <v>26</v>
      </c>
      <c r="E94" s="301"/>
      <c r="F94" s="302"/>
      <c r="G94" s="216">
        <f>SUM(G92:G93)</f>
        <v>0.91</v>
      </c>
    </row>
    <row r="95" spans="1:7" x14ac:dyDescent="0.2">
      <c r="A95" s="16"/>
      <c r="B95" s="26"/>
      <c r="C95" s="26"/>
      <c r="D95" s="300" t="s">
        <v>27</v>
      </c>
      <c r="E95" s="301"/>
      <c r="F95" s="302"/>
      <c r="G95" s="211">
        <f>ROUND(G94+(G94*E2),2)</f>
        <v>2.21</v>
      </c>
    </row>
    <row r="96" spans="1:7" x14ac:dyDescent="0.2">
      <c r="A96" s="16"/>
      <c r="B96" s="28"/>
      <c r="C96" s="29"/>
      <c r="D96" s="300" t="s">
        <v>28</v>
      </c>
      <c r="E96" s="301"/>
      <c r="F96" s="301"/>
      <c r="G96" s="302"/>
    </row>
    <row r="97" spans="1:7" x14ac:dyDescent="0.2">
      <c r="A97" s="16"/>
      <c r="B97" s="30"/>
      <c r="C97" s="31"/>
      <c r="D97" s="300" t="s">
        <v>18</v>
      </c>
      <c r="E97" s="301"/>
      <c r="F97" s="302"/>
      <c r="G97" s="217">
        <f>G89</f>
        <v>53.37</v>
      </c>
    </row>
    <row r="98" spans="1:7" ht="12.75" customHeight="1" x14ac:dyDescent="0.2">
      <c r="A98" s="16"/>
      <c r="B98" s="28"/>
      <c r="C98" s="29"/>
      <c r="D98" s="300" t="s">
        <v>24</v>
      </c>
      <c r="E98" s="301"/>
      <c r="F98" s="302"/>
      <c r="G98" s="217">
        <f t="shared" ref="G98" si="22">G95</f>
        <v>2.21</v>
      </c>
    </row>
    <row r="99" spans="1:7" x14ac:dyDescent="0.2">
      <c r="A99" s="16"/>
      <c r="B99" s="28"/>
      <c r="C99" s="29"/>
      <c r="D99" s="300" t="s">
        <v>32</v>
      </c>
      <c r="E99" s="301"/>
      <c r="F99" s="302"/>
      <c r="G99" s="217">
        <f t="shared" ref="G99" si="23">G97+G98</f>
        <v>55.58</v>
      </c>
    </row>
    <row r="100" spans="1:7" x14ac:dyDescent="0.2">
      <c r="A100" s="12"/>
      <c r="B100" s="290" t="s">
        <v>15</v>
      </c>
      <c r="C100" s="291"/>
      <c r="D100" s="291"/>
      <c r="E100" s="292"/>
      <c r="F100" s="13" t="s">
        <v>16</v>
      </c>
      <c r="G100" s="13" t="s">
        <v>17</v>
      </c>
    </row>
    <row r="101" spans="1:7" x14ac:dyDescent="0.2">
      <c r="A101" s="33" t="s">
        <v>346</v>
      </c>
      <c r="B101" s="285" t="s">
        <v>150</v>
      </c>
      <c r="C101" s="286"/>
      <c r="D101" s="286"/>
      <c r="E101" s="287"/>
      <c r="F101" s="14" t="s">
        <v>16</v>
      </c>
      <c r="G101" s="15" t="s">
        <v>716</v>
      </c>
    </row>
    <row r="102" spans="1:7" x14ac:dyDescent="0.2">
      <c r="A102" s="16"/>
      <c r="B102" s="276" t="s">
        <v>18</v>
      </c>
      <c r="C102" s="277"/>
      <c r="D102" s="277"/>
      <c r="E102" s="277"/>
      <c r="F102" s="277"/>
      <c r="G102" s="278"/>
    </row>
    <row r="103" spans="1:7" x14ac:dyDescent="0.2">
      <c r="A103" s="16"/>
      <c r="B103" s="303" t="s">
        <v>36</v>
      </c>
      <c r="C103" s="304"/>
      <c r="D103" s="17" t="s">
        <v>19</v>
      </c>
      <c r="E103" s="18" t="s">
        <v>20</v>
      </c>
      <c r="F103" s="19" t="s">
        <v>21</v>
      </c>
      <c r="G103" s="20" t="s">
        <v>22</v>
      </c>
    </row>
    <row r="104" spans="1:7" x14ac:dyDescent="0.2">
      <c r="A104" s="16"/>
      <c r="B104" s="274" t="s">
        <v>150</v>
      </c>
      <c r="C104" s="275"/>
      <c r="D104" s="47" t="s">
        <v>29</v>
      </c>
      <c r="E104" s="214">
        <v>1</v>
      </c>
      <c r="F104" s="207">
        <f>'Preço Médio Mercado'!N16</f>
        <v>31.945000000000004</v>
      </c>
      <c r="G104" s="210">
        <f t="shared" ref="G104" si="24">ROUND(F104*E104,2)</f>
        <v>31.95</v>
      </c>
    </row>
    <row r="105" spans="1:7" x14ac:dyDescent="0.2">
      <c r="A105" s="16"/>
      <c r="B105" s="279"/>
      <c r="C105" s="280"/>
      <c r="D105" s="300" t="s">
        <v>23</v>
      </c>
      <c r="E105" s="301"/>
      <c r="F105" s="302"/>
      <c r="G105" s="211">
        <f>SUM(G104:G104)</f>
        <v>31.95</v>
      </c>
    </row>
    <row r="106" spans="1:7" x14ac:dyDescent="0.2">
      <c r="A106" s="16"/>
      <c r="B106" s="300" t="s">
        <v>24</v>
      </c>
      <c r="C106" s="301"/>
      <c r="D106" s="301"/>
      <c r="E106" s="301"/>
      <c r="F106" s="301"/>
      <c r="G106" s="302"/>
    </row>
    <row r="107" spans="1:7" x14ac:dyDescent="0.2">
      <c r="A107" s="16"/>
      <c r="B107" s="303" t="s">
        <v>36</v>
      </c>
      <c r="C107" s="304"/>
      <c r="D107" s="17" t="s">
        <v>19</v>
      </c>
      <c r="E107" s="18" t="s">
        <v>20</v>
      </c>
      <c r="F107" s="19" t="s">
        <v>21</v>
      </c>
      <c r="G107" s="20" t="s">
        <v>22</v>
      </c>
    </row>
    <row r="108" spans="1:7" x14ac:dyDescent="0.2">
      <c r="A108" s="16"/>
      <c r="B108" s="281" t="s">
        <v>127</v>
      </c>
      <c r="C108" s="281"/>
      <c r="D108" s="22" t="s">
        <v>30</v>
      </c>
      <c r="E108" s="215">
        <v>0.05</v>
      </c>
      <c r="F108" s="216">
        <v>4.8499999999999996</v>
      </c>
      <c r="G108" s="216">
        <f t="shared" ref="G108:G109" si="25">ROUND(F108*E108,2)</f>
        <v>0.24</v>
      </c>
    </row>
    <row r="109" spans="1:7" x14ac:dyDescent="0.2">
      <c r="A109" s="16"/>
      <c r="B109" s="78" t="s">
        <v>34</v>
      </c>
      <c r="C109" s="79"/>
      <c r="D109" s="22" t="s">
        <v>30</v>
      </c>
      <c r="E109" s="215">
        <v>0.1</v>
      </c>
      <c r="F109" s="216">
        <v>6.7</v>
      </c>
      <c r="G109" s="216">
        <f t="shared" si="25"/>
        <v>0.67</v>
      </c>
    </row>
    <row r="110" spans="1:7" x14ac:dyDescent="0.2">
      <c r="A110" s="16"/>
      <c r="B110" s="26"/>
      <c r="C110" s="26"/>
      <c r="D110" s="300" t="s">
        <v>26</v>
      </c>
      <c r="E110" s="301"/>
      <c r="F110" s="302"/>
      <c r="G110" s="216">
        <f>SUM(G108:G109)</f>
        <v>0.91</v>
      </c>
    </row>
    <row r="111" spans="1:7" x14ac:dyDescent="0.2">
      <c r="A111" s="16"/>
      <c r="B111" s="26"/>
      <c r="C111" s="26"/>
      <c r="D111" s="300" t="s">
        <v>27</v>
      </c>
      <c r="E111" s="301"/>
      <c r="F111" s="302"/>
      <c r="G111" s="211">
        <f>ROUND(G110+(G110*E2),2)</f>
        <v>2.21</v>
      </c>
    </row>
    <row r="112" spans="1:7" x14ac:dyDescent="0.2">
      <c r="A112" s="16"/>
      <c r="B112" s="28"/>
      <c r="C112" s="29"/>
      <c r="D112" s="300" t="s">
        <v>28</v>
      </c>
      <c r="E112" s="301"/>
      <c r="F112" s="301"/>
      <c r="G112" s="302"/>
    </row>
    <row r="113" spans="1:7" x14ac:dyDescent="0.2">
      <c r="A113" s="16"/>
      <c r="B113" s="30"/>
      <c r="C113" s="31"/>
      <c r="D113" s="300" t="s">
        <v>18</v>
      </c>
      <c r="E113" s="301"/>
      <c r="F113" s="302"/>
      <c r="G113" s="217">
        <f>G105</f>
        <v>31.95</v>
      </c>
    </row>
    <row r="114" spans="1:7" x14ac:dyDescent="0.2">
      <c r="A114" s="16"/>
      <c r="B114" s="28"/>
      <c r="C114" s="29"/>
      <c r="D114" s="300" t="s">
        <v>24</v>
      </c>
      <c r="E114" s="301"/>
      <c r="F114" s="302"/>
      <c r="G114" s="217">
        <f t="shared" ref="G114" si="26">G111</f>
        <v>2.21</v>
      </c>
    </row>
    <row r="115" spans="1:7" x14ac:dyDescent="0.2">
      <c r="A115" s="16"/>
      <c r="B115" s="28"/>
      <c r="C115" s="29"/>
      <c r="D115" s="300" t="s">
        <v>32</v>
      </c>
      <c r="E115" s="301"/>
      <c r="F115" s="302"/>
      <c r="G115" s="217">
        <f t="shared" ref="G115" si="27">G113+G114</f>
        <v>34.159999999999997</v>
      </c>
    </row>
    <row r="116" spans="1:7" x14ac:dyDescent="0.2">
      <c r="A116" s="12"/>
      <c r="B116" s="290" t="s">
        <v>15</v>
      </c>
      <c r="C116" s="291"/>
      <c r="D116" s="291"/>
      <c r="E116" s="292"/>
      <c r="F116" s="13" t="s">
        <v>16</v>
      </c>
      <c r="G116" s="13" t="s">
        <v>17</v>
      </c>
    </row>
    <row r="117" spans="1:7" x14ac:dyDescent="0.2">
      <c r="A117" s="33" t="s">
        <v>347</v>
      </c>
      <c r="B117" s="285" t="s">
        <v>151</v>
      </c>
      <c r="C117" s="286"/>
      <c r="D117" s="286"/>
      <c r="E117" s="287"/>
      <c r="F117" s="14" t="s">
        <v>16</v>
      </c>
      <c r="G117" s="15" t="s">
        <v>716</v>
      </c>
    </row>
    <row r="118" spans="1:7" x14ac:dyDescent="0.2">
      <c r="A118" s="16"/>
      <c r="B118" s="276" t="s">
        <v>18</v>
      </c>
      <c r="C118" s="277"/>
      <c r="D118" s="277"/>
      <c r="E118" s="277"/>
      <c r="F118" s="277"/>
      <c r="G118" s="278"/>
    </row>
    <row r="119" spans="1:7" x14ac:dyDescent="0.2">
      <c r="A119" s="16"/>
      <c r="B119" s="303" t="s">
        <v>36</v>
      </c>
      <c r="C119" s="304"/>
      <c r="D119" s="17" t="s">
        <v>19</v>
      </c>
      <c r="E119" s="18" t="s">
        <v>20</v>
      </c>
      <c r="F119" s="19" t="s">
        <v>21</v>
      </c>
      <c r="G119" s="20" t="s">
        <v>22</v>
      </c>
    </row>
    <row r="120" spans="1:7" x14ac:dyDescent="0.2">
      <c r="A120" s="16"/>
      <c r="B120" s="274" t="s">
        <v>151</v>
      </c>
      <c r="C120" s="275"/>
      <c r="D120" s="47" t="s">
        <v>29</v>
      </c>
      <c r="E120" s="214">
        <v>1</v>
      </c>
      <c r="F120" s="207">
        <f>'Preço Médio Mercado'!N17</f>
        <v>29.442499999999995</v>
      </c>
      <c r="G120" s="210">
        <f t="shared" ref="G120" si="28">ROUND(F120*E120,2)</f>
        <v>29.44</v>
      </c>
    </row>
    <row r="121" spans="1:7" x14ac:dyDescent="0.2">
      <c r="A121" s="16"/>
      <c r="B121" s="279"/>
      <c r="C121" s="280"/>
      <c r="D121" s="300" t="s">
        <v>23</v>
      </c>
      <c r="E121" s="301"/>
      <c r="F121" s="302"/>
      <c r="G121" s="211">
        <f>SUM(G120:G120)</f>
        <v>29.44</v>
      </c>
    </row>
    <row r="122" spans="1:7" x14ac:dyDescent="0.2">
      <c r="A122" s="16"/>
      <c r="B122" s="300" t="s">
        <v>24</v>
      </c>
      <c r="C122" s="301"/>
      <c r="D122" s="301"/>
      <c r="E122" s="301"/>
      <c r="F122" s="301"/>
      <c r="G122" s="302"/>
    </row>
    <row r="123" spans="1:7" x14ac:dyDescent="0.2">
      <c r="A123" s="16"/>
      <c r="B123" s="303" t="s">
        <v>36</v>
      </c>
      <c r="C123" s="304"/>
      <c r="D123" s="17" t="s">
        <v>19</v>
      </c>
      <c r="E123" s="18" t="s">
        <v>20</v>
      </c>
      <c r="F123" s="19" t="s">
        <v>21</v>
      </c>
      <c r="G123" s="20" t="s">
        <v>22</v>
      </c>
    </row>
    <row r="124" spans="1:7" x14ac:dyDescent="0.2">
      <c r="A124" s="16"/>
      <c r="B124" s="281" t="s">
        <v>127</v>
      </c>
      <c r="C124" s="281"/>
      <c r="D124" s="22" t="s">
        <v>30</v>
      </c>
      <c r="E124" s="215">
        <v>0.05</v>
      </c>
      <c r="F124" s="216">
        <v>4.8499999999999996</v>
      </c>
      <c r="G124" s="216">
        <f t="shared" ref="G124:G125" si="29">ROUND(F124*E124,2)</f>
        <v>0.24</v>
      </c>
    </row>
    <row r="125" spans="1:7" x14ac:dyDescent="0.2">
      <c r="A125" s="16"/>
      <c r="B125" s="78" t="s">
        <v>34</v>
      </c>
      <c r="C125" s="79"/>
      <c r="D125" s="22" t="s">
        <v>30</v>
      </c>
      <c r="E125" s="215">
        <v>0.1</v>
      </c>
      <c r="F125" s="216">
        <v>6.7</v>
      </c>
      <c r="G125" s="216">
        <f t="shared" si="29"/>
        <v>0.67</v>
      </c>
    </row>
    <row r="126" spans="1:7" x14ac:dyDescent="0.2">
      <c r="A126" s="16"/>
      <c r="B126" s="26"/>
      <c r="C126" s="26"/>
      <c r="D126" s="300" t="s">
        <v>26</v>
      </c>
      <c r="E126" s="301"/>
      <c r="F126" s="302"/>
      <c r="G126" s="216">
        <f>SUM(G124:G125)</f>
        <v>0.91</v>
      </c>
    </row>
    <row r="127" spans="1:7" x14ac:dyDescent="0.2">
      <c r="A127" s="16"/>
      <c r="B127" s="26"/>
      <c r="C127" s="26"/>
      <c r="D127" s="300" t="s">
        <v>27</v>
      </c>
      <c r="E127" s="301"/>
      <c r="F127" s="302"/>
      <c r="G127" s="211">
        <f>ROUND(G126+(G126*E2),2)</f>
        <v>2.21</v>
      </c>
    </row>
    <row r="128" spans="1:7" x14ac:dyDescent="0.2">
      <c r="A128" s="16"/>
      <c r="B128" s="28"/>
      <c r="C128" s="29"/>
      <c r="D128" s="300" t="s">
        <v>28</v>
      </c>
      <c r="E128" s="301"/>
      <c r="F128" s="301"/>
      <c r="G128" s="302"/>
    </row>
    <row r="129" spans="1:7" x14ac:dyDescent="0.2">
      <c r="A129" s="16"/>
      <c r="B129" s="30"/>
      <c r="C129" s="31"/>
      <c r="D129" s="300" t="s">
        <v>18</v>
      </c>
      <c r="E129" s="301"/>
      <c r="F129" s="302"/>
      <c r="G129" s="217">
        <f>G121</f>
        <v>29.44</v>
      </c>
    </row>
    <row r="130" spans="1:7" x14ac:dyDescent="0.2">
      <c r="A130" s="16"/>
      <c r="B130" s="28"/>
      <c r="C130" s="29"/>
      <c r="D130" s="300" t="s">
        <v>24</v>
      </c>
      <c r="E130" s="301"/>
      <c r="F130" s="302"/>
      <c r="G130" s="217">
        <f t="shared" ref="G130" si="30">G127</f>
        <v>2.21</v>
      </c>
    </row>
    <row r="131" spans="1:7" x14ac:dyDescent="0.2">
      <c r="A131" s="16"/>
      <c r="B131" s="28"/>
      <c r="C131" s="29"/>
      <c r="D131" s="300" t="s">
        <v>32</v>
      </c>
      <c r="E131" s="301"/>
      <c r="F131" s="302"/>
      <c r="G131" s="217">
        <f t="shared" ref="G131" si="31">G129+G130</f>
        <v>31.650000000000002</v>
      </c>
    </row>
    <row r="132" spans="1:7" x14ac:dyDescent="0.2">
      <c r="A132" s="12"/>
      <c r="B132" s="290" t="s">
        <v>15</v>
      </c>
      <c r="C132" s="291"/>
      <c r="D132" s="291"/>
      <c r="E132" s="292"/>
      <c r="F132" s="13" t="s">
        <v>16</v>
      </c>
      <c r="G132" s="13" t="s">
        <v>17</v>
      </c>
    </row>
    <row r="133" spans="1:7" x14ac:dyDescent="0.2">
      <c r="A133" s="33" t="s">
        <v>348</v>
      </c>
      <c r="B133" s="285" t="s">
        <v>181</v>
      </c>
      <c r="C133" s="286"/>
      <c r="D133" s="286"/>
      <c r="E133" s="287"/>
      <c r="F133" s="14" t="s">
        <v>16</v>
      </c>
      <c r="G133" s="15" t="s">
        <v>716</v>
      </c>
    </row>
    <row r="134" spans="1:7" x14ac:dyDescent="0.2">
      <c r="A134" s="16"/>
      <c r="B134" s="276" t="s">
        <v>18</v>
      </c>
      <c r="C134" s="277"/>
      <c r="D134" s="277"/>
      <c r="E134" s="277"/>
      <c r="F134" s="277"/>
      <c r="G134" s="278"/>
    </row>
    <row r="135" spans="1:7" x14ac:dyDescent="0.2">
      <c r="A135" s="16"/>
      <c r="B135" s="303" t="s">
        <v>36</v>
      </c>
      <c r="C135" s="304"/>
      <c r="D135" s="17" t="s">
        <v>19</v>
      </c>
      <c r="E135" s="18" t="s">
        <v>20</v>
      </c>
      <c r="F135" s="19" t="s">
        <v>21</v>
      </c>
      <c r="G135" s="20" t="s">
        <v>22</v>
      </c>
    </row>
    <row r="136" spans="1:7" x14ac:dyDescent="0.2">
      <c r="A136" s="16"/>
      <c r="B136" s="274" t="s">
        <v>181</v>
      </c>
      <c r="C136" s="275"/>
      <c r="D136" s="47" t="s">
        <v>29</v>
      </c>
      <c r="E136" s="214">
        <v>1</v>
      </c>
      <c r="F136" s="207">
        <f>'Preço Médio Mercado'!N9</f>
        <v>4.28</v>
      </c>
      <c r="G136" s="210">
        <f t="shared" ref="G136" si="32">ROUND(F136*E136,2)</f>
        <v>4.28</v>
      </c>
    </row>
    <row r="137" spans="1:7" x14ac:dyDescent="0.2">
      <c r="A137" s="16"/>
      <c r="B137" s="279"/>
      <c r="C137" s="280"/>
      <c r="D137" s="300" t="s">
        <v>23</v>
      </c>
      <c r="E137" s="301"/>
      <c r="F137" s="302"/>
      <c r="G137" s="211">
        <f>SUM(G136:G136)</f>
        <v>4.28</v>
      </c>
    </row>
    <row r="138" spans="1:7" x14ac:dyDescent="0.2">
      <c r="A138" s="16"/>
      <c r="B138" s="300" t="s">
        <v>24</v>
      </c>
      <c r="C138" s="301"/>
      <c r="D138" s="301"/>
      <c r="E138" s="301"/>
      <c r="F138" s="301"/>
      <c r="G138" s="302"/>
    </row>
    <row r="139" spans="1:7" x14ac:dyDescent="0.2">
      <c r="A139" s="16"/>
      <c r="B139" s="303" t="s">
        <v>36</v>
      </c>
      <c r="C139" s="304"/>
      <c r="D139" s="17" t="s">
        <v>19</v>
      </c>
      <c r="E139" s="18" t="s">
        <v>20</v>
      </c>
      <c r="F139" s="19" t="s">
        <v>21</v>
      </c>
      <c r="G139" s="20" t="s">
        <v>22</v>
      </c>
    </row>
    <row r="140" spans="1:7" x14ac:dyDescent="0.2">
      <c r="A140" s="16"/>
      <c r="B140" s="281" t="s">
        <v>127</v>
      </c>
      <c r="C140" s="281"/>
      <c r="D140" s="22" t="s">
        <v>30</v>
      </c>
      <c r="E140" s="215">
        <v>0.05</v>
      </c>
      <c r="F140" s="216">
        <v>4.8499999999999996</v>
      </c>
      <c r="G140" s="216">
        <f t="shared" ref="G140:G141" si="33">ROUND(F140*E140,2)</f>
        <v>0.24</v>
      </c>
    </row>
    <row r="141" spans="1:7" x14ac:dyDescent="0.2">
      <c r="A141" s="16"/>
      <c r="B141" s="78" t="s">
        <v>34</v>
      </c>
      <c r="C141" s="79"/>
      <c r="D141" s="22" t="s">
        <v>30</v>
      </c>
      <c r="E141" s="215">
        <v>0.1</v>
      </c>
      <c r="F141" s="216">
        <v>6.7</v>
      </c>
      <c r="G141" s="216">
        <f t="shared" si="33"/>
        <v>0.67</v>
      </c>
    </row>
    <row r="142" spans="1:7" x14ac:dyDescent="0.2">
      <c r="A142" s="16"/>
      <c r="B142" s="26"/>
      <c r="C142" s="26"/>
      <c r="D142" s="300" t="s">
        <v>26</v>
      </c>
      <c r="E142" s="301"/>
      <c r="F142" s="302"/>
      <c r="G142" s="216">
        <f>SUM(G140:G141)</f>
        <v>0.91</v>
      </c>
    </row>
    <row r="143" spans="1:7" x14ac:dyDescent="0.2">
      <c r="A143" s="16"/>
      <c r="B143" s="26"/>
      <c r="C143" s="26"/>
      <c r="D143" s="300" t="s">
        <v>27</v>
      </c>
      <c r="E143" s="301"/>
      <c r="F143" s="302"/>
      <c r="G143" s="211">
        <f>ROUND(G142+(G142*E2),2)</f>
        <v>2.21</v>
      </c>
    </row>
    <row r="144" spans="1:7" x14ac:dyDescent="0.2">
      <c r="A144" s="16"/>
      <c r="B144" s="28"/>
      <c r="C144" s="29"/>
      <c r="D144" s="300" t="s">
        <v>28</v>
      </c>
      <c r="E144" s="301"/>
      <c r="F144" s="301"/>
      <c r="G144" s="302"/>
    </row>
    <row r="145" spans="1:7" x14ac:dyDescent="0.2">
      <c r="A145" s="16"/>
      <c r="B145" s="30"/>
      <c r="C145" s="31"/>
      <c r="D145" s="300" t="s">
        <v>18</v>
      </c>
      <c r="E145" s="301"/>
      <c r="F145" s="302"/>
      <c r="G145" s="217">
        <f>G137</f>
        <v>4.28</v>
      </c>
    </row>
    <row r="146" spans="1:7" x14ac:dyDescent="0.2">
      <c r="A146" s="16"/>
      <c r="B146" s="28"/>
      <c r="C146" s="29"/>
      <c r="D146" s="300" t="s">
        <v>24</v>
      </c>
      <c r="E146" s="301"/>
      <c r="F146" s="302"/>
      <c r="G146" s="217">
        <f t="shared" ref="G146" si="34">G143</f>
        <v>2.21</v>
      </c>
    </row>
    <row r="147" spans="1:7" x14ac:dyDescent="0.2">
      <c r="A147" s="16"/>
      <c r="B147" s="28"/>
      <c r="C147" s="29"/>
      <c r="D147" s="300" t="s">
        <v>32</v>
      </c>
      <c r="E147" s="301"/>
      <c r="F147" s="302"/>
      <c r="G147" s="217">
        <f t="shared" ref="G147" si="35">G145+G146</f>
        <v>6.49</v>
      </c>
    </row>
    <row r="148" spans="1:7" x14ac:dyDescent="0.2">
      <c r="A148" s="12"/>
      <c r="B148" s="290" t="s">
        <v>15</v>
      </c>
      <c r="C148" s="291"/>
      <c r="D148" s="291"/>
      <c r="E148" s="292"/>
      <c r="F148" s="13" t="s">
        <v>16</v>
      </c>
      <c r="G148" s="13" t="s">
        <v>17</v>
      </c>
    </row>
    <row r="149" spans="1:7" x14ac:dyDescent="0.2">
      <c r="A149" s="33" t="s">
        <v>349</v>
      </c>
      <c r="B149" s="285" t="s">
        <v>152</v>
      </c>
      <c r="C149" s="286"/>
      <c r="D149" s="286"/>
      <c r="E149" s="287"/>
      <c r="F149" s="14" t="s">
        <v>16</v>
      </c>
      <c r="G149" s="15" t="s">
        <v>716</v>
      </c>
    </row>
    <row r="150" spans="1:7" x14ac:dyDescent="0.2">
      <c r="A150" s="16"/>
      <c r="B150" s="276" t="s">
        <v>18</v>
      </c>
      <c r="C150" s="277"/>
      <c r="D150" s="277"/>
      <c r="E150" s="277"/>
      <c r="F150" s="277"/>
      <c r="G150" s="278"/>
    </row>
    <row r="151" spans="1:7" x14ac:dyDescent="0.2">
      <c r="A151" s="16"/>
      <c r="B151" s="303" t="s">
        <v>36</v>
      </c>
      <c r="C151" s="304"/>
      <c r="D151" s="17" t="s">
        <v>19</v>
      </c>
      <c r="E151" s="18" t="s">
        <v>20</v>
      </c>
      <c r="F151" s="19" t="s">
        <v>21</v>
      </c>
      <c r="G151" s="20" t="s">
        <v>22</v>
      </c>
    </row>
    <row r="152" spans="1:7" x14ac:dyDescent="0.2">
      <c r="A152" s="16"/>
      <c r="B152" s="274" t="s">
        <v>152</v>
      </c>
      <c r="C152" s="275"/>
      <c r="D152" s="47" t="s">
        <v>29</v>
      </c>
      <c r="E152" s="214">
        <v>1</v>
      </c>
      <c r="F152" s="207">
        <f>'Preço Médio Mercado'!N18</f>
        <v>20.189999999999998</v>
      </c>
      <c r="G152" s="210">
        <f t="shared" ref="G152" si="36">ROUND(F152*E152,2)</f>
        <v>20.190000000000001</v>
      </c>
    </row>
    <row r="153" spans="1:7" x14ac:dyDescent="0.2">
      <c r="A153" s="16"/>
      <c r="B153" s="279"/>
      <c r="C153" s="280"/>
      <c r="D153" s="300" t="s">
        <v>23</v>
      </c>
      <c r="E153" s="301"/>
      <c r="F153" s="302"/>
      <c r="G153" s="211">
        <f>SUM(G152:G152)</f>
        <v>20.190000000000001</v>
      </c>
    </row>
    <row r="154" spans="1:7" x14ac:dyDescent="0.2">
      <c r="A154" s="16"/>
      <c r="B154" s="300" t="s">
        <v>24</v>
      </c>
      <c r="C154" s="301"/>
      <c r="D154" s="301"/>
      <c r="E154" s="301"/>
      <c r="F154" s="301"/>
      <c r="G154" s="302"/>
    </row>
    <row r="155" spans="1:7" x14ac:dyDescent="0.2">
      <c r="A155" s="16"/>
      <c r="B155" s="303" t="s">
        <v>36</v>
      </c>
      <c r="C155" s="304"/>
      <c r="D155" s="17" t="s">
        <v>19</v>
      </c>
      <c r="E155" s="18" t="s">
        <v>20</v>
      </c>
      <c r="F155" s="19" t="s">
        <v>21</v>
      </c>
      <c r="G155" s="20" t="s">
        <v>22</v>
      </c>
    </row>
    <row r="156" spans="1:7" x14ac:dyDescent="0.2">
      <c r="A156" s="16"/>
      <c r="B156" s="281" t="s">
        <v>127</v>
      </c>
      <c r="C156" s="281"/>
      <c r="D156" s="22" t="s">
        <v>30</v>
      </c>
      <c r="E156" s="215">
        <v>0.2</v>
      </c>
      <c r="F156" s="216">
        <f>4.85</f>
        <v>4.8499999999999996</v>
      </c>
      <c r="G156" s="216">
        <f t="shared" ref="G156:G157" si="37">ROUND(F156*E156,2)</f>
        <v>0.97</v>
      </c>
    </row>
    <row r="157" spans="1:7" x14ac:dyDescent="0.2">
      <c r="A157" s="16"/>
      <c r="B157" s="78" t="s">
        <v>34</v>
      </c>
      <c r="C157" s="79"/>
      <c r="D157" s="22" t="s">
        <v>30</v>
      </c>
      <c r="E157" s="215">
        <v>0.4</v>
      </c>
      <c r="F157" s="216">
        <v>6.7</v>
      </c>
      <c r="G157" s="216">
        <f t="shared" si="37"/>
        <v>2.68</v>
      </c>
    </row>
    <row r="158" spans="1:7" x14ac:dyDescent="0.2">
      <c r="A158" s="16"/>
      <c r="B158" s="26"/>
      <c r="C158" s="26"/>
      <c r="D158" s="300" t="s">
        <v>26</v>
      </c>
      <c r="E158" s="301"/>
      <c r="F158" s="302"/>
      <c r="G158" s="216">
        <f>SUM(G156:G157)</f>
        <v>3.6500000000000004</v>
      </c>
    </row>
    <row r="159" spans="1:7" x14ac:dyDescent="0.2">
      <c r="A159" s="16"/>
      <c r="B159" s="26"/>
      <c r="C159" s="26"/>
      <c r="D159" s="300" t="s">
        <v>27</v>
      </c>
      <c r="E159" s="301"/>
      <c r="F159" s="302"/>
      <c r="G159" s="211">
        <f>ROUND(G158+(G158*E2),2)</f>
        <v>8.86</v>
      </c>
    </row>
    <row r="160" spans="1:7" x14ac:dyDescent="0.2">
      <c r="A160" s="16"/>
      <c r="B160" s="28"/>
      <c r="C160" s="29"/>
      <c r="D160" s="300" t="s">
        <v>28</v>
      </c>
      <c r="E160" s="301"/>
      <c r="F160" s="301"/>
      <c r="G160" s="302"/>
    </row>
    <row r="161" spans="1:7" x14ac:dyDescent="0.2">
      <c r="A161" s="16"/>
      <c r="B161" s="30"/>
      <c r="C161" s="31"/>
      <c r="D161" s="300" t="s">
        <v>18</v>
      </c>
      <c r="E161" s="301"/>
      <c r="F161" s="302"/>
      <c r="G161" s="217">
        <f>G153</f>
        <v>20.190000000000001</v>
      </c>
    </row>
    <row r="162" spans="1:7" x14ac:dyDescent="0.2">
      <c r="A162" s="16"/>
      <c r="B162" s="28"/>
      <c r="C162" s="29"/>
      <c r="D162" s="300" t="s">
        <v>24</v>
      </c>
      <c r="E162" s="301"/>
      <c r="F162" s="302"/>
      <c r="G162" s="217">
        <f t="shared" ref="G162" si="38">G159</f>
        <v>8.86</v>
      </c>
    </row>
    <row r="163" spans="1:7" x14ac:dyDescent="0.2">
      <c r="A163" s="16"/>
      <c r="B163" s="28"/>
      <c r="C163" s="29"/>
      <c r="D163" s="300" t="s">
        <v>32</v>
      </c>
      <c r="E163" s="301"/>
      <c r="F163" s="302"/>
      <c r="G163" s="217">
        <f t="shared" ref="G163" si="39">G161+G162</f>
        <v>29.05</v>
      </c>
    </row>
    <row r="164" spans="1:7" x14ac:dyDescent="0.2">
      <c r="A164" s="12"/>
      <c r="B164" s="290" t="s">
        <v>15</v>
      </c>
      <c r="C164" s="291"/>
      <c r="D164" s="291"/>
      <c r="E164" s="292"/>
      <c r="F164" s="13" t="s">
        <v>16</v>
      </c>
      <c r="G164" s="13" t="s">
        <v>17</v>
      </c>
    </row>
    <row r="165" spans="1:7" x14ac:dyDescent="0.2">
      <c r="A165" s="33" t="s">
        <v>350</v>
      </c>
      <c r="B165" s="285" t="s">
        <v>182</v>
      </c>
      <c r="C165" s="286"/>
      <c r="D165" s="286"/>
      <c r="E165" s="287"/>
      <c r="F165" s="14" t="s">
        <v>16</v>
      </c>
      <c r="G165" s="15" t="s">
        <v>716</v>
      </c>
    </row>
    <row r="166" spans="1:7" x14ac:dyDescent="0.2">
      <c r="A166" s="16"/>
      <c r="B166" s="276" t="s">
        <v>18</v>
      </c>
      <c r="C166" s="277"/>
      <c r="D166" s="277"/>
      <c r="E166" s="277"/>
      <c r="F166" s="277"/>
      <c r="G166" s="278"/>
    </row>
    <row r="167" spans="1:7" x14ac:dyDescent="0.2">
      <c r="A167" s="16"/>
      <c r="B167" s="303" t="s">
        <v>36</v>
      </c>
      <c r="C167" s="304"/>
      <c r="D167" s="17" t="s">
        <v>19</v>
      </c>
      <c r="E167" s="18" t="s">
        <v>20</v>
      </c>
      <c r="F167" s="19" t="s">
        <v>21</v>
      </c>
      <c r="G167" s="20" t="s">
        <v>22</v>
      </c>
    </row>
    <row r="168" spans="1:7" x14ac:dyDescent="0.2">
      <c r="A168" s="16"/>
      <c r="B168" s="274" t="s">
        <v>182</v>
      </c>
      <c r="C168" s="275"/>
      <c r="D168" s="47" t="s">
        <v>29</v>
      </c>
      <c r="E168" s="214">
        <v>1</v>
      </c>
      <c r="F168" s="207">
        <f>'Preço Médio Mercado'!N10</f>
        <v>4.32</v>
      </c>
      <c r="G168" s="210">
        <f t="shared" ref="G168" si="40">ROUND(F168*E168,2)</f>
        <v>4.32</v>
      </c>
    </row>
    <row r="169" spans="1:7" x14ac:dyDescent="0.2">
      <c r="A169" s="16"/>
      <c r="B169" s="279"/>
      <c r="C169" s="280"/>
      <c r="D169" s="300" t="s">
        <v>23</v>
      </c>
      <c r="E169" s="301"/>
      <c r="F169" s="302"/>
      <c r="G169" s="211">
        <f>SUM(G168:G168)</f>
        <v>4.32</v>
      </c>
    </row>
    <row r="170" spans="1:7" x14ac:dyDescent="0.2">
      <c r="A170" s="16"/>
      <c r="B170" s="300" t="s">
        <v>24</v>
      </c>
      <c r="C170" s="301"/>
      <c r="D170" s="301"/>
      <c r="E170" s="301"/>
      <c r="F170" s="301"/>
      <c r="G170" s="302"/>
    </row>
    <row r="171" spans="1:7" x14ac:dyDescent="0.2">
      <c r="A171" s="16"/>
      <c r="B171" s="303" t="s">
        <v>36</v>
      </c>
      <c r="C171" s="304"/>
      <c r="D171" s="17" t="s">
        <v>19</v>
      </c>
      <c r="E171" s="18" t="s">
        <v>20</v>
      </c>
      <c r="F171" s="19" t="s">
        <v>21</v>
      </c>
      <c r="G171" s="20" t="s">
        <v>22</v>
      </c>
    </row>
    <row r="172" spans="1:7" x14ac:dyDescent="0.2">
      <c r="A172" s="16"/>
      <c r="B172" s="281" t="s">
        <v>127</v>
      </c>
      <c r="C172" s="281"/>
      <c r="D172" s="22" t="s">
        <v>30</v>
      </c>
      <c r="E172" s="215">
        <v>0.2</v>
      </c>
      <c r="F172" s="216">
        <v>4.8499999999999996</v>
      </c>
      <c r="G172" s="216">
        <f t="shared" ref="G172:G173" si="41">ROUND(F172*E172,2)</f>
        <v>0.97</v>
      </c>
    </row>
    <row r="173" spans="1:7" x14ac:dyDescent="0.2">
      <c r="A173" s="16"/>
      <c r="B173" s="78" t="s">
        <v>34</v>
      </c>
      <c r="C173" s="79"/>
      <c r="D173" s="22" t="s">
        <v>30</v>
      </c>
      <c r="E173" s="215">
        <v>0.4</v>
      </c>
      <c r="F173" s="216">
        <v>6.7</v>
      </c>
      <c r="G173" s="216">
        <f t="shared" si="41"/>
        <v>2.68</v>
      </c>
    </row>
    <row r="174" spans="1:7" x14ac:dyDescent="0.2">
      <c r="A174" s="16"/>
      <c r="B174" s="26"/>
      <c r="C174" s="26"/>
      <c r="D174" s="300" t="s">
        <v>26</v>
      </c>
      <c r="E174" s="301"/>
      <c r="F174" s="302"/>
      <c r="G174" s="216">
        <f>SUM(G172:G173)</f>
        <v>3.6500000000000004</v>
      </c>
    </row>
    <row r="175" spans="1:7" x14ac:dyDescent="0.2">
      <c r="A175" s="16"/>
      <c r="B175" s="26"/>
      <c r="C175" s="26"/>
      <c r="D175" s="300" t="s">
        <v>27</v>
      </c>
      <c r="E175" s="301"/>
      <c r="F175" s="302"/>
      <c r="G175" s="211">
        <f>ROUND(G174+(G174*E2),2)</f>
        <v>8.86</v>
      </c>
    </row>
    <row r="176" spans="1:7" x14ac:dyDescent="0.2">
      <c r="A176" s="16"/>
      <c r="B176" s="28"/>
      <c r="C176" s="29"/>
      <c r="D176" s="300" t="s">
        <v>28</v>
      </c>
      <c r="E176" s="301"/>
      <c r="F176" s="301"/>
      <c r="G176" s="302"/>
    </row>
    <row r="177" spans="1:7" x14ac:dyDescent="0.2">
      <c r="A177" s="16"/>
      <c r="B177" s="30"/>
      <c r="C177" s="31"/>
      <c r="D177" s="300" t="s">
        <v>18</v>
      </c>
      <c r="E177" s="301"/>
      <c r="F177" s="302"/>
      <c r="G177" s="217">
        <f>G169</f>
        <v>4.32</v>
      </c>
    </row>
    <row r="178" spans="1:7" x14ac:dyDescent="0.2">
      <c r="A178" s="16"/>
      <c r="B178" s="28"/>
      <c r="C178" s="29"/>
      <c r="D178" s="300" t="s">
        <v>24</v>
      </c>
      <c r="E178" s="301"/>
      <c r="F178" s="302"/>
      <c r="G178" s="217">
        <f t="shared" ref="G178" si="42">G175</f>
        <v>8.86</v>
      </c>
    </row>
    <row r="179" spans="1:7" x14ac:dyDescent="0.2">
      <c r="A179" s="16"/>
      <c r="B179" s="28"/>
      <c r="C179" s="29"/>
      <c r="D179" s="300" t="s">
        <v>32</v>
      </c>
      <c r="E179" s="301"/>
      <c r="F179" s="302"/>
      <c r="G179" s="217">
        <f t="shared" ref="G179" si="43">G177+G178</f>
        <v>13.18</v>
      </c>
    </row>
    <row r="180" spans="1:7" x14ac:dyDescent="0.2">
      <c r="A180" s="12"/>
      <c r="B180" s="290" t="s">
        <v>15</v>
      </c>
      <c r="C180" s="291"/>
      <c r="D180" s="291"/>
      <c r="E180" s="292"/>
      <c r="F180" s="13" t="s">
        <v>16</v>
      </c>
      <c r="G180" s="13" t="s">
        <v>17</v>
      </c>
    </row>
    <row r="181" spans="1:7" x14ac:dyDescent="0.2">
      <c r="A181" s="33" t="s">
        <v>351</v>
      </c>
      <c r="B181" s="285" t="s">
        <v>153</v>
      </c>
      <c r="C181" s="286"/>
      <c r="D181" s="286"/>
      <c r="E181" s="287"/>
      <c r="F181" s="14" t="s">
        <v>16</v>
      </c>
      <c r="G181" s="15" t="s">
        <v>716</v>
      </c>
    </row>
    <row r="182" spans="1:7" x14ac:dyDescent="0.2">
      <c r="A182" s="16"/>
      <c r="B182" s="276" t="s">
        <v>18</v>
      </c>
      <c r="C182" s="277"/>
      <c r="D182" s="277"/>
      <c r="E182" s="277"/>
      <c r="F182" s="277"/>
      <c r="G182" s="278"/>
    </row>
    <row r="183" spans="1:7" x14ac:dyDescent="0.2">
      <c r="A183" s="16"/>
      <c r="B183" s="303" t="s">
        <v>36</v>
      </c>
      <c r="C183" s="304"/>
      <c r="D183" s="17" t="s">
        <v>19</v>
      </c>
      <c r="E183" s="18" t="s">
        <v>20</v>
      </c>
      <c r="F183" s="19" t="s">
        <v>21</v>
      </c>
      <c r="G183" s="20" t="s">
        <v>22</v>
      </c>
    </row>
    <row r="184" spans="1:7" x14ac:dyDescent="0.2">
      <c r="A184" s="16"/>
      <c r="B184" s="274" t="s">
        <v>153</v>
      </c>
      <c r="C184" s="275"/>
      <c r="D184" s="47" t="s">
        <v>29</v>
      </c>
      <c r="E184" s="214">
        <v>1</v>
      </c>
      <c r="F184" s="207">
        <f>'Preço Médio Mercado'!N19</f>
        <v>15.756666666666666</v>
      </c>
      <c r="G184" s="210">
        <f t="shared" ref="G184" si="44">ROUND(F184*E184,2)</f>
        <v>15.76</v>
      </c>
    </row>
    <row r="185" spans="1:7" x14ac:dyDescent="0.2">
      <c r="A185" s="16"/>
      <c r="B185" s="279"/>
      <c r="C185" s="280"/>
      <c r="D185" s="300" t="s">
        <v>23</v>
      </c>
      <c r="E185" s="301"/>
      <c r="F185" s="302"/>
      <c r="G185" s="211">
        <f>SUM(G184:G184)</f>
        <v>15.76</v>
      </c>
    </row>
    <row r="186" spans="1:7" x14ac:dyDescent="0.2">
      <c r="A186" s="16"/>
      <c r="B186" s="300" t="s">
        <v>24</v>
      </c>
      <c r="C186" s="301"/>
      <c r="D186" s="301"/>
      <c r="E186" s="301"/>
      <c r="F186" s="301"/>
      <c r="G186" s="302"/>
    </row>
    <row r="187" spans="1:7" x14ac:dyDescent="0.2">
      <c r="A187" s="16"/>
      <c r="B187" s="303" t="s">
        <v>36</v>
      </c>
      <c r="C187" s="304"/>
      <c r="D187" s="17" t="s">
        <v>19</v>
      </c>
      <c r="E187" s="18" t="s">
        <v>20</v>
      </c>
      <c r="F187" s="19" t="s">
        <v>21</v>
      </c>
      <c r="G187" s="20" t="s">
        <v>22</v>
      </c>
    </row>
    <row r="188" spans="1:7" x14ac:dyDescent="0.2">
      <c r="A188" s="16"/>
      <c r="B188" s="281" t="s">
        <v>127</v>
      </c>
      <c r="C188" s="281"/>
      <c r="D188" s="22" t="s">
        <v>30</v>
      </c>
      <c r="E188" s="215">
        <v>0.2</v>
      </c>
      <c r="F188" s="216">
        <v>4.8499999999999996</v>
      </c>
      <c r="G188" s="216">
        <f t="shared" ref="G188:G189" si="45">ROUND(F188*E188,2)</f>
        <v>0.97</v>
      </c>
    </row>
    <row r="189" spans="1:7" x14ac:dyDescent="0.2">
      <c r="A189" s="16"/>
      <c r="B189" s="78" t="s">
        <v>34</v>
      </c>
      <c r="C189" s="79"/>
      <c r="D189" s="22" t="s">
        <v>30</v>
      </c>
      <c r="E189" s="215">
        <v>0.4</v>
      </c>
      <c r="F189" s="216">
        <v>6.7</v>
      </c>
      <c r="G189" s="216">
        <f t="shared" si="45"/>
        <v>2.68</v>
      </c>
    </row>
    <row r="190" spans="1:7" x14ac:dyDescent="0.2">
      <c r="A190" s="16"/>
      <c r="B190" s="26"/>
      <c r="C190" s="26"/>
      <c r="D190" s="300" t="s">
        <v>26</v>
      </c>
      <c r="E190" s="301"/>
      <c r="F190" s="302"/>
      <c r="G190" s="216">
        <f>SUM(G188:G189)</f>
        <v>3.6500000000000004</v>
      </c>
    </row>
    <row r="191" spans="1:7" x14ac:dyDescent="0.2">
      <c r="A191" s="16"/>
      <c r="B191" s="26"/>
      <c r="C191" s="26"/>
      <c r="D191" s="300" t="s">
        <v>27</v>
      </c>
      <c r="E191" s="301"/>
      <c r="F191" s="302"/>
      <c r="G191" s="211">
        <f>ROUND(G190+(G190*E2),2)</f>
        <v>8.86</v>
      </c>
    </row>
    <row r="192" spans="1:7" x14ac:dyDescent="0.2">
      <c r="A192" s="16"/>
      <c r="B192" s="28"/>
      <c r="C192" s="29"/>
      <c r="D192" s="300" t="s">
        <v>28</v>
      </c>
      <c r="E192" s="301"/>
      <c r="F192" s="301"/>
      <c r="G192" s="302"/>
    </row>
    <row r="193" spans="1:7" x14ac:dyDescent="0.2">
      <c r="A193" s="16"/>
      <c r="B193" s="30"/>
      <c r="C193" s="31"/>
      <c r="D193" s="300" t="s">
        <v>18</v>
      </c>
      <c r="E193" s="301"/>
      <c r="F193" s="302"/>
      <c r="G193" s="217">
        <f>G185</f>
        <v>15.76</v>
      </c>
    </row>
    <row r="194" spans="1:7" x14ac:dyDescent="0.2">
      <c r="A194" s="16"/>
      <c r="B194" s="28"/>
      <c r="C194" s="29"/>
      <c r="D194" s="300" t="s">
        <v>24</v>
      </c>
      <c r="E194" s="301"/>
      <c r="F194" s="302"/>
      <c r="G194" s="217">
        <f t="shared" ref="G194" si="46">G191</f>
        <v>8.86</v>
      </c>
    </row>
    <row r="195" spans="1:7" x14ac:dyDescent="0.2">
      <c r="A195" s="16"/>
      <c r="B195" s="28"/>
      <c r="C195" s="29"/>
      <c r="D195" s="300" t="s">
        <v>32</v>
      </c>
      <c r="E195" s="301"/>
      <c r="F195" s="302"/>
      <c r="G195" s="217">
        <f t="shared" ref="G195" si="47">G193+G194</f>
        <v>24.619999999999997</v>
      </c>
    </row>
    <row r="196" spans="1:7" x14ac:dyDescent="0.2">
      <c r="A196" s="12"/>
      <c r="B196" s="290" t="s">
        <v>15</v>
      </c>
      <c r="C196" s="291"/>
      <c r="D196" s="291"/>
      <c r="E196" s="292"/>
      <c r="F196" s="13" t="s">
        <v>16</v>
      </c>
      <c r="G196" s="13" t="s">
        <v>17</v>
      </c>
    </row>
    <row r="197" spans="1:7" x14ac:dyDescent="0.2">
      <c r="A197" s="33" t="s">
        <v>352</v>
      </c>
      <c r="B197" s="285" t="s">
        <v>167</v>
      </c>
      <c r="C197" s="286"/>
      <c r="D197" s="286"/>
      <c r="E197" s="287"/>
      <c r="F197" s="14" t="s">
        <v>16</v>
      </c>
      <c r="G197" s="15" t="s">
        <v>716</v>
      </c>
    </row>
    <row r="198" spans="1:7" x14ac:dyDescent="0.2">
      <c r="A198" s="16"/>
      <c r="B198" s="276" t="s">
        <v>18</v>
      </c>
      <c r="C198" s="277"/>
      <c r="D198" s="277"/>
      <c r="E198" s="277"/>
      <c r="F198" s="277"/>
      <c r="G198" s="278"/>
    </row>
    <row r="199" spans="1:7" x14ac:dyDescent="0.2">
      <c r="A199" s="16"/>
      <c r="B199" s="303" t="s">
        <v>36</v>
      </c>
      <c r="C199" s="304"/>
      <c r="D199" s="17" t="s">
        <v>19</v>
      </c>
      <c r="E199" s="18" t="s">
        <v>20</v>
      </c>
      <c r="F199" s="19" t="s">
        <v>21</v>
      </c>
      <c r="G199" s="20" t="s">
        <v>22</v>
      </c>
    </row>
    <row r="200" spans="1:7" x14ac:dyDescent="0.2">
      <c r="A200" s="16"/>
      <c r="B200" s="274" t="s">
        <v>167</v>
      </c>
      <c r="C200" s="275"/>
      <c r="D200" s="47" t="s">
        <v>29</v>
      </c>
      <c r="E200" s="214">
        <v>1</v>
      </c>
      <c r="F200" s="207">
        <f>'Preço Médio Mercado'!N11</f>
        <v>8.4466666666666672</v>
      </c>
      <c r="G200" s="210">
        <f t="shared" ref="G200" si="48">ROUND(F200*E200,2)</f>
        <v>8.4499999999999993</v>
      </c>
    </row>
    <row r="201" spans="1:7" x14ac:dyDescent="0.2">
      <c r="A201" s="16"/>
      <c r="B201" s="279"/>
      <c r="C201" s="280"/>
      <c r="D201" s="300" t="s">
        <v>23</v>
      </c>
      <c r="E201" s="301"/>
      <c r="F201" s="302"/>
      <c r="G201" s="211">
        <f>SUM(G200:G200)</f>
        <v>8.4499999999999993</v>
      </c>
    </row>
    <row r="202" spans="1:7" x14ac:dyDescent="0.2">
      <c r="A202" s="16"/>
      <c r="B202" s="300" t="s">
        <v>24</v>
      </c>
      <c r="C202" s="301"/>
      <c r="D202" s="301"/>
      <c r="E202" s="301"/>
      <c r="F202" s="301"/>
      <c r="G202" s="302"/>
    </row>
    <row r="203" spans="1:7" x14ac:dyDescent="0.2">
      <c r="A203" s="16"/>
      <c r="B203" s="303" t="s">
        <v>36</v>
      </c>
      <c r="C203" s="304"/>
      <c r="D203" s="17" t="s">
        <v>19</v>
      </c>
      <c r="E203" s="18" t="s">
        <v>20</v>
      </c>
      <c r="F203" s="19" t="s">
        <v>21</v>
      </c>
      <c r="G203" s="20" t="s">
        <v>22</v>
      </c>
    </row>
    <row r="204" spans="1:7" x14ac:dyDescent="0.2">
      <c r="A204" s="16"/>
      <c r="B204" s="281" t="s">
        <v>127</v>
      </c>
      <c r="C204" s="281"/>
      <c r="D204" s="22" t="s">
        <v>30</v>
      </c>
      <c r="E204" s="215">
        <v>0.2</v>
      </c>
      <c r="F204" s="216">
        <v>4.8499999999999996</v>
      </c>
      <c r="G204" s="216">
        <f t="shared" ref="G204:G205" si="49">ROUND(F204*E204,2)</f>
        <v>0.97</v>
      </c>
    </row>
    <row r="205" spans="1:7" x14ac:dyDescent="0.2">
      <c r="A205" s="16"/>
      <c r="B205" s="78" t="s">
        <v>34</v>
      </c>
      <c r="C205" s="79"/>
      <c r="D205" s="22" t="s">
        <v>30</v>
      </c>
      <c r="E205" s="215">
        <v>0.4</v>
      </c>
      <c r="F205" s="216">
        <v>6.7</v>
      </c>
      <c r="G205" s="216">
        <f t="shared" si="49"/>
        <v>2.68</v>
      </c>
    </row>
    <row r="206" spans="1:7" x14ac:dyDescent="0.2">
      <c r="A206" s="16"/>
      <c r="B206" s="26"/>
      <c r="C206" s="26"/>
      <c r="D206" s="300" t="s">
        <v>26</v>
      </c>
      <c r="E206" s="301"/>
      <c r="F206" s="302"/>
      <c r="G206" s="216">
        <f>SUM(G204:G205)</f>
        <v>3.6500000000000004</v>
      </c>
    </row>
    <row r="207" spans="1:7" x14ac:dyDescent="0.2">
      <c r="A207" s="16"/>
      <c r="B207" s="26"/>
      <c r="C207" s="26"/>
      <c r="D207" s="300" t="s">
        <v>27</v>
      </c>
      <c r="E207" s="301"/>
      <c r="F207" s="302"/>
      <c r="G207" s="211">
        <f>ROUND(G206+(G206*E2),2)</f>
        <v>8.86</v>
      </c>
    </row>
    <row r="208" spans="1:7" x14ac:dyDescent="0.2">
      <c r="A208" s="16"/>
      <c r="B208" s="28"/>
      <c r="C208" s="29"/>
      <c r="D208" s="300" t="s">
        <v>28</v>
      </c>
      <c r="E208" s="301"/>
      <c r="F208" s="301"/>
      <c r="G208" s="302"/>
    </row>
    <row r="209" spans="1:7" x14ac:dyDescent="0.2">
      <c r="A209" s="16"/>
      <c r="B209" s="30"/>
      <c r="C209" s="31"/>
      <c r="D209" s="300" t="s">
        <v>18</v>
      </c>
      <c r="E209" s="301"/>
      <c r="F209" s="302"/>
      <c r="G209" s="217">
        <f>G201</f>
        <v>8.4499999999999993</v>
      </c>
    </row>
    <row r="210" spans="1:7" x14ac:dyDescent="0.2">
      <c r="A210" s="16"/>
      <c r="B210" s="28"/>
      <c r="C210" s="29"/>
      <c r="D210" s="300" t="s">
        <v>24</v>
      </c>
      <c r="E210" s="301"/>
      <c r="F210" s="302"/>
      <c r="G210" s="217">
        <f t="shared" ref="G210" si="50">G207</f>
        <v>8.86</v>
      </c>
    </row>
    <row r="211" spans="1:7" x14ac:dyDescent="0.2">
      <c r="A211" s="16"/>
      <c r="B211" s="28"/>
      <c r="C211" s="29"/>
      <c r="D211" s="300" t="s">
        <v>32</v>
      </c>
      <c r="E211" s="301"/>
      <c r="F211" s="302"/>
      <c r="G211" s="217">
        <f t="shared" ref="G211" si="51">G209+G210</f>
        <v>17.309999999999999</v>
      </c>
    </row>
    <row r="212" spans="1:7" x14ac:dyDescent="0.2">
      <c r="A212" s="12"/>
      <c r="B212" s="290" t="s">
        <v>15</v>
      </c>
      <c r="C212" s="291"/>
      <c r="D212" s="291"/>
      <c r="E212" s="292"/>
      <c r="F212" s="13" t="s">
        <v>16</v>
      </c>
      <c r="G212" s="13" t="s">
        <v>17</v>
      </c>
    </row>
    <row r="213" spans="1:7" x14ac:dyDescent="0.2">
      <c r="A213" s="33" t="s">
        <v>353</v>
      </c>
      <c r="B213" s="285" t="s">
        <v>154</v>
      </c>
      <c r="C213" s="286"/>
      <c r="D213" s="286"/>
      <c r="E213" s="287"/>
      <c r="F213" s="14" t="s">
        <v>16</v>
      </c>
      <c r="G213" s="15" t="s">
        <v>716</v>
      </c>
    </row>
    <row r="214" spans="1:7" x14ac:dyDescent="0.2">
      <c r="A214" s="16"/>
      <c r="B214" s="276" t="s">
        <v>18</v>
      </c>
      <c r="C214" s="277"/>
      <c r="D214" s="277"/>
      <c r="E214" s="277"/>
      <c r="F214" s="277"/>
      <c r="G214" s="278"/>
    </row>
    <row r="215" spans="1:7" x14ac:dyDescent="0.2">
      <c r="A215" s="16"/>
      <c r="B215" s="303" t="s">
        <v>36</v>
      </c>
      <c r="C215" s="304"/>
      <c r="D215" s="17" t="s">
        <v>19</v>
      </c>
      <c r="E215" s="18" t="s">
        <v>20</v>
      </c>
      <c r="F215" s="19" t="s">
        <v>21</v>
      </c>
      <c r="G215" s="20" t="s">
        <v>22</v>
      </c>
    </row>
    <row r="216" spans="1:7" x14ac:dyDescent="0.2">
      <c r="A216" s="16"/>
      <c r="B216" s="274" t="s">
        <v>154</v>
      </c>
      <c r="C216" s="275"/>
      <c r="D216" s="47" t="s">
        <v>29</v>
      </c>
      <c r="E216" s="214">
        <v>1</v>
      </c>
      <c r="F216" s="231">
        <f>'Preço Médio Mercado'!N20</f>
        <v>3.6666666666666665</v>
      </c>
      <c r="G216" s="232">
        <f t="shared" ref="G216" si="52">ROUND(F216*E216,2)</f>
        <v>3.67</v>
      </c>
    </row>
    <row r="217" spans="1:7" x14ac:dyDescent="0.2">
      <c r="A217" s="16"/>
      <c r="B217" s="279"/>
      <c r="C217" s="280"/>
      <c r="D217" s="300" t="s">
        <v>23</v>
      </c>
      <c r="E217" s="301"/>
      <c r="F217" s="302"/>
      <c r="G217" s="233">
        <f>SUM(G216:G216)</f>
        <v>3.67</v>
      </c>
    </row>
    <row r="218" spans="1:7" x14ac:dyDescent="0.2">
      <c r="A218" s="16"/>
      <c r="B218" s="300" t="s">
        <v>24</v>
      </c>
      <c r="C218" s="301"/>
      <c r="D218" s="301"/>
      <c r="E218" s="301"/>
      <c r="F218" s="301"/>
      <c r="G218" s="302"/>
    </row>
    <row r="219" spans="1:7" x14ac:dyDescent="0.2">
      <c r="A219" s="16"/>
      <c r="B219" s="303" t="s">
        <v>36</v>
      </c>
      <c r="C219" s="304"/>
      <c r="D219" s="17" t="s">
        <v>19</v>
      </c>
      <c r="E219" s="18" t="s">
        <v>20</v>
      </c>
      <c r="F219" s="19" t="s">
        <v>21</v>
      </c>
      <c r="G219" s="20" t="s">
        <v>22</v>
      </c>
    </row>
    <row r="220" spans="1:7" x14ac:dyDescent="0.2">
      <c r="A220" s="16"/>
      <c r="B220" s="281" t="s">
        <v>127</v>
      </c>
      <c r="C220" s="281"/>
      <c r="D220" s="22" t="s">
        <v>30</v>
      </c>
      <c r="E220" s="215">
        <v>0.2</v>
      </c>
      <c r="F220" s="234">
        <v>4.8499999999999996</v>
      </c>
      <c r="G220" s="234">
        <f t="shared" ref="G220:G221" si="53">ROUND(F220*E220,2)</f>
        <v>0.97</v>
      </c>
    </row>
    <row r="221" spans="1:7" x14ac:dyDescent="0.2">
      <c r="A221" s="16"/>
      <c r="B221" s="78" t="s">
        <v>34</v>
      </c>
      <c r="C221" s="79"/>
      <c r="D221" s="22" t="s">
        <v>30</v>
      </c>
      <c r="E221" s="215">
        <v>0.4</v>
      </c>
      <c r="F221" s="234">
        <v>6.7</v>
      </c>
      <c r="G221" s="234">
        <f t="shared" si="53"/>
        <v>2.68</v>
      </c>
    </row>
    <row r="222" spans="1:7" x14ac:dyDescent="0.2">
      <c r="A222" s="16"/>
      <c r="B222" s="26"/>
      <c r="C222" s="26"/>
      <c r="D222" s="300" t="s">
        <v>26</v>
      </c>
      <c r="E222" s="301"/>
      <c r="F222" s="302"/>
      <c r="G222" s="234">
        <f>SUM(G220:G221)</f>
        <v>3.6500000000000004</v>
      </c>
    </row>
    <row r="223" spans="1:7" x14ac:dyDescent="0.2">
      <c r="A223" s="16"/>
      <c r="B223" s="26"/>
      <c r="C223" s="26"/>
      <c r="D223" s="300" t="s">
        <v>27</v>
      </c>
      <c r="E223" s="301"/>
      <c r="F223" s="302"/>
      <c r="G223" s="233">
        <f>ROUND(G222+(G222*E2),2)</f>
        <v>8.86</v>
      </c>
    </row>
    <row r="224" spans="1:7" x14ac:dyDescent="0.2">
      <c r="A224" s="16"/>
      <c r="B224" s="28"/>
      <c r="C224" s="29"/>
      <c r="D224" s="300" t="s">
        <v>28</v>
      </c>
      <c r="E224" s="301"/>
      <c r="F224" s="301"/>
      <c r="G224" s="302"/>
    </row>
    <row r="225" spans="1:7" x14ac:dyDescent="0.2">
      <c r="A225" s="16"/>
      <c r="B225" s="30"/>
      <c r="C225" s="31"/>
      <c r="D225" s="300" t="s">
        <v>18</v>
      </c>
      <c r="E225" s="301"/>
      <c r="F225" s="302"/>
      <c r="G225" s="235">
        <f>G217</f>
        <v>3.67</v>
      </c>
    </row>
    <row r="226" spans="1:7" x14ac:dyDescent="0.2">
      <c r="A226" s="16"/>
      <c r="B226" s="28"/>
      <c r="C226" s="29"/>
      <c r="D226" s="300" t="s">
        <v>24</v>
      </c>
      <c r="E226" s="301"/>
      <c r="F226" s="302"/>
      <c r="G226" s="235">
        <f t="shared" ref="G226" si="54">G223</f>
        <v>8.86</v>
      </c>
    </row>
    <row r="227" spans="1:7" x14ac:dyDescent="0.2">
      <c r="A227" s="16"/>
      <c r="B227" s="28"/>
      <c r="C227" s="29"/>
      <c r="D227" s="300" t="s">
        <v>32</v>
      </c>
      <c r="E227" s="301"/>
      <c r="F227" s="302"/>
      <c r="G227" s="235">
        <f t="shared" ref="G227" si="55">G225+G226</f>
        <v>12.53</v>
      </c>
    </row>
    <row r="228" spans="1:7" x14ac:dyDescent="0.2">
      <c r="A228" s="12"/>
      <c r="B228" s="290" t="s">
        <v>15</v>
      </c>
      <c r="C228" s="291"/>
      <c r="D228" s="291"/>
      <c r="E228" s="292"/>
      <c r="F228" s="13" t="s">
        <v>16</v>
      </c>
      <c r="G228" s="13" t="s">
        <v>17</v>
      </c>
    </row>
    <row r="229" spans="1:7" x14ac:dyDescent="0.2">
      <c r="A229" s="33" t="s">
        <v>354</v>
      </c>
      <c r="B229" s="285" t="s">
        <v>183</v>
      </c>
      <c r="C229" s="286"/>
      <c r="D229" s="286"/>
      <c r="E229" s="287"/>
      <c r="F229" s="14" t="s">
        <v>16</v>
      </c>
      <c r="G229" s="15" t="s">
        <v>716</v>
      </c>
    </row>
    <row r="230" spans="1:7" x14ac:dyDescent="0.2">
      <c r="A230" s="16"/>
      <c r="B230" s="276" t="s">
        <v>18</v>
      </c>
      <c r="C230" s="277"/>
      <c r="D230" s="277"/>
      <c r="E230" s="277"/>
      <c r="F230" s="277"/>
      <c r="G230" s="278"/>
    </row>
    <row r="231" spans="1:7" x14ac:dyDescent="0.2">
      <c r="A231" s="16"/>
      <c r="B231" s="303" t="s">
        <v>36</v>
      </c>
      <c r="C231" s="304"/>
      <c r="D231" s="17" t="s">
        <v>19</v>
      </c>
      <c r="E231" s="18" t="s">
        <v>20</v>
      </c>
      <c r="F231" s="19" t="s">
        <v>21</v>
      </c>
      <c r="G231" s="20" t="s">
        <v>22</v>
      </c>
    </row>
    <row r="232" spans="1:7" ht="12.75" customHeight="1" x14ac:dyDescent="0.2">
      <c r="A232" s="16"/>
      <c r="B232" s="274" t="s">
        <v>183</v>
      </c>
      <c r="C232" s="275"/>
      <c r="D232" s="47" t="s">
        <v>29</v>
      </c>
      <c r="E232" s="214">
        <v>1</v>
      </c>
      <c r="F232" s="207">
        <f>'Preço Médio Mercado'!N12</f>
        <v>8.4866666666666664</v>
      </c>
      <c r="G232" s="210">
        <f t="shared" ref="G232" si="56">ROUND(F232*E232,2)</f>
        <v>8.49</v>
      </c>
    </row>
    <row r="233" spans="1:7" x14ac:dyDescent="0.2">
      <c r="A233" s="16"/>
      <c r="B233" s="279"/>
      <c r="C233" s="280"/>
      <c r="D233" s="300" t="s">
        <v>23</v>
      </c>
      <c r="E233" s="301"/>
      <c r="F233" s="302"/>
      <c r="G233" s="211">
        <f>SUM(G232:G232)</f>
        <v>8.49</v>
      </c>
    </row>
    <row r="234" spans="1:7" x14ac:dyDescent="0.2">
      <c r="A234" s="16"/>
      <c r="B234" s="300" t="s">
        <v>24</v>
      </c>
      <c r="C234" s="301"/>
      <c r="D234" s="301"/>
      <c r="E234" s="301"/>
      <c r="F234" s="301"/>
      <c r="G234" s="302"/>
    </row>
    <row r="235" spans="1:7" x14ac:dyDescent="0.2">
      <c r="A235" s="16"/>
      <c r="B235" s="303" t="s">
        <v>36</v>
      </c>
      <c r="C235" s="304"/>
      <c r="D235" s="17" t="s">
        <v>19</v>
      </c>
      <c r="E235" s="18" t="s">
        <v>20</v>
      </c>
      <c r="F235" s="19" t="s">
        <v>21</v>
      </c>
      <c r="G235" s="20" t="s">
        <v>22</v>
      </c>
    </row>
    <row r="236" spans="1:7" x14ac:dyDescent="0.2">
      <c r="A236" s="16"/>
      <c r="B236" s="281" t="s">
        <v>127</v>
      </c>
      <c r="C236" s="281"/>
      <c r="D236" s="22" t="s">
        <v>30</v>
      </c>
      <c r="E236" s="215">
        <v>0.2</v>
      </c>
      <c r="F236" s="216">
        <v>4.8499999999999996</v>
      </c>
      <c r="G236" s="216">
        <f t="shared" ref="G236:G237" si="57">ROUND(F236*E236,2)</f>
        <v>0.97</v>
      </c>
    </row>
    <row r="237" spans="1:7" x14ac:dyDescent="0.2">
      <c r="A237" s="16"/>
      <c r="B237" s="78" t="s">
        <v>34</v>
      </c>
      <c r="C237" s="79"/>
      <c r="D237" s="22" t="s">
        <v>30</v>
      </c>
      <c r="E237" s="215">
        <v>0.4</v>
      </c>
      <c r="F237" s="216">
        <v>6.7</v>
      </c>
      <c r="G237" s="216">
        <f t="shared" si="57"/>
        <v>2.68</v>
      </c>
    </row>
    <row r="238" spans="1:7" x14ac:dyDescent="0.2">
      <c r="A238" s="16"/>
      <c r="B238" s="26"/>
      <c r="C238" s="26"/>
      <c r="D238" s="300" t="s">
        <v>26</v>
      </c>
      <c r="E238" s="301"/>
      <c r="F238" s="302"/>
      <c r="G238" s="216">
        <f>SUM(G236:G237)</f>
        <v>3.6500000000000004</v>
      </c>
    </row>
    <row r="239" spans="1:7" x14ac:dyDescent="0.2">
      <c r="A239" s="16"/>
      <c r="B239" s="26"/>
      <c r="C239" s="26"/>
      <c r="D239" s="300" t="s">
        <v>27</v>
      </c>
      <c r="E239" s="301"/>
      <c r="F239" s="302"/>
      <c r="G239" s="211">
        <f>ROUND(G238+(G238*E2),2)</f>
        <v>8.86</v>
      </c>
    </row>
    <row r="240" spans="1:7" x14ac:dyDescent="0.2">
      <c r="A240" s="16"/>
      <c r="B240" s="28"/>
      <c r="C240" s="29"/>
      <c r="D240" s="300" t="s">
        <v>28</v>
      </c>
      <c r="E240" s="301"/>
      <c r="F240" s="301"/>
      <c r="G240" s="302"/>
    </row>
    <row r="241" spans="1:7" x14ac:dyDescent="0.2">
      <c r="A241" s="16"/>
      <c r="B241" s="30"/>
      <c r="C241" s="31"/>
      <c r="D241" s="300" t="s">
        <v>18</v>
      </c>
      <c r="E241" s="301"/>
      <c r="F241" s="302"/>
      <c r="G241" s="217">
        <f>G233</f>
        <v>8.49</v>
      </c>
    </row>
    <row r="242" spans="1:7" x14ac:dyDescent="0.2">
      <c r="A242" s="16"/>
      <c r="B242" s="28"/>
      <c r="C242" s="29"/>
      <c r="D242" s="300" t="s">
        <v>24</v>
      </c>
      <c r="E242" s="301"/>
      <c r="F242" s="302"/>
      <c r="G242" s="217">
        <f t="shared" ref="G242" si="58">G239</f>
        <v>8.86</v>
      </c>
    </row>
    <row r="243" spans="1:7" x14ac:dyDescent="0.2">
      <c r="A243" s="16"/>
      <c r="B243" s="28"/>
      <c r="C243" s="29"/>
      <c r="D243" s="300" t="s">
        <v>32</v>
      </c>
      <c r="E243" s="301"/>
      <c r="F243" s="302"/>
      <c r="G243" s="217">
        <f t="shared" ref="G243" si="59">G241+G242</f>
        <v>17.350000000000001</v>
      </c>
    </row>
    <row r="244" spans="1:7" x14ac:dyDescent="0.2">
      <c r="A244" s="12"/>
      <c r="B244" s="290" t="s">
        <v>15</v>
      </c>
      <c r="C244" s="291"/>
      <c r="D244" s="291"/>
      <c r="E244" s="292"/>
      <c r="F244" s="13" t="s">
        <v>16</v>
      </c>
      <c r="G244" s="13" t="s">
        <v>17</v>
      </c>
    </row>
    <row r="245" spans="1:7" x14ac:dyDescent="0.2">
      <c r="A245" s="33" t="s">
        <v>355</v>
      </c>
      <c r="B245" s="285" t="s">
        <v>155</v>
      </c>
      <c r="C245" s="286"/>
      <c r="D245" s="286"/>
      <c r="E245" s="287"/>
      <c r="F245" s="14" t="s">
        <v>16</v>
      </c>
      <c r="G245" s="15" t="s">
        <v>716</v>
      </c>
    </row>
    <row r="246" spans="1:7" x14ac:dyDescent="0.2">
      <c r="A246" s="16"/>
      <c r="B246" s="276" t="s">
        <v>18</v>
      </c>
      <c r="C246" s="277"/>
      <c r="D246" s="277"/>
      <c r="E246" s="277"/>
      <c r="F246" s="277"/>
      <c r="G246" s="278"/>
    </row>
    <row r="247" spans="1:7" x14ac:dyDescent="0.2">
      <c r="A247" s="16"/>
      <c r="B247" s="303" t="s">
        <v>36</v>
      </c>
      <c r="C247" s="304"/>
      <c r="D247" s="17" t="s">
        <v>19</v>
      </c>
      <c r="E247" s="18" t="s">
        <v>20</v>
      </c>
      <c r="F247" s="19" t="s">
        <v>21</v>
      </c>
      <c r="G247" s="20" t="s">
        <v>22</v>
      </c>
    </row>
    <row r="248" spans="1:7" x14ac:dyDescent="0.2">
      <c r="A248" s="16"/>
      <c r="B248" s="274" t="s">
        <v>155</v>
      </c>
      <c r="C248" s="275"/>
      <c r="D248" s="47" t="s">
        <v>29</v>
      </c>
      <c r="E248" s="214">
        <v>1</v>
      </c>
      <c r="F248" s="207">
        <f>'Preço Médio Mercado'!N21</f>
        <v>29.153333333333332</v>
      </c>
      <c r="G248" s="210">
        <f t="shared" ref="G248" si="60">ROUND(F248*E248,2)</f>
        <v>29.15</v>
      </c>
    </row>
    <row r="249" spans="1:7" x14ac:dyDescent="0.2">
      <c r="A249" s="16"/>
      <c r="B249" s="279"/>
      <c r="C249" s="280"/>
      <c r="D249" s="300" t="s">
        <v>23</v>
      </c>
      <c r="E249" s="301"/>
      <c r="F249" s="302"/>
      <c r="G249" s="211">
        <f>SUM(G248:G248)</f>
        <v>29.15</v>
      </c>
    </row>
    <row r="250" spans="1:7" x14ac:dyDescent="0.2">
      <c r="A250" s="16"/>
      <c r="B250" s="300" t="s">
        <v>24</v>
      </c>
      <c r="C250" s="301"/>
      <c r="D250" s="301"/>
      <c r="E250" s="301"/>
      <c r="F250" s="301"/>
      <c r="G250" s="302"/>
    </row>
    <row r="251" spans="1:7" x14ac:dyDescent="0.2">
      <c r="A251" s="16"/>
      <c r="B251" s="303" t="s">
        <v>36</v>
      </c>
      <c r="C251" s="304"/>
      <c r="D251" s="17" t="s">
        <v>19</v>
      </c>
      <c r="E251" s="18" t="s">
        <v>20</v>
      </c>
      <c r="F251" s="19" t="s">
        <v>21</v>
      </c>
      <c r="G251" s="20" t="s">
        <v>22</v>
      </c>
    </row>
    <row r="252" spans="1:7" x14ac:dyDescent="0.2">
      <c r="A252" s="16"/>
      <c r="B252" s="281" t="s">
        <v>127</v>
      </c>
      <c r="C252" s="281"/>
      <c r="D252" s="22" t="s">
        <v>30</v>
      </c>
      <c r="E252" s="215">
        <v>0.2</v>
      </c>
      <c r="F252" s="216">
        <v>4.8499999999999996</v>
      </c>
      <c r="G252" s="216">
        <f t="shared" ref="G252:G253" si="61">ROUND(F252*E252,2)</f>
        <v>0.97</v>
      </c>
    </row>
    <row r="253" spans="1:7" x14ac:dyDescent="0.2">
      <c r="A253" s="16"/>
      <c r="B253" s="78" t="s">
        <v>34</v>
      </c>
      <c r="C253" s="79"/>
      <c r="D253" s="22" t="s">
        <v>30</v>
      </c>
      <c r="E253" s="215">
        <v>0.4</v>
      </c>
      <c r="F253" s="216">
        <v>6.7</v>
      </c>
      <c r="G253" s="216">
        <f t="shared" si="61"/>
        <v>2.68</v>
      </c>
    </row>
    <row r="254" spans="1:7" x14ac:dyDescent="0.2">
      <c r="A254" s="16"/>
      <c r="B254" s="26"/>
      <c r="C254" s="26"/>
      <c r="D254" s="300" t="s">
        <v>26</v>
      </c>
      <c r="E254" s="301"/>
      <c r="F254" s="302"/>
      <c r="G254" s="216">
        <f>SUM(G252:G253)</f>
        <v>3.6500000000000004</v>
      </c>
    </row>
    <row r="255" spans="1:7" x14ac:dyDescent="0.2">
      <c r="A255" s="16"/>
      <c r="B255" s="26"/>
      <c r="C255" s="26"/>
      <c r="D255" s="300" t="s">
        <v>27</v>
      </c>
      <c r="E255" s="301"/>
      <c r="F255" s="302"/>
      <c r="G255" s="211">
        <f>ROUND(G254+(G254*E2),2)</f>
        <v>8.86</v>
      </c>
    </row>
    <row r="256" spans="1:7" x14ac:dyDescent="0.2">
      <c r="A256" s="16"/>
      <c r="B256" s="28"/>
      <c r="C256" s="29"/>
      <c r="D256" s="300" t="s">
        <v>28</v>
      </c>
      <c r="E256" s="301"/>
      <c r="F256" s="301"/>
      <c r="G256" s="302"/>
    </row>
    <row r="257" spans="1:7" x14ac:dyDescent="0.2">
      <c r="A257" s="16"/>
      <c r="B257" s="30"/>
      <c r="C257" s="31"/>
      <c r="D257" s="300" t="s">
        <v>18</v>
      </c>
      <c r="E257" s="301"/>
      <c r="F257" s="302"/>
      <c r="G257" s="217">
        <f>G249</f>
        <v>29.15</v>
      </c>
    </row>
    <row r="258" spans="1:7" x14ac:dyDescent="0.2">
      <c r="A258" s="16"/>
      <c r="B258" s="28"/>
      <c r="C258" s="29"/>
      <c r="D258" s="300" t="s">
        <v>24</v>
      </c>
      <c r="E258" s="301"/>
      <c r="F258" s="302"/>
      <c r="G258" s="217">
        <f t="shared" ref="G258" si="62">G255</f>
        <v>8.86</v>
      </c>
    </row>
    <row r="259" spans="1:7" x14ac:dyDescent="0.2">
      <c r="A259" s="16"/>
      <c r="B259" s="28"/>
      <c r="C259" s="29"/>
      <c r="D259" s="300" t="s">
        <v>32</v>
      </c>
      <c r="E259" s="301"/>
      <c r="F259" s="302"/>
      <c r="G259" s="217">
        <f t="shared" ref="G259" si="63">G257+G258</f>
        <v>38.01</v>
      </c>
    </row>
    <row r="260" spans="1:7" x14ac:dyDescent="0.2">
      <c r="A260" s="12"/>
      <c r="B260" s="290" t="s">
        <v>15</v>
      </c>
      <c r="C260" s="291"/>
      <c r="D260" s="291"/>
      <c r="E260" s="292"/>
      <c r="F260" s="13" t="s">
        <v>16</v>
      </c>
      <c r="G260" s="13" t="s">
        <v>17</v>
      </c>
    </row>
    <row r="261" spans="1:7" x14ac:dyDescent="0.2">
      <c r="A261" s="33" t="s">
        <v>356</v>
      </c>
      <c r="B261" s="285" t="s">
        <v>156</v>
      </c>
      <c r="C261" s="286"/>
      <c r="D261" s="286"/>
      <c r="E261" s="287"/>
      <c r="F261" s="14" t="s">
        <v>16</v>
      </c>
      <c r="G261" s="15" t="s">
        <v>716</v>
      </c>
    </row>
    <row r="262" spans="1:7" x14ac:dyDescent="0.2">
      <c r="A262" s="16"/>
      <c r="B262" s="276" t="s">
        <v>18</v>
      </c>
      <c r="C262" s="277"/>
      <c r="D262" s="277"/>
      <c r="E262" s="277"/>
      <c r="F262" s="277"/>
      <c r="G262" s="278"/>
    </row>
    <row r="263" spans="1:7" x14ac:dyDescent="0.2">
      <c r="A263" s="16"/>
      <c r="B263" s="303" t="s">
        <v>36</v>
      </c>
      <c r="C263" s="304"/>
      <c r="D263" s="17" t="s">
        <v>19</v>
      </c>
      <c r="E263" s="18" t="s">
        <v>20</v>
      </c>
      <c r="F263" s="19" t="s">
        <v>21</v>
      </c>
      <c r="G263" s="20" t="s">
        <v>22</v>
      </c>
    </row>
    <row r="264" spans="1:7" x14ac:dyDescent="0.2">
      <c r="A264" s="16"/>
      <c r="B264" s="274" t="s">
        <v>156</v>
      </c>
      <c r="C264" s="275"/>
      <c r="D264" s="47" t="s">
        <v>29</v>
      </c>
      <c r="E264" s="214">
        <v>1</v>
      </c>
      <c r="F264" s="207">
        <f>'Preço Médio Mercado'!N22</f>
        <v>2.77</v>
      </c>
      <c r="G264" s="210">
        <f t="shared" ref="G264" si="64">ROUND(F264*E264,2)</f>
        <v>2.77</v>
      </c>
    </row>
    <row r="265" spans="1:7" x14ac:dyDescent="0.2">
      <c r="A265" s="16"/>
      <c r="B265" s="279"/>
      <c r="C265" s="280"/>
      <c r="D265" s="300" t="s">
        <v>23</v>
      </c>
      <c r="E265" s="301"/>
      <c r="F265" s="302"/>
      <c r="G265" s="211">
        <f>SUM(G264:G264)</f>
        <v>2.77</v>
      </c>
    </row>
    <row r="266" spans="1:7" x14ac:dyDescent="0.2">
      <c r="A266" s="16"/>
      <c r="B266" s="300" t="s">
        <v>24</v>
      </c>
      <c r="C266" s="301"/>
      <c r="D266" s="301"/>
      <c r="E266" s="301"/>
      <c r="F266" s="301"/>
      <c r="G266" s="302"/>
    </row>
    <row r="267" spans="1:7" x14ac:dyDescent="0.2">
      <c r="A267" s="16"/>
      <c r="B267" s="303" t="s">
        <v>36</v>
      </c>
      <c r="C267" s="304"/>
      <c r="D267" s="17" t="s">
        <v>19</v>
      </c>
      <c r="E267" s="18" t="s">
        <v>20</v>
      </c>
      <c r="F267" s="19" t="s">
        <v>21</v>
      </c>
      <c r="G267" s="20" t="s">
        <v>22</v>
      </c>
    </row>
    <row r="268" spans="1:7" x14ac:dyDescent="0.2">
      <c r="A268" s="16"/>
      <c r="B268" s="281" t="s">
        <v>127</v>
      </c>
      <c r="C268" s="281"/>
      <c r="D268" s="22" t="s">
        <v>30</v>
      </c>
      <c r="E268" s="215">
        <v>0.2</v>
      </c>
      <c r="F268" s="216">
        <v>4.8499999999999996</v>
      </c>
      <c r="G268" s="216">
        <f t="shared" ref="G268:G269" si="65">ROUND(F268*E268,2)</f>
        <v>0.97</v>
      </c>
    </row>
    <row r="269" spans="1:7" x14ac:dyDescent="0.2">
      <c r="A269" s="16"/>
      <c r="B269" s="78" t="s">
        <v>34</v>
      </c>
      <c r="C269" s="79"/>
      <c r="D269" s="22" t="s">
        <v>30</v>
      </c>
      <c r="E269" s="215">
        <v>0.4</v>
      </c>
      <c r="F269" s="216">
        <v>6.7</v>
      </c>
      <c r="G269" s="216">
        <f t="shared" si="65"/>
        <v>2.68</v>
      </c>
    </row>
    <row r="270" spans="1:7" x14ac:dyDescent="0.2">
      <c r="A270" s="16"/>
      <c r="B270" s="26"/>
      <c r="C270" s="26"/>
      <c r="D270" s="300" t="s">
        <v>26</v>
      </c>
      <c r="E270" s="301"/>
      <c r="F270" s="302"/>
      <c r="G270" s="216">
        <f>SUM(G268:G269)</f>
        <v>3.6500000000000004</v>
      </c>
    </row>
    <row r="271" spans="1:7" x14ac:dyDescent="0.2">
      <c r="A271" s="16"/>
      <c r="B271" s="26"/>
      <c r="C271" s="26"/>
      <c r="D271" s="300" t="s">
        <v>27</v>
      </c>
      <c r="E271" s="301"/>
      <c r="F271" s="302"/>
      <c r="G271" s="211">
        <f>ROUND(G270+(G270*E2),2)</f>
        <v>8.86</v>
      </c>
    </row>
    <row r="272" spans="1:7" x14ac:dyDescent="0.2">
      <c r="A272" s="16"/>
      <c r="B272" s="28"/>
      <c r="C272" s="29"/>
      <c r="D272" s="300" t="s">
        <v>28</v>
      </c>
      <c r="E272" s="301"/>
      <c r="F272" s="301"/>
      <c r="G272" s="302"/>
    </row>
    <row r="273" spans="1:7" x14ac:dyDescent="0.2">
      <c r="A273" s="16"/>
      <c r="B273" s="30"/>
      <c r="C273" s="31"/>
      <c r="D273" s="300" t="s">
        <v>18</v>
      </c>
      <c r="E273" s="301"/>
      <c r="F273" s="302"/>
      <c r="G273" s="217">
        <f>G265</f>
        <v>2.77</v>
      </c>
    </row>
    <row r="274" spans="1:7" x14ac:dyDescent="0.2">
      <c r="A274" s="16"/>
      <c r="B274" s="28"/>
      <c r="C274" s="29"/>
      <c r="D274" s="300" t="s">
        <v>24</v>
      </c>
      <c r="E274" s="301"/>
      <c r="F274" s="302"/>
      <c r="G274" s="217">
        <f t="shared" ref="G274" si="66">G271</f>
        <v>8.86</v>
      </c>
    </row>
    <row r="275" spans="1:7" x14ac:dyDescent="0.2">
      <c r="A275" s="16"/>
      <c r="B275" s="28"/>
      <c r="C275" s="29"/>
      <c r="D275" s="300" t="s">
        <v>32</v>
      </c>
      <c r="E275" s="301"/>
      <c r="F275" s="302"/>
      <c r="G275" s="217">
        <f t="shared" ref="G275" si="67">G273+G274</f>
        <v>11.629999999999999</v>
      </c>
    </row>
    <row r="276" spans="1:7" x14ac:dyDescent="0.2">
      <c r="A276" s="12"/>
      <c r="B276" s="290" t="s">
        <v>15</v>
      </c>
      <c r="C276" s="291"/>
      <c r="D276" s="291"/>
      <c r="E276" s="292"/>
      <c r="F276" s="13" t="s">
        <v>16</v>
      </c>
      <c r="G276" s="13" t="s">
        <v>17</v>
      </c>
    </row>
    <row r="277" spans="1:7" x14ac:dyDescent="0.2">
      <c r="A277" s="33" t="s">
        <v>357</v>
      </c>
      <c r="B277" s="285" t="s">
        <v>184</v>
      </c>
      <c r="C277" s="286"/>
      <c r="D277" s="286"/>
      <c r="E277" s="287"/>
      <c r="F277" s="14" t="s">
        <v>16</v>
      </c>
      <c r="G277" s="15" t="s">
        <v>716</v>
      </c>
    </row>
    <row r="278" spans="1:7" x14ac:dyDescent="0.2">
      <c r="A278" s="16"/>
      <c r="B278" s="276" t="s">
        <v>18</v>
      </c>
      <c r="C278" s="277"/>
      <c r="D278" s="277"/>
      <c r="E278" s="277"/>
      <c r="F278" s="277"/>
      <c r="G278" s="278"/>
    </row>
    <row r="279" spans="1:7" x14ac:dyDescent="0.2">
      <c r="A279" s="16"/>
      <c r="B279" s="303" t="s">
        <v>36</v>
      </c>
      <c r="C279" s="304"/>
      <c r="D279" s="17" t="s">
        <v>19</v>
      </c>
      <c r="E279" s="18" t="s">
        <v>20</v>
      </c>
      <c r="F279" s="19" t="s">
        <v>21</v>
      </c>
      <c r="G279" s="20" t="s">
        <v>22</v>
      </c>
    </row>
    <row r="280" spans="1:7" x14ac:dyDescent="0.2">
      <c r="A280" s="16"/>
      <c r="B280" s="274" t="s">
        <v>184</v>
      </c>
      <c r="C280" s="275"/>
      <c r="D280" s="47" t="s">
        <v>29</v>
      </c>
      <c r="E280" s="214">
        <v>1</v>
      </c>
      <c r="F280" s="207">
        <f>'Preço Médio Mercado'!N13</f>
        <v>2.5133333333333332</v>
      </c>
      <c r="G280" s="210">
        <f t="shared" ref="G280" si="68">ROUND(F280*E280,2)</f>
        <v>2.5099999999999998</v>
      </c>
    </row>
    <row r="281" spans="1:7" x14ac:dyDescent="0.2">
      <c r="A281" s="16"/>
      <c r="B281" s="279"/>
      <c r="C281" s="280"/>
      <c r="D281" s="300" t="s">
        <v>23</v>
      </c>
      <c r="E281" s="301"/>
      <c r="F281" s="302"/>
      <c r="G281" s="211">
        <f>SUM(G280:G280)</f>
        <v>2.5099999999999998</v>
      </c>
    </row>
    <row r="282" spans="1:7" x14ac:dyDescent="0.2">
      <c r="A282" s="16"/>
      <c r="B282" s="300" t="s">
        <v>24</v>
      </c>
      <c r="C282" s="301"/>
      <c r="D282" s="301"/>
      <c r="E282" s="301"/>
      <c r="F282" s="301"/>
      <c r="G282" s="302"/>
    </row>
    <row r="283" spans="1:7" x14ac:dyDescent="0.2">
      <c r="A283" s="16"/>
      <c r="B283" s="303" t="s">
        <v>36</v>
      </c>
      <c r="C283" s="304"/>
      <c r="D283" s="17" t="s">
        <v>19</v>
      </c>
      <c r="E283" s="18" t="s">
        <v>20</v>
      </c>
      <c r="F283" s="19" t="s">
        <v>21</v>
      </c>
      <c r="G283" s="20" t="s">
        <v>22</v>
      </c>
    </row>
    <row r="284" spans="1:7" x14ac:dyDescent="0.2">
      <c r="A284" s="16"/>
      <c r="B284" s="281" t="s">
        <v>127</v>
      </c>
      <c r="C284" s="281"/>
      <c r="D284" s="22" t="s">
        <v>30</v>
      </c>
      <c r="E284" s="215">
        <v>0.2</v>
      </c>
      <c r="F284" s="216">
        <v>4.8499999999999996</v>
      </c>
      <c r="G284" s="216">
        <f t="shared" ref="G284:G285" si="69">ROUND(F284*E284,2)</f>
        <v>0.97</v>
      </c>
    </row>
    <row r="285" spans="1:7" x14ac:dyDescent="0.2">
      <c r="A285" s="16"/>
      <c r="B285" s="78" t="s">
        <v>34</v>
      </c>
      <c r="C285" s="79"/>
      <c r="D285" s="22" t="s">
        <v>30</v>
      </c>
      <c r="E285" s="215">
        <v>0.4</v>
      </c>
      <c r="F285" s="216">
        <v>6.7</v>
      </c>
      <c r="G285" s="216">
        <f t="shared" si="69"/>
        <v>2.68</v>
      </c>
    </row>
    <row r="286" spans="1:7" x14ac:dyDescent="0.2">
      <c r="A286" s="16"/>
      <c r="B286" s="26"/>
      <c r="C286" s="26"/>
      <c r="D286" s="300" t="s">
        <v>26</v>
      </c>
      <c r="E286" s="301"/>
      <c r="F286" s="302"/>
      <c r="G286" s="216">
        <f>SUM(G284:G285)</f>
        <v>3.6500000000000004</v>
      </c>
    </row>
    <row r="287" spans="1:7" x14ac:dyDescent="0.2">
      <c r="A287" s="16"/>
      <c r="B287" s="26"/>
      <c r="C287" s="26"/>
      <c r="D287" s="300" t="s">
        <v>27</v>
      </c>
      <c r="E287" s="301"/>
      <c r="F287" s="302"/>
      <c r="G287" s="211">
        <f>ROUND(G286+(G286*E2),2)</f>
        <v>8.86</v>
      </c>
    </row>
    <row r="288" spans="1:7" x14ac:dyDescent="0.2">
      <c r="A288" s="16"/>
      <c r="B288" s="28"/>
      <c r="C288" s="29"/>
      <c r="D288" s="300" t="s">
        <v>28</v>
      </c>
      <c r="E288" s="301"/>
      <c r="F288" s="301"/>
      <c r="G288" s="302"/>
    </row>
    <row r="289" spans="1:7" x14ac:dyDescent="0.2">
      <c r="A289" s="16"/>
      <c r="B289" s="30"/>
      <c r="C289" s="31"/>
      <c r="D289" s="300" t="s">
        <v>18</v>
      </c>
      <c r="E289" s="301"/>
      <c r="F289" s="302"/>
      <c r="G289" s="217">
        <f>G281</f>
        <v>2.5099999999999998</v>
      </c>
    </row>
    <row r="290" spans="1:7" x14ac:dyDescent="0.2">
      <c r="A290" s="16"/>
      <c r="B290" s="28"/>
      <c r="C290" s="29"/>
      <c r="D290" s="300" t="s">
        <v>24</v>
      </c>
      <c r="E290" s="301"/>
      <c r="F290" s="302"/>
      <c r="G290" s="217">
        <f t="shared" ref="G290" si="70">G287</f>
        <v>8.86</v>
      </c>
    </row>
    <row r="291" spans="1:7" x14ac:dyDescent="0.2">
      <c r="A291" s="16"/>
      <c r="B291" s="28"/>
      <c r="C291" s="29"/>
      <c r="D291" s="300" t="s">
        <v>32</v>
      </c>
      <c r="E291" s="301"/>
      <c r="F291" s="302"/>
      <c r="G291" s="217">
        <f t="shared" ref="G291" si="71">G289+G290</f>
        <v>11.37</v>
      </c>
    </row>
    <row r="292" spans="1:7" x14ac:dyDescent="0.2">
      <c r="A292" s="12"/>
      <c r="B292" s="290" t="s">
        <v>15</v>
      </c>
      <c r="C292" s="291"/>
      <c r="D292" s="291"/>
      <c r="E292" s="292"/>
      <c r="F292" s="13" t="s">
        <v>16</v>
      </c>
      <c r="G292" s="13" t="s">
        <v>17</v>
      </c>
    </row>
    <row r="293" spans="1:7" x14ac:dyDescent="0.2">
      <c r="A293" s="33" t="s">
        <v>358</v>
      </c>
      <c r="B293" s="285" t="s">
        <v>168</v>
      </c>
      <c r="C293" s="286"/>
      <c r="D293" s="286"/>
      <c r="E293" s="287"/>
      <c r="F293" s="14" t="s">
        <v>16</v>
      </c>
      <c r="G293" s="15" t="s">
        <v>716</v>
      </c>
    </row>
    <row r="294" spans="1:7" x14ac:dyDescent="0.2">
      <c r="A294" s="16"/>
      <c r="B294" s="276" t="s">
        <v>18</v>
      </c>
      <c r="C294" s="277"/>
      <c r="D294" s="277"/>
      <c r="E294" s="277"/>
      <c r="F294" s="277"/>
      <c r="G294" s="278"/>
    </row>
    <row r="295" spans="1:7" x14ac:dyDescent="0.2">
      <c r="A295" s="16"/>
      <c r="B295" s="303" t="s">
        <v>36</v>
      </c>
      <c r="C295" s="304"/>
      <c r="D295" s="17" t="s">
        <v>19</v>
      </c>
      <c r="E295" s="18" t="s">
        <v>20</v>
      </c>
      <c r="F295" s="19" t="s">
        <v>21</v>
      </c>
      <c r="G295" s="20" t="s">
        <v>22</v>
      </c>
    </row>
    <row r="296" spans="1:7" x14ac:dyDescent="0.2">
      <c r="A296" s="16"/>
      <c r="B296" s="274" t="s">
        <v>168</v>
      </c>
      <c r="C296" s="275"/>
      <c r="D296" s="47" t="s">
        <v>29</v>
      </c>
      <c r="E296" s="214">
        <v>1</v>
      </c>
      <c r="F296" s="207">
        <f>'Preço Médio Mercado'!N14</f>
        <v>3.8033333333333332</v>
      </c>
      <c r="G296" s="210">
        <f t="shared" ref="G296" si="72">ROUND(F296*E296,2)</f>
        <v>3.8</v>
      </c>
    </row>
    <row r="297" spans="1:7" x14ac:dyDescent="0.2">
      <c r="A297" s="16"/>
      <c r="B297" s="279"/>
      <c r="C297" s="280"/>
      <c r="D297" s="300" t="s">
        <v>23</v>
      </c>
      <c r="E297" s="301"/>
      <c r="F297" s="302"/>
      <c r="G297" s="211">
        <f>SUM(G296:G296)</f>
        <v>3.8</v>
      </c>
    </row>
    <row r="298" spans="1:7" x14ac:dyDescent="0.2">
      <c r="A298" s="16"/>
      <c r="B298" s="300" t="s">
        <v>24</v>
      </c>
      <c r="C298" s="301"/>
      <c r="D298" s="301"/>
      <c r="E298" s="301"/>
      <c r="F298" s="301"/>
      <c r="G298" s="302"/>
    </row>
    <row r="299" spans="1:7" x14ac:dyDescent="0.2">
      <c r="A299" s="16"/>
      <c r="B299" s="303" t="s">
        <v>36</v>
      </c>
      <c r="C299" s="304"/>
      <c r="D299" s="17" t="s">
        <v>19</v>
      </c>
      <c r="E299" s="18" t="s">
        <v>20</v>
      </c>
      <c r="F299" s="19" t="s">
        <v>21</v>
      </c>
      <c r="G299" s="20" t="s">
        <v>22</v>
      </c>
    </row>
    <row r="300" spans="1:7" x14ac:dyDescent="0.2">
      <c r="A300" s="16"/>
      <c r="B300" s="281" t="s">
        <v>127</v>
      </c>
      <c r="C300" s="281"/>
      <c r="D300" s="22" t="s">
        <v>30</v>
      </c>
      <c r="E300" s="215">
        <v>0.2</v>
      </c>
      <c r="F300" s="216">
        <v>4.8499999999999996</v>
      </c>
      <c r="G300" s="216">
        <f t="shared" ref="G300:G301" si="73">ROUND(F300*E300,2)</f>
        <v>0.97</v>
      </c>
    </row>
    <row r="301" spans="1:7" x14ac:dyDescent="0.2">
      <c r="A301" s="16"/>
      <c r="B301" s="78" t="s">
        <v>34</v>
      </c>
      <c r="C301" s="79"/>
      <c r="D301" s="22" t="s">
        <v>30</v>
      </c>
      <c r="E301" s="215">
        <v>0.4</v>
      </c>
      <c r="F301" s="216">
        <v>6.7</v>
      </c>
      <c r="G301" s="216">
        <f t="shared" si="73"/>
        <v>2.68</v>
      </c>
    </row>
    <row r="302" spans="1:7" x14ac:dyDescent="0.2">
      <c r="A302" s="16"/>
      <c r="B302" s="26"/>
      <c r="C302" s="26"/>
      <c r="D302" s="300" t="s">
        <v>26</v>
      </c>
      <c r="E302" s="301"/>
      <c r="F302" s="302"/>
      <c r="G302" s="216">
        <f>SUM(G300:G301)</f>
        <v>3.6500000000000004</v>
      </c>
    </row>
    <row r="303" spans="1:7" x14ac:dyDescent="0.2">
      <c r="A303" s="16"/>
      <c r="B303" s="26"/>
      <c r="C303" s="26"/>
      <c r="D303" s="300" t="s">
        <v>27</v>
      </c>
      <c r="E303" s="301"/>
      <c r="F303" s="302"/>
      <c r="G303" s="211">
        <f>ROUND(G302+(G302*E2),2)</f>
        <v>8.86</v>
      </c>
    </row>
    <row r="304" spans="1:7" x14ac:dyDescent="0.2">
      <c r="A304" s="16"/>
      <c r="B304" s="28"/>
      <c r="C304" s="29"/>
      <c r="D304" s="300" t="s">
        <v>28</v>
      </c>
      <c r="E304" s="301"/>
      <c r="F304" s="301"/>
      <c r="G304" s="302"/>
    </row>
    <row r="305" spans="1:7" x14ac:dyDescent="0.2">
      <c r="A305" s="16"/>
      <c r="B305" s="30"/>
      <c r="C305" s="31"/>
      <c r="D305" s="300" t="s">
        <v>18</v>
      </c>
      <c r="E305" s="301"/>
      <c r="F305" s="302"/>
      <c r="G305" s="217">
        <f>G297</f>
        <v>3.8</v>
      </c>
    </row>
    <row r="306" spans="1:7" x14ac:dyDescent="0.2">
      <c r="A306" s="16"/>
      <c r="B306" s="28"/>
      <c r="C306" s="29"/>
      <c r="D306" s="300" t="s">
        <v>24</v>
      </c>
      <c r="E306" s="301"/>
      <c r="F306" s="302"/>
      <c r="G306" s="217">
        <f t="shared" ref="G306" si="74">G303</f>
        <v>8.86</v>
      </c>
    </row>
    <row r="307" spans="1:7" x14ac:dyDescent="0.2">
      <c r="A307" s="16"/>
      <c r="B307" s="28"/>
      <c r="C307" s="29"/>
      <c r="D307" s="300" t="s">
        <v>32</v>
      </c>
      <c r="E307" s="301"/>
      <c r="F307" s="302"/>
      <c r="G307" s="217">
        <f t="shared" ref="G307" si="75">G305+G306</f>
        <v>12.66</v>
      </c>
    </row>
    <row r="308" spans="1:7" x14ac:dyDescent="0.2">
      <c r="A308" s="12"/>
      <c r="B308" s="290" t="s">
        <v>15</v>
      </c>
      <c r="C308" s="291"/>
      <c r="D308" s="291"/>
      <c r="E308" s="292"/>
      <c r="F308" s="13" t="s">
        <v>16</v>
      </c>
      <c r="G308" s="13" t="s">
        <v>17</v>
      </c>
    </row>
    <row r="309" spans="1:7" x14ac:dyDescent="0.2">
      <c r="A309" s="33" t="s">
        <v>407</v>
      </c>
      <c r="B309" s="305" t="s">
        <v>148</v>
      </c>
      <c r="C309" s="306"/>
      <c r="D309" s="306"/>
      <c r="E309" s="307"/>
      <c r="F309" s="14" t="s">
        <v>16</v>
      </c>
      <c r="G309" s="15" t="s">
        <v>716</v>
      </c>
    </row>
    <row r="310" spans="1:7" x14ac:dyDescent="0.2">
      <c r="A310" s="16"/>
      <c r="B310" s="276" t="s">
        <v>18</v>
      </c>
      <c r="C310" s="277"/>
      <c r="D310" s="277"/>
      <c r="E310" s="277"/>
      <c r="F310" s="277"/>
      <c r="G310" s="278"/>
    </row>
    <row r="311" spans="1:7" x14ac:dyDescent="0.2">
      <c r="A311" s="16"/>
      <c r="B311" s="303" t="s">
        <v>36</v>
      </c>
      <c r="C311" s="304"/>
      <c r="D311" s="17" t="s">
        <v>19</v>
      </c>
      <c r="E311" s="18" t="s">
        <v>20</v>
      </c>
      <c r="F311" s="19" t="s">
        <v>21</v>
      </c>
      <c r="G311" s="20" t="s">
        <v>22</v>
      </c>
    </row>
    <row r="312" spans="1:7" x14ac:dyDescent="0.2">
      <c r="A312" s="16"/>
      <c r="B312" s="274" t="s">
        <v>123</v>
      </c>
      <c r="C312" s="275"/>
      <c r="D312" s="47" t="s">
        <v>124</v>
      </c>
      <c r="E312" s="214">
        <v>12</v>
      </c>
      <c r="F312" s="207">
        <v>1.27</v>
      </c>
      <c r="G312" s="210">
        <f t="shared" ref="G312:G318" si="76">ROUND(F312*E312,2)</f>
        <v>15.24</v>
      </c>
    </row>
    <row r="313" spans="1:7" x14ac:dyDescent="0.2">
      <c r="A313" s="16"/>
      <c r="B313" s="274" t="s">
        <v>139</v>
      </c>
      <c r="C313" s="275"/>
      <c r="D313" s="47" t="s">
        <v>124</v>
      </c>
      <c r="E313" s="214">
        <v>4</v>
      </c>
      <c r="F313" s="207">
        <v>2.36</v>
      </c>
      <c r="G313" s="210">
        <f t="shared" si="76"/>
        <v>9.44</v>
      </c>
    </row>
    <row r="314" spans="1:7" x14ac:dyDescent="0.2">
      <c r="A314" s="16"/>
      <c r="B314" s="274" t="s">
        <v>133</v>
      </c>
      <c r="C314" s="275"/>
      <c r="D314" s="47" t="s">
        <v>29</v>
      </c>
      <c r="E314" s="214">
        <v>2</v>
      </c>
      <c r="F314" s="207">
        <v>2.02</v>
      </c>
      <c r="G314" s="210">
        <f t="shared" si="76"/>
        <v>4.04</v>
      </c>
    </row>
    <row r="315" spans="1:7" x14ac:dyDescent="0.2">
      <c r="A315" s="16"/>
      <c r="B315" s="274" t="s">
        <v>134</v>
      </c>
      <c r="C315" s="275"/>
      <c r="D315" s="47" t="s">
        <v>29</v>
      </c>
      <c r="E315" s="214">
        <v>2</v>
      </c>
      <c r="F315" s="207">
        <v>0.88</v>
      </c>
      <c r="G315" s="210">
        <f t="shared" si="76"/>
        <v>1.76</v>
      </c>
    </row>
    <row r="316" spans="1:7" x14ac:dyDescent="0.2">
      <c r="A316" s="16"/>
      <c r="B316" s="274" t="s">
        <v>129</v>
      </c>
      <c r="C316" s="275"/>
      <c r="D316" s="47" t="s">
        <v>29</v>
      </c>
      <c r="E316" s="214">
        <v>1</v>
      </c>
      <c r="F316" s="207">
        <v>1.2</v>
      </c>
      <c r="G316" s="210">
        <f t="shared" si="76"/>
        <v>1.2</v>
      </c>
    </row>
    <row r="317" spans="1:7" x14ac:dyDescent="0.2">
      <c r="A317" s="16"/>
      <c r="B317" s="274" t="s">
        <v>137</v>
      </c>
      <c r="C317" s="275"/>
      <c r="D317" s="47" t="s">
        <v>29</v>
      </c>
      <c r="E317" s="215">
        <v>2</v>
      </c>
      <c r="F317" s="207">
        <v>0.63</v>
      </c>
      <c r="G317" s="210">
        <f t="shared" si="76"/>
        <v>1.26</v>
      </c>
    </row>
    <row r="318" spans="1:7" x14ac:dyDescent="0.2">
      <c r="A318" s="16"/>
      <c r="B318" s="274" t="s">
        <v>135</v>
      </c>
      <c r="C318" s="275"/>
      <c r="D318" s="47" t="s">
        <v>29</v>
      </c>
      <c r="E318" s="215">
        <v>2</v>
      </c>
      <c r="F318" s="207">
        <v>0.96</v>
      </c>
      <c r="G318" s="210">
        <f t="shared" si="76"/>
        <v>1.92</v>
      </c>
    </row>
    <row r="319" spans="1:7" x14ac:dyDescent="0.2">
      <c r="A319" s="16"/>
      <c r="B319" s="279"/>
      <c r="C319" s="280"/>
      <c r="D319" s="300" t="s">
        <v>23</v>
      </c>
      <c r="E319" s="301"/>
      <c r="F319" s="302"/>
      <c r="G319" s="211">
        <f>SUM(G312:G318)</f>
        <v>34.86</v>
      </c>
    </row>
    <row r="320" spans="1:7" x14ac:dyDescent="0.2">
      <c r="A320" s="16"/>
      <c r="B320" s="300" t="s">
        <v>24</v>
      </c>
      <c r="C320" s="301"/>
      <c r="D320" s="301"/>
      <c r="E320" s="301"/>
      <c r="F320" s="301"/>
      <c r="G320" s="302"/>
    </row>
    <row r="321" spans="1:7" x14ac:dyDescent="0.2">
      <c r="A321" s="16"/>
      <c r="B321" s="303" t="s">
        <v>36</v>
      </c>
      <c r="C321" s="304"/>
      <c r="D321" s="17" t="s">
        <v>19</v>
      </c>
      <c r="E321" s="18" t="s">
        <v>20</v>
      </c>
      <c r="F321" s="19" t="s">
        <v>21</v>
      </c>
      <c r="G321" s="20" t="s">
        <v>22</v>
      </c>
    </row>
    <row r="322" spans="1:7" x14ac:dyDescent="0.2">
      <c r="A322" s="16"/>
      <c r="B322" s="281" t="s">
        <v>127</v>
      </c>
      <c r="C322" s="281"/>
      <c r="D322" s="22" t="s">
        <v>30</v>
      </c>
      <c r="E322" s="215">
        <v>2</v>
      </c>
      <c r="F322" s="23">
        <v>4.8499999999999996</v>
      </c>
      <c r="G322" s="23"/>
    </row>
    <row r="323" spans="1:7" x14ac:dyDescent="0.2">
      <c r="A323" s="16"/>
      <c r="B323" s="78" t="s">
        <v>34</v>
      </c>
      <c r="C323" s="79"/>
      <c r="D323" s="22" t="s">
        <v>30</v>
      </c>
      <c r="E323" s="215">
        <v>2</v>
      </c>
      <c r="F323" s="23">
        <v>6.7</v>
      </c>
      <c r="G323" s="216">
        <f t="shared" ref="G323" si="77">ROUND(F323*E323,2)</f>
        <v>13.4</v>
      </c>
    </row>
    <row r="324" spans="1:7" x14ac:dyDescent="0.2">
      <c r="A324" s="16"/>
      <c r="B324" s="26"/>
      <c r="C324" s="26"/>
      <c r="D324" s="300" t="s">
        <v>26</v>
      </c>
      <c r="E324" s="301"/>
      <c r="F324" s="302"/>
      <c r="G324" s="216">
        <f>SUM(G322:G323)</f>
        <v>13.4</v>
      </c>
    </row>
    <row r="325" spans="1:7" x14ac:dyDescent="0.2">
      <c r="A325" s="16"/>
      <c r="B325" s="26"/>
      <c r="C325" s="26"/>
      <c r="D325" s="300" t="s">
        <v>27</v>
      </c>
      <c r="E325" s="301"/>
      <c r="F325" s="302"/>
      <c r="G325" s="211">
        <f>ROUND(G324+(G324*E2),2)</f>
        <v>32.51</v>
      </c>
    </row>
    <row r="326" spans="1:7" x14ac:dyDescent="0.2">
      <c r="A326" s="16"/>
      <c r="B326" s="28"/>
      <c r="C326" s="29"/>
      <c r="D326" s="300" t="s">
        <v>28</v>
      </c>
      <c r="E326" s="301"/>
      <c r="F326" s="301"/>
      <c r="G326" s="302"/>
    </row>
    <row r="327" spans="1:7" x14ac:dyDescent="0.2">
      <c r="A327" s="16"/>
      <c r="B327" s="30"/>
      <c r="C327" s="31"/>
      <c r="D327" s="300" t="s">
        <v>18</v>
      </c>
      <c r="E327" s="301"/>
      <c r="F327" s="302"/>
      <c r="G327" s="217">
        <f>G319</f>
        <v>34.86</v>
      </c>
    </row>
    <row r="328" spans="1:7" x14ac:dyDescent="0.2">
      <c r="A328" s="16"/>
      <c r="B328" s="28"/>
      <c r="C328" s="29"/>
      <c r="D328" s="300" t="s">
        <v>24</v>
      </c>
      <c r="E328" s="301"/>
      <c r="F328" s="302"/>
      <c r="G328" s="217">
        <f t="shared" ref="G328" si="78">G325</f>
        <v>32.51</v>
      </c>
    </row>
    <row r="329" spans="1:7" x14ac:dyDescent="0.2">
      <c r="A329" s="16"/>
      <c r="B329" s="28"/>
      <c r="C329" s="29"/>
      <c r="D329" s="300" t="s">
        <v>32</v>
      </c>
      <c r="E329" s="301"/>
      <c r="F329" s="302"/>
      <c r="G329" s="217">
        <f t="shared" ref="G329" si="79">G327+G328</f>
        <v>67.37</v>
      </c>
    </row>
    <row r="330" spans="1:7" x14ac:dyDescent="0.2">
      <c r="A330" s="12"/>
      <c r="B330" s="290" t="s">
        <v>15</v>
      </c>
      <c r="C330" s="291"/>
      <c r="D330" s="291"/>
      <c r="E330" s="292"/>
      <c r="F330" s="13" t="s">
        <v>16</v>
      </c>
      <c r="G330" s="13" t="s">
        <v>17</v>
      </c>
    </row>
    <row r="331" spans="1:7" x14ac:dyDescent="0.2">
      <c r="A331" s="33" t="s">
        <v>408</v>
      </c>
      <c r="B331" s="305" t="s">
        <v>158</v>
      </c>
      <c r="C331" s="306"/>
      <c r="D331" s="306"/>
      <c r="E331" s="307"/>
      <c r="F331" s="14" t="s">
        <v>16</v>
      </c>
      <c r="G331" s="15" t="s">
        <v>716</v>
      </c>
    </row>
    <row r="332" spans="1:7" x14ac:dyDescent="0.2">
      <c r="A332" s="16"/>
      <c r="B332" s="276" t="s">
        <v>18</v>
      </c>
      <c r="C332" s="277"/>
      <c r="D332" s="277"/>
      <c r="E332" s="277"/>
      <c r="F332" s="277"/>
      <c r="G332" s="278"/>
    </row>
    <row r="333" spans="1:7" x14ac:dyDescent="0.2">
      <c r="A333" s="16"/>
      <c r="B333" s="303" t="s">
        <v>36</v>
      </c>
      <c r="C333" s="304"/>
      <c r="D333" s="17" t="s">
        <v>19</v>
      </c>
      <c r="E333" s="18" t="s">
        <v>20</v>
      </c>
      <c r="F333" s="19" t="s">
        <v>21</v>
      </c>
      <c r="G333" s="20" t="s">
        <v>22</v>
      </c>
    </row>
    <row r="334" spans="1:7" x14ac:dyDescent="0.2">
      <c r="A334" s="16"/>
      <c r="B334" s="274" t="s">
        <v>123</v>
      </c>
      <c r="C334" s="275"/>
      <c r="D334" s="47" t="s">
        <v>124</v>
      </c>
      <c r="E334" s="214">
        <v>30</v>
      </c>
      <c r="F334" s="207">
        <f>F312</f>
        <v>1.27</v>
      </c>
      <c r="G334" s="210">
        <f t="shared" ref="G334:G340" si="80">ROUND(F334*E334,2)</f>
        <v>38.1</v>
      </c>
    </row>
    <row r="335" spans="1:7" x14ac:dyDescent="0.2">
      <c r="A335" s="16"/>
      <c r="B335" s="274" t="s">
        <v>139</v>
      </c>
      <c r="C335" s="275"/>
      <c r="D335" s="47" t="s">
        <v>124</v>
      </c>
      <c r="E335" s="214">
        <v>10</v>
      </c>
      <c r="F335" s="207">
        <f>F313</f>
        <v>2.36</v>
      </c>
      <c r="G335" s="210">
        <f t="shared" si="80"/>
        <v>23.6</v>
      </c>
    </row>
    <row r="336" spans="1:7" x14ac:dyDescent="0.2">
      <c r="A336" s="16"/>
      <c r="B336" s="274" t="s">
        <v>133</v>
      </c>
      <c r="C336" s="275"/>
      <c r="D336" s="47" t="s">
        <v>29</v>
      </c>
      <c r="E336" s="214">
        <v>2</v>
      </c>
      <c r="F336" s="207">
        <f>F314</f>
        <v>2.02</v>
      </c>
      <c r="G336" s="210">
        <f t="shared" si="80"/>
        <v>4.04</v>
      </c>
    </row>
    <row r="337" spans="1:7" x14ac:dyDescent="0.2">
      <c r="A337" s="16"/>
      <c r="B337" s="274" t="s">
        <v>134</v>
      </c>
      <c r="C337" s="275"/>
      <c r="D337" s="47" t="s">
        <v>29</v>
      </c>
      <c r="E337" s="214">
        <v>2</v>
      </c>
      <c r="F337" s="207">
        <f t="shared" ref="F337:F340" si="81">F315</f>
        <v>0.88</v>
      </c>
      <c r="G337" s="210">
        <f t="shared" si="80"/>
        <v>1.76</v>
      </c>
    </row>
    <row r="338" spans="1:7" x14ac:dyDescent="0.2">
      <c r="A338" s="16"/>
      <c r="B338" s="274" t="s">
        <v>129</v>
      </c>
      <c r="C338" s="275"/>
      <c r="D338" s="47" t="s">
        <v>29</v>
      </c>
      <c r="E338" s="214">
        <v>1</v>
      </c>
      <c r="F338" s="207">
        <f t="shared" si="81"/>
        <v>1.2</v>
      </c>
      <c r="G338" s="210">
        <f t="shared" si="80"/>
        <v>1.2</v>
      </c>
    </row>
    <row r="339" spans="1:7" x14ac:dyDescent="0.2">
      <c r="A339" s="16"/>
      <c r="B339" s="274" t="s">
        <v>137</v>
      </c>
      <c r="C339" s="275"/>
      <c r="D339" s="47" t="s">
        <v>29</v>
      </c>
      <c r="E339" s="215">
        <v>2</v>
      </c>
      <c r="F339" s="207">
        <f t="shared" si="81"/>
        <v>0.63</v>
      </c>
      <c r="G339" s="210">
        <f t="shared" si="80"/>
        <v>1.26</v>
      </c>
    </row>
    <row r="340" spans="1:7" x14ac:dyDescent="0.2">
      <c r="A340" s="16"/>
      <c r="B340" s="274" t="s">
        <v>135</v>
      </c>
      <c r="C340" s="275"/>
      <c r="D340" s="47" t="s">
        <v>29</v>
      </c>
      <c r="E340" s="215">
        <v>7</v>
      </c>
      <c r="F340" s="207">
        <f t="shared" si="81"/>
        <v>0.96</v>
      </c>
      <c r="G340" s="210">
        <f t="shared" si="80"/>
        <v>6.72</v>
      </c>
    </row>
    <row r="341" spans="1:7" x14ac:dyDescent="0.2">
      <c r="A341" s="16"/>
      <c r="B341" s="279"/>
      <c r="C341" s="280"/>
      <c r="D341" s="300" t="s">
        <v>23</v>
      </c>
      <c r="E341" s="301"/>
      <c r="F341" s="302"/>
      <c r="G341" s="21">
        <f>SUM(G334:G340)</f>
        <v>76.680000000000021</v>
      </c>
    </row>
    <row r="342" spans="1:7" x14ac:dyDescent="0.2">
      <c r="A342" s="16"/>
      <c r="B342" s="300" t="s">
        <v>24</v>
      </c>
      <c r="C342" s="301"/>
      <c r="D342" s="301"/>
      <c r="E342" s="301"/>
      <c r="F342" s="301"/>
      <c r="G342" s="302"/>
    </row>
    <row r="343" spans="1:7" x14ac:dyDescent="0.2">
      <c r="A343" s="16"/>
      <c r="B343" s="303" t="s">
        <v>36</v>
      </c>
      <c r="C343" s="304"/>
      <c r="D343" s="17" t="s">
        <v>19</v>
      </c>
      <c r="E343" s="18" t="s">
        <v>20</v>
      </c>
      <c r="F343" s="19" t="s">
        <v>21</v>
      </c>
      <c r="G343" s="20" t="s">
        <v>22</v>
      </c>
    </row>
    <row r="344" spans="1:7" x14ac:dyDescent="0.2">
      <c r="A344" s="16"/>
      <c r="B344" s="281" t="s">
        <v>127</v>
      </c>
      <c r="C344" s="281"/>
      <c r="D344" s="22" t="s">
        <v>30</v>
      </c>
      <c r="E344" s="215">
        <v>4</v>
      </c>
      <c r="F344" s="216">
        <v>4.8499999999999996</v>
      </c>
      <c r="G344" s="216">
        <f t="shared" ref="G344:G345" si="82">ROUND(F344*E344,2)</f>
        <v>19.399999999999999</v>
      </c>
    </row>
    <row r="345" spans="1:7" x14ac:dyDescent="0.2">
      <c r="A345" s="16"/>
      <c r="B345" s="78" t="s">
        <v>34</v>
      </c>
      <c r="C345" s="79"/>
      <c r="D345" s="22" t="s">
        <v>30</v>
      </c>
      <c r="E345" s="215">
        <v>4</v>
      </c>
      <c r="F345" s="216">
        <v>6.7</v>
      </c>
      <c r="G345" s="216">
        <f t="shared" si="82"/>
        <v>26.8</v>
      </c>
    </row>
    <row r="346" spans="1:7" x14ac:dyDescent="0.2">
      <c r="A346" s="16"/>
      <c r="B346" s="26"/>
      <c r="C346" s="26"/>
      <c r="D346" s="300" t="s">
        <v>26</v>
      </c>
      <c r="E346" s="301"/>
      <c r="F346" s="302"/>
      <c r="G346" s="216">
        <f>SUM(G344:G345)</f>
        <v>46.2</v>
      </c>
    </row>
    <row r="347" spans="1:7" x14ac:dyDescent="0.2">
      <c r="A347" s="16"/>
      <c r="B347" s="26"/>
      <c r="C347" s="26"/>
      <c r="D347" s="300" t="s">
        <v>27</v>
      </c>
      <c r="E347" s="301"/>
      <c r="F347" s="302"/>
      <c r="G347" s="211">
        <f>ROUND(G346+(G346*E2),2)</f>
        <v>112.09</v>
      </c>
    </row>
    <row r="348" spans="1:7" x14ac:dyDescent="0.2">
      <c r="A348" s="16"/>
      <c r="B348" s="28"/>
      <c r="C348" s="29"/>
      <c r="D348" s="300" t="s">
        <v>28</v>
      </c>
      <c r="E348" s="301"/>
      <c r="F348" s="301"/>
      <c r="G348" s="302"/>
    </row>
    <row r="349" spans="1:7" x14ac:dyDescent="0.2">
      <c r="A349" s="16"/>
      <c r="B349" s="30"/>
      <c r="C349" s="31"/>
      <c r="D349" s="300" t="s">
        <v>18</v>
      </c>
      <c r="E349" s="301"/>
      <c r="F349" s="302"/>
      <c r="G349" s="217">
        <f>G341</f>
        <v>76.680000000000021</v>
      </c>
    </row>
    <row r="350" spans="1:7" x14ac:dyDescent="0.2">
      <c r="A350" s="16"/>
      <c r="B350" s="28"/>
      <c r="C350" s="29"/>
      <c r="D350" s="300" t="s">
        <v>24</v>
      </c>
      <c r="E350" s="301"/>
      <c r="F350" s="302"/>
      <c r="G350" s="217">
        <f t="shared" ref="G350" si="83">G347</f>
        <v>112.09</v>
      </c>
    </row>
    <row r="351" spans="1:7" x14ac:dyDescent="0.2">
      <c r="A351" s="16"/>
      <c r="B351" s="28"/>
      <c r="C351" s="29"/>
      <c r="D351" s="300" t="s">
        <v>32</v>
      </c>
      <c r="E351" s="301"/>
      <c r="F351" s="302"/>
      <c r="G351" s="217">
        <f t="shared" ref="G351" si="84">G349+G350</f>
        <v>188.77000000000004</v>
      </c>
    </row>
    <row r="352" spans="1:7" x14ac:dyDescent="0.2">
      <c r="A352" s="12"/>
      <c r="B352" s="290" t="s">
        <v>15</v>
      </c>
      <c r="C352" s="291"/>
      <c r="D352" s="291"/>
      <c r="E352" s="292"/>
      <c r="F352" s="13" t="s">
        <v>16</v>
      </c>
      <c r="G352" s="13" t="s">
        <v>17</v>
      </c>
    </row>
    <row r="353" spans="1:7" x14ac:dyDescent="0.2">
      <c r="A353" s="33" t="s">
        <v>409</v>
      </c>
      <c r="B353" s="305" t="s">
        <v>189</v>
      </c>
      <c r="C353" s="306"/>
      <c r="D353" s="306"/>
      <c r="E353" s="307"/>
      <c r="F353" s="14" t="s">
        <v>16</v>
      </c>
      <c r="G353" s="15" t="s">
        <v>716</v>
      </c>
    </row>
    <row r="354" spans="1:7" x14ac:dyDescent="0.2">
      <c r="A354" s="16"/>
      <c r="B354" s="276" t="s">
        <v>18</v>
      </c>
      <c r="C354" s="277"/>
      <c r="D354" s="277"/>
      <c r="E354" s="277"/>
      <c r="F354" s="277"/>
      <c r="G354" s="278"/>
    </row>
    <row r="355" spans="1:7" x14ac:dyDescent="0.2">
      <c r="A355" s="16"/>
      <c r="B355" s="303" t="s">
        <v>36</v>
      </c>
      <c r="C355" s="304"/>
      <c r="D355" s="17" t="s">
        <v>19</v>
      </c>
      <c r="E355" s="18" t="s">
        <v>20</v>
      </c>
      <c r="F355" s="19" t="s">
        <v>21</v>
      </c>
      <c r="G355" s="20" t="s">
        <v>22</v>
      </c>
    </row>
    <row r="356" spans="1:7" x14ac:dyDescent="0.2">
      <c r="A356" s="16"/>
      <c r="B356" s="274" t="s">
        <v>123</v>
      </c>
      <c r="C356" s="275"/>
      <c r="D356" s="47" t="s">
        <v>124</v>
      </c>
      <c r="E356" s="214">
        <v>60</v>
      </c>
      <c r="F356" s="207">
        <f>F312</f>
        <v>1.27</v>
      </c>
      <c r="G356" s="210">
        <f t="shared" ref="G356:G362" si="85">ROUND(F356*E356,2)</f>
        <v>76.2</v>
      </c>
    </row>
    <row r="357" spans="1:7" x14ac:dyDescent="0.2">
      <c r="A357" s="16"/>
      <c r="B357" s="274" t="s">
        <v>139</v>
      </c>
      <c r="C357" s="275"/>
      <c r="D357" s="47" t="s">
        <v>124</v>
      </c>
      <c r="E357" s="214">
        <v>20</v>
      </c>
      <c r="F357" s="207">
        <f t="shared" ref="F357:F362" si="86">F313</f>
        <v>2.36</v>
      </c>
      <c r="G357" s="210">
        <f t="shared" si="85"/>
        <v>47.2</v>
      </c>
    </row>
    <row r="358" spans="1:7" x14ac:dyDescent="0.2">
      <c r="A358" s="16"/>
      <c r="B358" s="274" t="s">
        <v>133</v>
      </c>
      <c r="C358" s="275"/>
      <c r="D358" s="47" t="s">
        <v>29</v>
      </c>
      <c r="E358" s="214">
        <v>2</v>
      </c>
      <c r="F358" s="207">
        <f t="shared" si="86"/>
        <v>2.02</v>
      </c>
      <c r="G358" s="210">
        <f t="shared" si="85"/>
        <v>4.04</v>
      </c>
    </row>
    <row r="359" spans="1:7" x14ac:dyDescent="0.2">
      <c r="A359" s="16"/>
      <c r="B359" s="274" t="s">
        <v>134</v>
      </c>
      <c r="C359" s="275"/>
      <c r="D359" s="47" t="s">
        <v>29</v>
      </c>
      <c r="E359" s="214">
        <v>5</v>
      </c>
      <c r="F359" s="207">
        <f t="shared" si="86"/>
        <v>0.88</v>
      </c>
      <c r="G359" s="210">
        <f t="shared" si="85"/>
        <v>4.4000000000000004</v>
      </c>
    </row>
    <row r="360" spans="1:7" x14ac:dyDescent="0.2">
      <c r="A360" s="16"/>
      <c r="B360" s="274" t="s">
        <v>129</v>
      </c>
      <c r="C360" s="275"/>
      <c r="D360" s="47" t="s">
        <v>29</v>
      </c>
      <c r="E360" s="214">
        <v>1</v>
      </c>
      <c r="F360" s="207">
        <f t="shared" si="86"/>
        <v>1.2</v>
      </c>
      <c r="G360" s="210">
        <f t="shared" si="85"/>
        <v>1.2</v>
      </c>
    </row>
    <row r="361" spans="1:7" x14ac:dyDescent="0.2">
      <c r="A361" s="16"/>
      <c r="B361" s="274" t="s">
        <v>137</v>
      </c>
      <c r="C361" s="275"/>
      <c r="D361" s="47" t="s">
        <v>29</v>
      </c>
      <c r="E361" s="215">
        <v>2</v>
      </c>
      <c r="F361" s="207">
        <f t="shared" si="86"/>
        <v>0.63</v>
      </c>
      <c r="G361" s="210">
        <f t="shared" si="85"/>
        <v>1.26</v>
      </c>
    </row>
    <row r="362" spans="1:7" x14ac:dyDescent="0.2">
      <c r="A362" s="16"/>
      <c r="B362" s="274" t="s">
        <v>135</v>
      </c>
      <c r="C362" s="275"/>
      <c r="D362" s="47" t="s">
        <v>29</v>
      </c>
      <c r="E362" s="215">
        <v>15</v>
      </c>
      <c r="F362" s="207">
        <f t="shared" si="86"/>
        <v>0.96</v>
      </c>
      <c r="G362" s="210">
        <f t="shared" si="85"/>
        <v>14.4</v>
      </c>
    </row>
    <row r="363" spans="1:7" x14ac:dyDescent="0.2">
      <c r="A363" s="16"/>
      <c r="B363" s="279"/>
      <c r="C363" s="280"/>
      <c r="D363" s="300" t="s">
        <v>23</v>
      </c>
      <c r="E363" s="301"/>
      <c r="F363" s="302"/>
      <c r="G363" s="211">
        <f>SUM(G356:G362)</f>
        <v>148.69999999999999</v>
      </c>
    </row>
    <row r="364" spans="1:7" x14ac:dyDescent="0.2">
      <c r="A364" s="16"/>
      <c r="B364" s="300" t="s">
        <v>24</v>
      </c>
      <c r="C364" s="301"/>
      <c r="D364" s="301"/>
      <c r="E364" s="301"/>
      <c r="F364" s="301"/>
      <c r="G364" s="302"/>
    </row>
    <row r="365" spans="1:7" x14ac:dyDescent="0.2">
      <c r="A365" s="16"/>
      <c r="B365" s="303" t="s">
        <v>36</v>
      </c>
      <c r="C365" s="304"/>
      <c r="D365" s="17" t="s">
        <v>19</v>
      </c>
      <c r="E365" s="18" t="s">
        <v>20</v>
      </c>
      <c r="F365" s="19" t="s">
        <v>21</v>
      </c>
      <c r="G365" s="20" t="s">
        <v>22</v>
      </c>
    </row>
    <row r="366" spans="1:7" x14ac:dyDescent="0.2">
      <c r="A366" s="16"/>
      <c r="B366" s="281" t="s">
        <v>127</v>
      </c>
      <c r="C366" s="281"/>
      <c r="D366" s="22" t="s">
        <v>30</v>
      </c>
      <c r="E366" s="215">
        <v>5</v>
      </c>
      <c r="F366" s="216">
        <v>4.8499999999999996</v>
      </c>
      <c r="G366" s="216">
        <f t="shared" ref="G366:G367" si="87">ROUND(F366*E366,2)</f>
        <v>24.25</v>
      </c>
    </row>
    <row r="367" spans="1:7" x14ac:dyDescent="0.2">
      <c r="A367" s="16"/>
      <c r="B367" s="78" t="s">
        <v>34</v>
      </c>
      <c r="C367" s="79"/>
      <c r="D367" s="22" t="s">
        <v>30</v>
      </c>
      <c r="E367" s="215">
        <v>5</v>
      </c>
      <c r="F367" s="216">
        <v>6.7</v>
      </c>
      <c r="G367" s="216">
        <f t="shared" si="87"/>
        <v>33.5</v>
      </c>
    </row>
    <row r="368" spans="1:7" x14ac:dyDescent="0.2">
      <c r="A368" s="16"/>
      <c r="B368" s="26"/>
      <c r="C368" s="26"/>
      <c r="D368" s="300" t="s">
        <v>26</v>
      </c>
      <c r="E368" s="301"/>
      <c r="F368" s="302"/>
      <c r="G368" s="216">
        <f>SUM(G366:G367)</f>
        <v>57.75</v>
      </c>
    </row>
    <row r="369" spans="1:7" x14ac:dyDescent="0.2">
      <c r="A369" s="16"/>
      <c r="B369" s="26"/>
      <c r="C369" s="26"/>
      <c r="D369" s="300" t="s">
        <v>27</v>
      </c>
      <c r="E369" s="301"/>
      <c r="F369" s="302"/>
      <c r="G369" s="211">
        <f>ROUND(G368+(G368*E2),2)</f>
        <v>140.11000000000001</v>
      </c>
    </row>
    <row r="370" spans="1:7" x14ac:dyDescent="0.2">
      <c r="A370" s="16"/>
      <c r="B370" s="28"/>
      <c r="C370" s="29"/>
      <c r="D370" s="300" t="s">
        <v>28</v>
      </c>
      <c r="E370" s="301"/>
      <c r="F370" s="301"/>
      <c r="G370" s="302"/>
    </row>
    <row r="371" spans="1:7" x14ac:dyDescent="0.2">
      <c r="A371" s="16"/>
      <c r="B371" s="30"/>
      <c r="C371" s="31"/>
      <c r="D371" s="300" t="s">
        <v>18</v>
      </c>
      <c r="E371" s="301"/>
      <c r="F371" s="302"/>
      <c r="G371" s="217">
        <f>G363</f>
        <v>148.69999999999999</v>
      </c>
    </row>
    <row r="372" spans="1:7" x14ac:dyDescent="0.2">
      <c r="A372" s="16"/>
      <c r="B372" s="28"/>
      <c r="C372" s="29"/>
      <c r="D372" s="300" t="s">
        <v>24</v>
      </c>
      <c r="E372" s="301"/>
      <c r="F372" s="302"/>
      <c r="G372" s="217">
        <f t="shared" ref="G372" si="88">G369</f>
        <v>140.11000000000001</v>
      </c>
    </row>
    <row r="373" spans="1:7" x14ac:dyDescent="0.2">
      <c r="A373" s="16"/>
      <c r="B373" s="28"/>
      <c r="C373" s="29"/>
      <c r="D373" s="300" t="s">
        <v>32</v>
      </c>
      <c r="E373" s="301"/>
      <c r="F373" s="302"/>
      <c r="G373" s="217">
        <f t="shared" ref="G373" si="89">G371+G372</f>
        <v>288.81</v>
      </c>
    </row>
    <row r="374" spans="1:7" x14ac:dyDescent="0.2">
      <c r="A374" s="12"/>
      <c r="B374" s="290" t="s">
        <v>15</v>
      </c>
      <c r="C374" s="291"/>
      <c r="D374" s="291"/>
      <c r="E374" s="292"/>
      <c r="F374" s="13" t="s">
        <v>16</v>
      </c>
      <c r="G374" s="13" t="s">
        <v>17</v>
      </c>
    </row>
    <row r="375" spans="1:7" x14ac:dyDescent="0.2">
      <c r="A375" s="33" t="s">
        <v>410</v>
      </c>
      <c r="B375" s="305" t="s">
        <v>160</v>
      </c>
      <c r="C375" s="306"/>
      <c r="D375" s="306"/>
      <c r="E375" s="307"/>
      <c r="F375" s="14" t="s">
        <v>16</v>
      </c>
      <c r="G375" s="15" t="s">
        <v>716</v>
      </c>
    </row>
    <row r="376" spans="1:7" x14ac:dyDescent="0.2">
      <c r="A376" s="16"/>
      <c r="B376" s="276" t="s">
        <v>18</v>
      </c>
      <c r="C376" s="277"/>
      <c r="D376" s="277"/>
      <c r="E376" s="277"/>
      <c r="F376" s="277"/>
      <c r="G376" s="278"/>
    </row>
    <row r="377" spans="1:7" x14ac:dyDescent="0.2">
      <c r="A377" s="16"/>
      <c r="B377" s="303" t="s">
        <v>36</v>
      </c>
      <c r="C377" s="304"/>
      <c r="D377" s="17" t="s">
        <v>19</v>
      </c>
      <c r="E377" s="18" t="s">
        <v>20</v>
      </c>
      <c r="F377" s="19" t="s">
        <v>21</v>
      </c>
      <c r="G377" s="20" t="s">
        <v>22</v>
      </c>
    </row>
    <row r="378" spans="1:7" x14ac:dyDescent="0.2">
      <c r="A378" s="16"/>
      <c r="B378" s="274" t="s">
        <v>123</v>
      </c>
      <c r="C378" s="275"/>
      <c r="D378" s="47" t="s">
        <v>124</v>
      </c>
      <c r="E378" s="214">
        <v>12</v>
      </c>
      <c r="F378" s="207">
        <v>1.27</v>
      </c>
      <c r="G378" s="210">
        <f t="shared" ref="G378:G382" si="90">ROUND(F378*E378,2)</f>
        <v>15.24</v>
      </c>
    </row>
    <row r="379" spans="1:7" x14ac:dyDescent="0.2">
      <c r="A379" s="16"/>
      <c r="B379" s="274" t="s">
        <v>143</v>
      </c>
      <c r="C379" s="275"/>
      <c r="D379" s="47" t="s">
        <v>124</v>
      </c>
      <c r="E379" s="214">
        <v>4</v>
      </c>
      <c r="F379" s="207">
        <f>'Preço Médio Mercado'!N15/2</f>
        <v>53.373750000000001</v>
      </c>
      <c r="G379" s="210">
        <f t="shared" si="90"/>
        <v>213.5</v>
      </c>
    </row>
    <row r="380" spans="1:7" x14ac:dyDescent="0.2">
      <c r="A380" s="16"/>
      <c r="B380" s="274" t="s">
        <v>151</v>
      </c>
      <c r="C380" s="275"/>
      <c r="D380" s="47" t="s">
        <v>29</v>
      </c>
      <c r="E380" s="214">
        <v>1</v>
      </c>
      <c r="F380" s="207">
        <f>'Preço Médio Mercado'!N17</f>
        <v>29.442499999999995</v>
      </c>
      <c r="G380" s="210">
        <f t="shared" si="90"/>
        <v>29.44</v>
      </c>
    </row>
    <row r="381" spans="1:7" ht="12.75" customHeight="1" x14ac:dyDescent="0.2">
      <c r="A381" s="16"/>
      <c r="B381" s="274" t="s">
        <v>156</v>
      </c>
      <c r="C381" s="275"/>
      <c r="D381" s="47" t="s">
        <v>29</v>
      </c>
      <c r="E381" s="214">
        <v>1</v>
      </c>
      <c r="F381" s="207">
        <f>'Preço Médio Mercado'!N22</f>
        <v>2.77</v>
      </c>
      <c r="G381" s="210">
        <f t="shared" si="90"/>
        <v>2.77</v>
      </c>
    </row>
    <row r="382" spans="1:7" x14ac:dyDescent="0.2">
      <c r="A382" s="16"/>
      <c r="B382" s="274" t="s">
        <v>159</v>
      </c>
      <c r="C382" s="275"/>
      <c r="D382" s="47" t="s">
        <v>29</v>
      </c>
      <c r="E382" s="214">
        <v>16</v>
      </c>
      <c r="F382" s="207">
        <v>0.3</v>
      </c>
      <c r="G382" s="210">
        <f t="shared" si="90"/>
        <v>4.8</v>
      </c>
    </row>
    <row r="383" spans="1:7" x14ac:dyDescent="0.2">
      <c r="A383" s="16"/>
      <c r="B383" s="308"/>
      <c r="C383" s="309"/>
      <c r="D383" s="300" t="s">
        <v>23</v>
      </c>
      <c r="E383" s="301"/>
      <c r="F383" s="302"/>
      <c r="G383" s="211">
        <f>SUM(G378:G382)</f>
        <v>265.75</v>
      </c>
    </row>
    <row r="384" spans="1:7" x14ac:dyDescent="0.2">
      <c r="A384" s="16"/>
      <c r="B384" s="300" t="s">
        <v>24</v>
      </c>
      <c r="C384" s="301"/>
      <c r="D384" s="301"/>
      <c r="E384" s="301"/>
      <c r="F384" s="301"/>
      <c r="G384" s="302"/>
    </row>
    <row r="385" spans="1:7" x14ac:dyDescent="0.2">
      <c r="A385" s="16"/>
      <c r="B385" s="303" t="s">
        <v>36</v>
      </c>
      <c r="C385" s="304"/>
      <c r="D385" s="17" t="s">
        <v>19</v>
      </c>
      <c r="E385" s="18" t="s">
        <v>20</v>
      </c>
      <c r="F385" s="19" t="s">
        <v>21</v>
      </c>
      <c r="G385" s="20" t="s">
        <v>22</v>
      </c>
    </row>
    <row r="386" spans="1:7" x14ac:dyDescent="0.2">
      <c r="A386" s="16"/>
      <c r="B386" s="281" t="s">
        <v>127</v>
      </c>
      <c r="C386" s="281"/>
      <c r="D386" s="22" t="s">
        <v>30</v>
      </c>
      <c r="E386" s="215">
        <v>2</v>
      </c>
      <c r="F386" s="23">
        <v>4.8499999999999996</v>
      </c>
      <c r="G386" s="216">
        <f t="shared" ref="G386:G387" si="91">ROUND(F386*E386,2)</f>
        <v>9.6999999999999993</v>
      </c>
    </row>
    <row r="387" spans="1:7" x14ac:dyDescent="0.2">
      <c r="A387" s="16"/>
      <c r="B387" s="78" t="s">
        <v>34</v>
      </c>
      <c r="C387" s="79"/>
      <c r="D387" s="22" t="s">
        <v>30</v>
      </c>
      <c r="E387" s="215">
        <v>2</v>
      </c>
      <c r="F387" s="23">
        <v>6.7</v>
      </c>
      <c r="G387" s="216">
        <f t="shared" si="91"/>
        <v>13.4</v>
      </c>
    </row>
    <row r="388" spans="1:7" x14ac:dyDescent="0.2">
      <c r="A388" s="16"/>
      <c r="B388" s="26"/>
      <c r="C388" s="26"/>
      <c r="D388" s="300" t="s">
        <v>26</v>
      </c>
      <c r="E388" s="301"/>
      <c r="F388" s="302"/>
      <c r="G388" s="216">
        <f>SUM(G386:G387)</f>
        <v>23.1</v>
      </c>
    </row>
    <row r="389" spans="1:7" x14ac:dyDescent="0.2">
      <c r="A389" s="16"/>
      <c r="B389" s="26"/>
      <c r="C389" s="26"/>
      <c r="D389" s="300" t="s">
        <v>27</v>
      </c>
      <c r="E389" s="301"/>
      <c r="F389" s="302"/>
      <c r="G389" s="211">
        <f>ROUND(G388+(G388*E2),2)</f>
        <v>56.05</v>
      </c>
    </row>
    <row r="390" spans="1:7" x14ac:dyDescent="0.2">
      <c r="A390" s="16"/>
      <c r="B390" s="28"/>
      <c r="C390" s="29"/>
      <c r="D390" s="300" t="s">
        <v>28</v>
      </c>
      <c r="E390" s="301"/>
      <c r="F390" s="301"/>
      <c r="G390" s="302"/>
    </row>
    <row r="391" spans="1:7" x14ac:dyDescent="0.2">
      <c r="A391" s="16"/>
      <c r="B391" s="30"/>
      <c r="C391" s="31"/>
      <c r="D391" s="300" t="s">
        <v>18</v>
      </c>
      <c r="E391" s="301"/>
      <c r="F391" s="302"/>
      <c r="G391" s="217">
        <f>G383</f>
        <v>265.75</v>
      </c>
    </row>
    <row r="392" spans="1:7" x14ac:dyDescent="0.2">
      <c r="A392" s="16"/>
      <c r="B392" s="28"/>
      <c r="C392" s="29"/>
      <c r="D392" s="300" t="s">
        <v>24</v>
      </c>
      <c r="E392" s="301"/>
      <c r="F392" s="302"/>
      <c r="G392" s="217">
        <f t="shared" ref="G392" si="92">G389</f>
        <v>56.05</v>
      </c>
    </row>
    <row r="393" spans="1:7" x14ac:dyDescent="0.2">
      <c r="A393" s="16"/>
      <c r="B393" s="28"/>
      <c r="C393" s="29"/>
      <c r="D393" s="300" t="s">
        <v>32</v>
      </c>
      <c r="E393" s="301"/>
      <c r="F393" s="302"/>
      <c r="G393" s="217">
        <f t="shared" ref="G393" si="93">G391+G392</f>
        <v>321.8</v>
      </c>
    </row>
    <row r="394" spans="1:7" x14ac:dyDescent="0.2">
      <c r="A394" s="12"/>
      <c r="B394" s="290" t="s">
        <v>15</v>
      </c>
      <c r="C394" s="291"/>
      <c r="D394" s="291"/>
      <c r="E394" s="292"/>
      <c r="F394" s="13" t="s">
        <v>16</v>
      </c>
      <c r="G394" s="13" t="s">
        <v>17</v>
      </c>
    </row>
    <row r="395" spans="1:7" x14ac:dyDescent="0.2">
      <c r="A395" s="33" t="s">
        <v>411</v>
      </c>
      <c r="B395" s="310" t="s">
        <v>161</v>
      </c>
      <c r="C395" s="311"/>
      <c r="D395" s="311"/>
      <c r="E395" s="312"/>
      <c r="F395" s="14" t="s">
        <v>16</v>
      </c>
      <c r="G395" s="15" t="s">
        <v>716</v>
      </c>
    </row>
    <row r="396" spans="1:7" x14ac:dyDescent="0.2">
      <c r="A396" s="16"/>
      <c r="B396" s="276" t="s">
        <v>18</v>
      </c>
      <c r="C396" s="277"/>
      <c r="D396" s="277"/>
      <c r="E396" s="277"/>
      <c r="F396" s="277"/>
      <c r="G396" s="278"/>
    </row>
    <row r="397" spans="1:7" x14ac:dyDescent="0.2">
      <c r="A397" s="16"/>
      <c r="B397" s="303" t="s">
        <v>36</v>
      </c>
      <c r="C397" s="304"/>
      <c r="D397" s="17" t="s">
        <v>19</v>
      </c>
      <c r="E397" s="18" t="s">
        <v>20</v>
      </c>
      <c r="F397" s="19" t="s">
        <v>21</v>
      </c>
      <c r="G397" s="20" t="s">
        <v>22</v>
      </c>
    </row>
    <row r="398" spans="1:7" x14ac:dyDescent="0.2">
      <c r="A398" s="16"/>
      <c r="B398" s="295" t="s">
        <v>123</v>
      </c>
      <c r="C398" s="296"/>
      <c r="D398" s="47" t="s">
        <v>124</v>
      </c>
      <c r="E398" s="214">
        <v>30</v>
      </c>
      <c r="F398" s="207">
        <f>F378</f>
        <v>1.27</v>
      </c>
      <c r="G398" s="210">
        <f t="shared" ref="G398:G402" si="94">ROUND(F398*E398,2)</f>
        <v>38.1</v>
      </c>
    </row>
    <row r="399" spans="1:7" x14ac:dyDescent="0.2">
      <c r="A399" s="16"/>
      <c r="B399" s="295" t="s">
        <v>143</v>
      </c>
      <c r="C399" s="296"/>
      <c r="D399" s="47" t="s">
        <v>124</v>
      </c>
      <c r="E399" s="214">
        <v>10</v>
      </c>
      <c r="F399" s="207">
        <f t="shared" ref="F399:F402" si="95">F379</f>
        <v>53.373750000000001</v>
      </c>
      <c r="G399" s="210">
        <f t="shared" si="94"/>
        <v>533.74</v>
      </c>
    </row>
    <row r="400" spans="1:7" x14ac:dyDescent="0.2">
      <c r="A400" s="16"/>
      <c r="B400" s="295" t="s">
        <v>151</v>
      </c>
      <c r="C400" s="296"/>
      <c r="D400" s="47" t="s">
        <v>29</v>
      </c>
      <c r="E400" s="214">
        <v>1</v>
      </c>
      <c r="F400" s="207">
        <f t="shared" si="95"/>
        <v>29.442499999999995</v>
      </c>
      <c r="G400" s="210">
        <f t="shared" si="94"/>
        <v>29.44</v>
      </c>
    </row>
    <row r="401" spans="1:7" x14ac:dyDescent="0.2">
      <c r="A401" s="16"/>
      <c r="B401" s="295" t="s">
        <v>156</v>
      </c>
      <c r="C401" s="296"/>
      <c r="D401" s="47" t="s">
        <v>29</v>
      </c>
      <c r="E401" s="214">
        <v>4</v>
      </c>
      <c r="F401" s="207">
        <f t="shared" si="95"/>
        <v>2.77</v>
      </c>
      <c r="G401" s="210">
        <f t="shared" si="94"/>
        <v>11.08</v>
      </c>
    </row>
    <row r="402" spans="1:7" x14ac:dyDescent="0.2">
      <c r="A402" s="16"/>
      <c r="B402" s="295" t="s">
        <v>159</v>
      </c>
      <c r="C402" s="296"/>
      <c r="D402" s="47" t="s">
        <v>29</v>
      </c>
      <c r="E402" s="214">
        <v>40</v>
      </c>
      <c r="F402" s="207">
        <f t="shared" si="95"/>
        <v>0.3</v>
      </c>
      <c r="G402" s="210">
        <f t="shared" si="94"/>
        <v>12</v>
      </c>
    </row>
    <row r="403" spans="1:7" x14ac:dyDescent="0.2">
      <c r="A403" s="16"/>
      <c r="B403" s="308"/>
      <c r="C403" s="309"/>
      <c r="D403" s="300" t="s">
        <v>23</v>
      </c>
      <c r="E403" s="301"/>
      <c r="F403" s="302"/>
      <c r="G403" s="211">
        <f>SUM(G398:G402)</f>
        <v>624.36000000000013</v>
      </c>
    </row>
    <row r="404" spans="1:7" x14ac:dyDescent="0.2">
      <c r="A404" s="16"/>
      <c r="B404" s="300" t="s">
        <v>24</v>
      </c>
      <c r="C404" s="301"/>
      <c r="D404" s="301"/>
      <c r="E404" s="301"/>
      <c r="F404" s="301"/>
      <c r="G404" s="302"/>
    </row>
    <row r="405" spans="1:7" x14ac:dyDescent="0.2">
      <c r="A405" s="16"/>
      <c r="B405" s="303" t="s">
        <v>36</v>
      </c>
      <c r="C405" s="304"/>
      <c r="D405" s="17" t="s">
        <v>19</v>
      </c>
      <c r="E405" s="18" t="s">
        <v>20</v>
      </c>
      <c r="F405" s="19" t="s">
        <v>21</v>
      </c>
      <c r="G405" s="20" t="s">
        <v>22</v>
      </c>
    </row>
    <row r="406" spans="1:7" x14ac:dyDescent="0.2">
      <c r="A406" s="16"/>
      <c r="B406" s="281" t="s">
        <v>127</v>
      </c>
      <c r="C406" s="281"/>
      <c r="D406" s="22" t="s">
        <v>30</v>
      </c>
      <c r="E406" s="215">
        <v>4</v>
      </c>
      <c r="F406" s="216">
        <v>4.8499999999999996</v>
      </c>
      <c r="G406" s="216">
        <f t="shared" ref="G406:G407" si="96">ROUND(F406*E406,2)</f>
        <v>19.399999999999999</v>
      </c>
    </row>
    <row r="407" spans="1:7" x14ac:dyDescent="0.2">
      <c r="A407" s="16"/>
      <c r="B407" s="78" t="s">
        <v>34</v>
      </c>
      <c r="C407" s="79"/>
      <c r="D407" s="22" t="s">
        <v>30</v>
      </c>
      <c r="E407" s="215">
        <v>4</v>
      </c>
      <c r="F407" s="216">
        <v>6.7</v>
      </c>
      <c r="G407" s="216">
        <f t="shared" si="96"/>
        <v>26.8</v>
      </c>
    </row>
    <row r="408" spans="1:7" x14ac:dyDescent="0.2">
      <c r="A408" s="16"/>
      <c r="B408" s="26"/>
      <c r="C408" s="26"/>
      <c r="D408" s="300" t="s">
        <v>26</v>
      </c>
      <c r="E408" s="301"/>
      <c r="F408" s="302"/>
      <c r="G408" s="216">
        <f>SUM(G406:G407)</f>
        <v>46.2</v>
      </c>
    </row>
    <row r="409" spans="1:7" x14ac:dyDescent="0.2">
      <c r="A409" s="16"/>
      <c r="B409" s="26"/>
      <c r="C409" s="26"/>
      <c r="D409" s="300" t="s">
        <v>27</v>
      </c>
      <c r="E409" s="301"/>
      <c r="F409" s="302"/>
      <c r="G409" s="211">
        <f>ROUND(G408+(G408*E2),2)</f>
        <v>112.09</v>
      </c>
    </row>
    <row r="410" spans="1:7" x14ac:dyDescent="0.2">
      <c r="A410" s="16"/>
      <c r="B410" s="28"/>
      <c r="C410" s="29"/>
      <c r="D410" s="300" t="s">
        <v>28</v>
      </c>
      <c r="E410" s="301"/>
      <c r="F410" s="301"/>
      <c r="G410" s="302"/>
    </row>
    <row r="411" spans="1:7" x14ac:dyDescent="0.2">
      <c r="A411" s="16"/>
      <c r="B411" s="30"/>
      <c r="C411" s="31"/>
      <c r="D411" s="300" t="s">
        <v>18</v>
      </c>
      <c r="E411" s="301"/>
      <c r="F411" s="302"/>
      <c r="G411" s="217">
        <f>G403</f>
        <v>624.36000000000013</v>
      </c>
    </row>
    <row r="412" spans="1:7" x14ac:dyDescent="0.2">
      <c r="A412" s="16"/>
      <c r="B412" s="28"/>
      <c r="C412" s="29"/>
      <c r="D412" s="300" t="s">
        <v>24</v>
      </c>
      <c r="E412" s="301"/>
      <c r="F412" s="302"/>
      <c r="G412" s="217">
        <f t="shared" ref="G412" si="97">G409</f>
        <v>112.09</v>
      </c>
    </row>
    <row r="413" spans="1:7" x14ac:dyDescent="0.2">
      <c r="A413" s="16"/>
      <c r="B413" s="28"/>
      <c r="C413" s="29"/>
      <c r="D413" s="300" t="s">
        <v>32</v>
      </c>
      <c r="E413" s="301"/>
      <c r="F413" s="302"/>
      <c r="G413" s="217">
        <f t="shared" ref="G413" si="98">G411+G412</f>
        <v>736.45000000000016</v>
      </c>
    </row>
    <row r="414" spans="1:7" x14ac:dyDescent="0.2">
      <c r="A414" s="12"/>
      <c r="B414" s="290" t="s">
        <v>15</v>
      </c>
      <c r="C414" s="291"/>
      <c r="D414" s="291"/>
      <c r="E414" s="292"/>
      <c r="F414" s="13" t="s">
        <v>16</v>
      </c>
      <c r="G414" s="13" t="s">
        <v>17</v>
      </c>
    </row>
    <row r="415" spans="1:7" x14ac:dyDescent="0.2">
      <c r="A415" s="33" t="s">
        <v>412</v>
      </c>
      <c r="B415" s="305" t="s">
        <v>162</v>
      </c>
      <c r="C415" s="306"/>
      <c r="D415" s="306"/>
      <c r="E415" s="307"/>
      <c r="F415" s="14" t="s">
        <v>16</v>
      </c>
      <c r="G415" s="15" t="s">
        <v>716</v>
      </c>
    </row>
    <row r="416" spans="1:7" x14ac:dyDescent="0.2">
      <c r="A416" s="16"/>
      <c r="B416" s="276" t="s">
        <v>18</v>
      </c>
      <c r="C416" s="277"/>
      <c r="D416" s="277"/>
      <c r="E416" s="277"/>
      <c r="F416" s="277"/>
      <c r="G416" s="278"/>
    </row>
    <row r="417" spans="1:7" x14ac:dyDescent="0.2">
      <c r="A417" s="16"/>
      <c r="B417" s="303" t="s">
        <v>36</v>
      </c>
      <c r="C417" s="304"/>
      <c r="D417" s="17" t="s">
        <v>19</v>
      </c>
      <c r="E417" s="18" t="s">
        <v>20</v>
      </c>
      <c r="F417" s="19" t="s">
        <v>21</v>
      </c>
      <c r="G417" s="20" t="s">
        <v>22</v>
      </c>
    </row>
    <row r="418" spans="1:7" x14ac:dyDescent="0.2">
      <c r="A418" s="16"/>
      <c r="B418" s="274" t="s">
        <v>123</v>
      </c>
      <c r="C418" s="275"/>
      <c r="D418" s="47" t="s">
        <v>124</v>
      </c>
      <c r="E418" s="214">
        <v>60</v>
      </c>
      <c r="F418" s="207">
        <f>F378</f>
        <v>1.27</v>
      </c>
      <c r="G418" s="210">
        <f t="shared" ref="G418:G422" si="99">ROUND(F418*E418,2)</f>
        <v>76.2</v>
      </c>
    </row>
    <row r="419" spans="1:7" x14ac:dyDescent="0.2">
      <c r="A419" s="16"/>
      <c r="B419" s="274" t="s">
        <v>143</v>
      </c>
      <c r="C419" s="275"/>
      <c r="D419" s="47" t="s">
        <v>124</v>
      </c>
      <c r="E419" s="214">
        <v>20</v>
      </c>
      <c r="F419" s="207">
        <f t="shared" ref="F419:F422" si="100">F379</f>
        <v>53.373750000000001</v>
      </c>
      <c r="G419" s="210">
        <f t="shared" si="99"/>
        <v>1067.48</v>
      </c>
    </row>
    <row r="420" spans="1:7" x14ac:dyDescent="0.2">
      <c r="A420" s="16"/>
      <c r="B420" s="274" t="s">
        <v>151</v>
      </c>
      <c r="C420" s="275"/>
      <c r="D420" s="47" t="s">
        <v>29</v>
      </c>
      <c r="E420" s="214">
        <v>1</v>
      </c>
      <c r="F420" s="207">
        <f t="shared" si="100"/>
        <v>29.442499999999995</v>
      </c>
      <c r="G420" s="210">
        <f t="shared" si="99"/>
        <v>29.44</v>
      </c>
    </row>
    <row r="421" spans="1:7" x14ac:dyDescent="0.2">
      <c r="A421" s="16"/>
      <c r="B421" s="274" t="s">
        <v>156</v>
      </c>
      <c r="C421" s="275"/>
      <c r="D421" s="47" t="s">
        <v>29</v>
      </c>
      <c r="E421" s="214">
        <v>8</v>
      </c>
      <c r="F421" s="207">
        <f t="shared" si="100"/>
        <v>2.77</v>
      </c>
      <c r="G421" s="210">
        <f t="shared" si="99"/>
        <v>22.16</v>
      </c>
    </row>
    <row r="422" spans="1:7" x14ac:dyDescent="0.2">
      <c r="A422" s="16"/>
      <c r="B422" s="274" t="s">
        <v>159</v>
      </c>
      <c r="C422" s="275"/>
      <c r="D422" s="47" t="s">
        <v>29</v>
      </c>
      <c r="E422" s="214">
        <v>80</v>
      </c>
      <c r="F422" s="207">
        <f t="shared" si="100"/>
        <v>0.3</v>
      </c>
      <c r="G422" s="210">
        <f t="shared" si="99"/>
        <v>24</v>
      </c>
    </row>
    <row r="423" spans="1:7" x14ac:dyDescent="0.2">
      <c r="A423" s="16"/>
      <c r="B423" s="308"/>
      <c r="C423" s="309"/>
      <c r="D423" s="300" t="s">
        <v>23</v>
      </c>
      <c r="E423" s="301"/>
      <c r="F423" s="302"/>
      <c r="G423" s="211">
        <f>SUM(G418:G422)</f>
        <v>1219.2800000000002</v>
      </c>
    </row>
    <row r="424" spans="1:7" x14ac:dyDescent="0.2">
      <c r="A424" s="16"/>
      <c r="B424" s="300" t="s">
        <v>24</v>
      </c>
      <c r="C424" s="301"/>
      <c r="D424" s="301"/>
      <c r="E424" s="301"/>
      <c r="F424" s="301"/>
      <c r="G424" s="302"/>
    </row>
    <row r="425" spans="1:7" x14ac:dyDescent="0.2">
      <c r="A425" s="16"/>
      <c r="B425" s="303" t="s">
        <v>36</v>
      </c>
      <c r="C425" s="304"/>
      <c r="D425" s="17" t="s">
        <v>19</v>
      </c>
      <c r="E425" s="18" t="s">
        <v>20</v>
      </c>
      <c r="F425" s="19" t="s">
        <v>21</v>
      </c>
      <c r="G425" s="20" t="s">
        <v>22</v>
      </c>
    </row>
    <row r="426" spans="1:7" x14ac:dyDescent="0.2">
      <c r="A426" s="16"/>
      <c r="B426" s="281" t="s">
        <v>127</v>
      </c>
      <c r="C426" s="281"/>
      <c r="D426" s="22" t="s">
        <v>30</v>
      </c>
      <c r="E426" s="215">
        <v>5</v>
      </c>
      <c r="F426" s="216">
        <v>4.8499999999999996</v>
      </c>
      <c r="G426" s="216">
        <f t="shared" ref="G426:G427" si="101">ROUND(F426*E426,2)</f>
        <v>24.25</v>
      </c>
    </row>
    <row r="427" spans="1:7" x14ac:dyDescent="0.2">
      <c r="A427" s="16"/>
      <c r="B427" s="78" t="s">
        <v>34</v>
      </c>
      <c r="C427" s="79"/>
      <c r="D427" s="22" t="s">
        <v>30</v>
      </c>
      <c r="E427" s="215">
        <v>5</v>
      </c>
      <c r="F427" s="216">
        <v>6.7</v>
      </c>
      <c r="G427" s="216">
        <f t="shared" si="101"/>
        <v>33.5</v>
      </c>
    </row>
    <row r="428" spans="1:7" x14ac:dyDescent="0.2">
      <c r="A428" s="16"/>
      <c r="B428" s="26"/>
      <c r="C428" s="26"/>
      <c r="D428" s="300" t="s">
        <v>26</v>
      </c>
      <c r="E428" s="301"/>
      <c r="F428" s="302"/>
      <c r="G428" s="216">
        <f>SUM(G426:G427)</f>
        <v>57.75</v>
      </c>
    </row>
    <row r="429" spans="1:7" x14ac:dyDescent="0.2">
      <c r="A429" s="16"/>
      <c r="B429" s="26"/>
      <c r="C429" s="26"/>
      <c r="D429" s="300" t="s">
        <v>27</v>
      </c>
      <c r="E429" s="301"/>
      <c r="F429" s="302"/>
      <c r="G429" s="211">
        <f>ROUND(G428+(G428*E2),2)</f>
        <v>140.11000000000001</v>
      </c>
    </row>
    <row r="430" spans="1:7" x14ac:dyDescent="0.2">
      <c r="A430" s="16"/>
      <c r="B430" s="28"/>
      <c r="C430" s="29"/>
      <c r="D430" s="300" t="s">
        <v>28</v>
      </c>
      <c r="E430" s="301"/>
      <c r="F430" s="301"/>
      <c r="G430" s="302"/>
    </row>
    <row r="431" spans="1:7" x14ac:dyDescent="0.2">
      <c r="A431" s="16"/>
      <c r="B431" s="30"/>
      <c r="C431" s="31"/>
      <c r="D431" s="300" t="s">
        <v>18</v>
      </c>
      <c r="E431" s="301"/>
      <c r="F431" s="302"/>
      <c r="G431" s="217">
        <f>G423</f>
        <v>1219.2800000000002</v>
      </c>
    </row>
    <row r="432" spans="1:7" x14ac:dyDescent="0.2">
      <c r="A432" s="16"/>
      <c r="B432" s="28"/>
      <c r="C432" s="29"/>
      <c r="D432" s="300" t="s">
        <v>24</v>
      </c>
      <c r="E432" s="301"/>
      <c r="F432" s="302"/>
      <c r="G432" s="217">
        <f t="shared" ref="G432" si="102">G429</f>
        <v>140.11000000000001</v>
      </c>
    </row>
    <row r="433" spans="1:7" x14ac:dyDescent="0.2">
      <c r="A433" s="16"/>
      <c r="B433" s="28"/>
      <c r="C433" s="29"/>
      <c r="D433" s="300" t="s">
        <v>32</v>
      </c>
      <c r="E433" s="301"/>
      <c r="F433" s="302"/>
      <c r="G433" s="217">
        <f t="shared" ref="G433" si="103">G431+G432</f>
        <v>1359.3900000000003</v>
      </c>
    </row>
    <row r="434" spans="1:7" x14ac:dyDescent="0.2">
      <c r="A434" s="12"/>
      <c r="B434" s="290" t="s">
        <v>15</v>
      </c>
      <c r="C434" s="291"/>
      <c r="D434" s="291"/>
      <c r="E434" s="292"/>
      <c r="F434" s="13" t="s">
        <v>16</v>
      </c>
      <c r="G434" s="13" t="s">
        <v>17</v>
      </c>
    </row>
    <row r="435" spans="1:7" x14ac:dyDescent="0.2">
      <c r="A435" s="33" t="s">
        <v>413</v>
      </c>
      <c r="B435" s="305" t="s">
        <v>163</v>
      </c>
      <c r="C435" s="306"/>
      <c r="D435" s="306"/>
      <c r="E435" s="307"/>
      <c r="F435" s="14" t="s">
        <v>16</v>
      </c>
      <c r="G435" s="15" t="s">
        <v>716</v>
      </c>
    </row>
    <row r="436" spans="1:7" x14ac:dyDescent="0.2">
      <c r="A436" s="16"/>
      <c r="B436" s="276" t="s">
        <v>18</v>
      </c>
      <c r="C436" s="277"/>
      <c r="D436" s="277"/>
      <c r="E436" s="277"/>
      <c r="F436" s="277"/>
      <c r="G436" s="278"/>
    </row>
    <row r="437" spans="1:7" x14ac:dyDescent="0.2">
      <c r="A437" s="16"/>
      <c r="B437" s="303" t="s">
        <v>36</v>
      </c>
      <c r="C437" s="304"/>
      <c r="D437" s="17" t="s">
        <v>19</v>
      </c>
      <c r="E437" s="18" t="s">
        <v>20</v>
      </c>
      <c r="F437" s="19" t="s">
        <v>21</v>
      </c>
      <c r="G437" s="20" t="s">
        <v>22</v>
      </c>
    </row>
    <row r="438" spans="1:7" x14ac:dyDescent="0.2">
      <c r="A438" s="16"/>
      <c r="B438" s="274" t="s">
        <v>123</v>
      </c>
      <c r="C438" s="275"/>
      <c r="D438" s="47" t="s">
        <v>124</v>
      </c>
      <c r="E438" s="214">
        <v>12</v>
      </c>
      <c r="F438" s="207">
        <f>1.27</f>
        <v>1.27</v>
      </c>
      <c r="G438" s="210">
        <f t="shared" ref="G438:G442" si="104">ROUND(F438*E438,2)</f>
        <v>15.24</v>
      </c>
    </row>
    <row r="439" spans="1:7" x14ac:dyDescent="0.2">
      <c r="A439" s="16"/>
      <c r="B439" s="274" t="s">
        <v>164</v>
      </c>
      <c r="C439" s="275"/>
      <c r="D439" s="47" t="s">
        <v>124</v>
      </c>
      <c r="E439" s="214">
        <v>4</v>
      </c>
      <c r="F439" s="207">
        <f>'Preço Médio Mercado'!N8/2</f>
        <v>16.423333333333332</v>
      </c>
      <c r="G439" s="210">
        <f t="shared" si="104"/>
        <v>65.69</v>
      </c>
    </row>
    <row r="440" spans="1:7" x14ac:dyDescent="0.2">
      <c r="A440" s="16"/>
      <c r="B440" s="274" t="s">
        <v>167</v>
      </c>
      <c r="C440" s="275"/>
      <c r="D440" s="47" t="s">
        <v>29</v>
      </c>
      <c r="E440" s="214">
        <v>1</v>
      </c>
      <c r="F440" s="207">
        <f>'Preço Médio Mercado'!N11</f>
        <v>8.4466666666666672</v>
      </c>
      <c r="G440" s="210">
        <f t="shared" si="104"/>
        <v>8.4499999999999993</v>
      </c>
    </row>
    <row r="441" spans="1:7" x14ac:dyDescent="0.2">
      <c r="A441" s="16"/>
      <c r="B441" s="274" t="s">
        <v>168</v>
      </c>
      <c r="C441" s="275"/>
      <c r="D441" s="47" t="s">
        <v>29</v>
      </c>
      <c r="E441" s="214">
        <v>1</v>
      </c>
      <c r="F441" s="207">
        <f>'Preço Médio Mercado'!N14</f>
        <v>3.8033333333333332</v>
      </c>
      <c r="G441" s="210">
        <f t="shared" si="104"/>
        <v>3.8</v>
      </c>
    </row>
    <row r="442" spans="1:7" x14ac:dyDescent="0.2">
      <c r="A442" s="16"/>
      <c r="B442" s="274" t="s">
        <v>159</v>
      </c>
      <c r="C442" s="275"/>
      <c r="D442" s="47" t="s">
        <v>29</v>
      </c>
      <c r="E442" s="214">
        <v>16</v>
      </c>
      <c r="F442" s="207">
        <v>0.3</v>
      </c>
      <c r="G442" s="210">
        <f t="shared" si="104"/>
        <v>4.8</v>
      </c>
    </row>
    <row r="443" spans="1:7" x14ac:dyDescent="0.2">
      <c r="A443" s="16"/>
      <c r="B443" s="308"/>
      <c r="C443" s="309"/>
      <c r="D443" s="300" t="s">
        <v>23</v>
      </c>
      <c r="E443" s="301"/>
      <c r="F443" s="302"/>
      <c r="G443" s="211">
        <f>SUM(G438:G442)</f>
        <v>97.97999999999999</v>
      </c>
    </row>
    <row r="444" spans="1:7" x14ac:dyDescent="0.2">
      <c r="A444" s="16"/>
      <c r="B444" s="300" t="s">
        <v>24</v>
      </c>
      <c r="C444" s="301"/>
      <c r="D444" s="301"/>
      <c r="E444" s="301"/>
      <c r="F444" s="301"/>
      <c r="G444" s="302"/>
    </row>
    <row r="445" spans="1:7" x14ac:dyDescent="0.2">
      <c r="A445" s="16"/>
      <c r="B445" s="303" t="s">
        <v>36</v>
      </c>
      <c r="C445" s="304"/>
      <c r="D445" s="17" t="s">
        <v>19</v>
      </c>
      <c r="E445" s="18" t="s">
        <v>20</v>
      </c>
      <c r="F445" s="19" t="s">
        <v>21</v>
      </c>
      <c r="G445" s="20" t="s">
        <v>22</v>
      </c>
    </row>
    <row r="446" spans="1:7" x14ac:dyDescent="0.2">
      <c r="A446" s="16"/>
      <c r="B446" s="281" t="s">
        <v>127</v>
      </c>
      <c r="C446" s="281"/>
      <c r="D446" s="22" t="s">
        <v>30</v>
      </c>
      <c r="E446" s="215">
        <v>2</v>
      </c>
      <c r="F446" s="216">
        <v>4.8499999999999996</v>
      </c>
      <c r="G446" s="216">
        <f t="shared" ref="G446:G447" si="105">ROUND(F446*E446,2)</f>
        <v>9.6999999999999993</v>
      </c>
    </row>
    <row r="447" spans="1:7" x14ac:dyDescent="0.2">
      <c r="A447" s="16"/>
      <c r="B447" s="78" t="s">
        <v>34</v>
      </c>
      <c r="C447" s="79"/>
      <c r="D447" s="22" t="s">
        <v>30</v>
      </c>
      <c r="E447" s="215">
        <v>2</v>
      </c>
      <c r="F447" s="216">
        <v>6.7</v>
      </c>
      <c r="G447" s="216">
        <f t="shared" si="105"/>
        <v>13.4</v>
      </c>
    </row>
    <row r="448" spans="1:7" x14ac:dyDescent="0.2">
      <c r="A448" s="16"/>
      <c r="B448" s="26"/>
      <c r="C448" s="26"/>
      <c r="D448" s="300" t="s">
        <v>26</v>
      </c>
      <c r="E448" s="301"/>
      <c r="F448" s="302"/>
      <c r="G448" s="216">
        <f>SUM(G446:G447)</f>
        <v>23.1</v>
      </c>
    </row>
    <row r="449" spans="1:7" x14ac:dyDescent="0.2">
      <c r="A449" s="16"/>
      <c r="B449" s="26"/>
      <c r="C449" s="26"/>
      <c r="D449" s="300" t="s">
        <v>27</v>
      </c>
      <c r="E449" s="301"/>
      <c r="F449" s="302"/>
      <c r="G449" s="211">
        <f>ROUND(G448+(G448*E2),2)</f>
        <v>56.05</v>
      </c>
    </row>
    <row r="450" spans="1:7" x14ac:dyDescent="0.2">
      <c r="A450" s="16"/>
      <c r="B450" s="28"/>
      <c r="C450" s="29"/>
      <c r="D450" s="300" t="s">
        <v>28</v>
      </c>
      <c r="E450" s="301"/>
      <c r="F450" s="301"/>
      <c r="G450" s="302"/>
    </row>
    <row r="451" spans="1:7" x14ac:dyDescent="0.2">
      <c r="A451" s="16"/>
      <c r="B451" s="30"/>
      <c r="C451" s="31"/>
      <c r="D451" s="300" t="s">
        <v>18</v>
      </c>
      <c r="E451" s="301"/>
      <c r="F451" s="302"/>
      <c r="G451" s="217">
        <f>G443</f>
        <v>97.97999999999999</v>
      </c>
    </row>
    <row r="452" spans="1:7" x14ac:dyDescent="0.2">
      <c r="A452" s="16"/>
      <c r="B452" s="28"/>
      <c r="C452" s="29"/>
      <c r="D452" s="300" t="s">
        <v>24</v>
      </c>
      <c r="E452" s="301"/>
      <c r="F452" s="302"/>
      <c r="G452" s="217">
        <f t="shared" ref="G452" si="106">G449</f>
        <v>56.05</v>
      </c>
    </row>
    <row r="453" spans="1:7" x14ac:dyDescent="0.2">
      <c r="A453" s="16"/>
      <c r="B453" s="28"/>
      <c r="C453" s="29"/>
      <c r="D453" s="300" t="s">
        <v>32</v>
      </c>
      <c r="E453" s="301"/>
      <c r="F453" s="302"/>
      <c r="G453" s="217">
        <f t="shared" ref="G453" si="107">G451+G452</f>
        <v>154.02999999999997</v>
      </c>
    </row>
    <row r="454" spans="1:7" x14ac:dyDescent="0.2">
      <c r="A454" s="12"/>
      <c r="B454" s="290" t="s">
        <v>15</v>
      </c>
      <c r="C454" s="291"/>
      <c r="D454" s="291"/>
      <c r="E454" s="292"/>
      <c r="F454" s="13" t="s">
        <v>16</v>
      </c>
      <c r="G454" s="13" t="s">
        <v>17</v>
      </c>
    </row>
    <row r="455" spans="1:7" x14ac:dyDescent="0.2">
      <c r="A455" s="33" t="s">
        <v>414</v>
      </c>
      <c r="B455" s="305" t="s">
        <v>165</v>
      </c>
      <c r="C455" s="306"/>
      <c r="D455" s="306"/>
      <c r="E455" s="307"/>
      <c r="F455" s="14" t="s">
        <v>16</v>
      </c>
      <c r="G455" s="15" t="s">
        <v>716</v>
      </c>
    </row>
    <row r="456" spans="1:7" x14ac:dyDescent="0.2">
      <c r="A456" s="16"/>
      <c r="B456" s="276" t="s">
        <v>18</v>
      </c>
      <c r="C456" s="277"/>
      <c r="D456" s="277"/>
      <c r="E456" s="277"/>
      <c r="F456" s="277"/>
      <c r="G456" s="278"/>
    </row>
    <row r="457" spans="1:7" x14ac:dyDescent="0.2">
      <c r="A457" s="16"/>
      <c r="B457" s="303" t="s">
        <v>36</v>
      </c>
      <c r="C457" s="304"/>
      <c r="D457" s="17" t="s">
        <v>19</v>
      </c>
      <c r="E457" s="18" t="s">
        <v>20</v>
      </c>
      <c r="F457" s="19" t="s">
        <v>21</v>
      </c>
      <c r="G457" s="20" t="s">
        <v>22</v>
      </c>
    </row>
    <row r="458" spans="1:7" x14ac:dyDescent="0.2">
      <c r="A458" s="16"/>
      <c r="B458" s="274" t="s">
        <v>123</v>
      </c>
      <c r="C458" s="275"/>
      <c r="D458" s="47" t="s">
        <v>124</v>
      </c>
      <c r="E458" s="214">
        <v>30</v>
      </c>
      <c r="F458" s="207">
        <f>F438</f>
        <v>1.27</v>
      </c>
      <c r="G458" s="210">
        <f t="shared" ref="G458:G462" si="108">ROUND(F458*E458,2)</f>
        <v>38.1</v>
      </c>
    </row>
    <row r="459" spans="1:7" x14ac:dyDescent="0.2">
      <c r="A459" s="16"/>
      <c r="B459" s="274" t="s">
        <v>164</v>
      </c>
      <c r="C459" s="275"/>
      <c r="D459" s="47" t="s">
        <v>124</v>
      </c>
      <c r="E459" s="214">
        <v>10</v>
      </c>
      <c r="F459" s="207">
        <f t="shared" ref="F459:F462" si="109">F439</f>
        <v>16.423333333333332</v>
      </c>
      <c r="G459" s="210">
        <f t="shared" si="108"/>
        <v>164.23</v>
      </c>
    </row>
    <row r="460" spans="1:7" x14ac:dyDescent="0.2">
      <c r="A460" s="16"/>
      <c r="B460" s="274" t="s">
        <v>167</v>
      </c>
      <c r="C460" s="275"/>
      <c r="D460" s="47" t="s">
        <v>29</v>
      </c>
      <c r="E460" s="214">
        <v>1</v>
      </c>
      <c r="F460" s="207">
        <f t="shared" si="109"/>
        <v>8.4466666666666672</v>
      </c>
      <c r="G460" s="210">
        <f t="shared" si="108"/>
        <v>8.4499999999999993</v>
      </c>
    </row>
    <row r="461" spans="1:7" ht="12.75" customHeight="1" x14ac:dyDescent="0.2">
      <c r="A461" s="16"/>
      <c r="B461" s="274" t="s">
        <v>168</v>
      </c>
      <c r="C461" s="275"/>
      <c r="D461" s="47" t="s">
        <v>29</v>
      </c>
      <c r="E461" s="214">
        <v>4</v>
      </c>
      <c r="F461" s="207">
        <f t="shared" si="109"/>
        <v>3.8033333333333332</v>
      </c>
      <c r="G461" s="210">
        <f t="shared" si="108"/>
        <v>15.21</v>
      </c>
    </row>
    <row r="462" spans="1:7" ht="12.75" customHeight="1" x14ac:dyDescent="0.2">
      <c r="A462" s="16"/>
      <c r="B462" s="274" t="s">
        <v>159</v>
      </c>
      <c r="C462" s="275"/>
      <c r="D462" s="47" t="s">
        <v>29</v>
      </c>
      <c r="E462" s="214">
        <v>40</v>
      </c>
      <c r="F462" s="207">
        <f t="shared" si="109"/>
        <v>0.3</v>
      </c>
      <c r="G462" s="210">
        <f t="shared" si="108"/>
        <v>12</v>
      </c>
    </row>
    <row r="463" spans="1:7" x14ac:dyDescent="0.2">
      <c r="A463" s="16"/>
      <c r="B463" s="308"/>
      <c r="C463" s="309"/>
      <c r="D463" s="300" t="s">
        <v>23</v>
      </c>
      <c r="E463" s="301"/>
      <c r="F463" s="302"/>
      <c r="G463" s="21">
        <f>SUM(G458:G462)</f>
        <v>237.98999999999998</v>
      </c>
    </row>
    <row r="464" spans="1:7" x14ac:dyDescent="0.2">
      <c r="A464" s="16"/>
      <c r="B464" s="300" t="s">
        <v>24</v>
      </c>
      <c r="C464" s="301"/>
      <c r="D464" s="301"/>
      <c r="E464" s="301"/>
      <c r="F464" s="301"/>
      <c r="G464" s="302"/>
    </row>
    <row r="465" spans="1:7" x14ac:dyDescent="0.2">
      <c r="A465" s="16"/>
      <c r="B465" s="303" t="s">
        <v>36</v>
      </c>
      <c r="C465" s="304"/>
      <c r="D465" s="17" t="s">
        <v>19</v>
      </c>
      <c r="E465" s="18" t="s">
        <v>20</v>
      </c>
      <c r="F465" s="19" t="s">
        <v>21</v>
      </c>
      <c r="G465" s="20" t="s">
        <v>22</v>
      </c>
    </row>
    <row r="466" spans="1:7" x14ac:dyDescent="0.2">
      <c r="A466" s="16"/>
      <c r="B466" s="281" t="s">
        <v>127</v>
      </c>
      <c r="C466" s="281"/>
      <c r="D466" s="22" t="s">
        <v>30</v>
      </c>
      <c r="E466" s="215">
        <v>4</v>
      </c>
      <c r="F466" s="216">
        <v>4.8499999999999996</v>
      </c>
      <c r="G466" s="216">
        <f t="shared" ref="G466:G467" si="110">ROUND(F466*E466,2)</f>
        <v>19.399999999999999</v>
      </c>
    </row>
    <row r="467" spans="1:7" x14ac:dyDescent="0.2">
      <c r="A467" s="16"/>
      <c r="B467" s="78" t="s">
        <v>34</v>
      </c>
      <c r="C467" s="79"/>
      <c r="D467" s="22" t="s">
        <v>30</v>
      </c>
      <c r="E467" s="215">
        <v>4</v>
      </c>
      <c r="F467" s="216">
        <v>6.7</v>
      </c>
      <c r="G467" s="216">
        <f t="shared" si="110"/>
        <v>26.8</v>
      </c>
    </row>
    <row r="468" spans="1:7" x14ac:dyDescent="0.2">
      <c r="A468" s="16"/>
      <c r="B468" s="26"/>
      <c r="C468" s="26"/>
      <c r="D468" s="300" t="s">
        <v>26</v>
      </c>
      <c r="E468" s="301"/>
      <c r="F468" s="302"/>
      <c r="G468" s="216">
        <f>SUM(G466:G467)</f>
        <v>46.2</v>
      </c>
    </row>
    <row r="469" spans="1:7" x14ac:dyDescent="0.2">
      <c r="A469" s="16"/>
      <c r="B469" s="26"/>
      <c r="C469" s="26"/>
      <c r="D469" s="300" t="s">
        <v>27</v>
      </c>
      <c r="E469" s="301"/>
      <c r="F469" s="302"/>
      <c r="G469" s="211">
        <f>ROUND(G468+(G468*E2),2)</f>
        <v>112.09</v>
      </c>
    </row>
    <row r="470" spans="1:7" x14ac:dyDescent="0.2">
      <c r="A470" s="16"/>
      <c r="B470" s="28"/>
      <c r="C470" s="29"/>
      <c r="D470" s="300" t="s">
        <v>28</v>
      </c>
      <c r="E470" s="301"/>
      <c r="F470" s="301"/>
      <c r="G470" s="302"/>
    </row>
    <row r="471" spans="1:7" x14ac:dyDescent="0.2">
      <c r="A471" s="16"/>
      <c r="B471" s="30"/>
      <c r="C471" s="31"/>
      <c r="D471" s="300" t="s">
        <v>18</v>
      </c>
      <c r="E471" s="301"/>
      <c r="F471" s="302"/>
      <c r="G471" s="217">
        <f>G463</f>
        <v>237.98999999999998</v>
      </c>
    </row>
    <row r="472" spans="1:7" x14ac:dyDescent="0.2">
      <c r="A472" s="16"/>
      <c r="B472" s="28"/>
      <c r="C472" s="29"/>
      <c r="D472" s="300" t="s">
        <v>24</v>
      </c>
      <c r="E472" s="301"/>
      <c r="F472" s="302"/>
      <c r="G472" s="217">
        <f t="shared" ref="G472" si="111">G469</f>
        <v>112.09</v>
      </c>
    </row>
    <row r="473" spans="1:7" x14ac:dyDescent="0.2">
      <c r="A473" s="16"/>
      <c r="B473" s="28"/>
      <c r="C473" s="29"/>
      <c r="D473" s="300" t="s">
        <v>32</v>
      </c>
      <c r="E473" s="301"/>
      <c r="F473" s="302"/>
      <c r="G473" s="217">
        <f t="shared" ref="G473" si="112">G471+G472</f>
        <v>350.08</v>
      </c>
    </row>
    <row r="474" spans="1:7" x14ac:dyDescent="0.2">
      <c r="A474" s="12"/>
      <c r="B474" s="290" t="s">
        <v>15</v>
      </c>
      <c r="C474" s="291"/>
      <c r="D474" s="291"/>
      <c r="E474" s="292"/>
      <c r="F474" s="13" t="s">
        <v>16</v>
      </c>
      <c r="G474" s="13" t="s">
        <v>17</v>
      </c>
    </row>
    <row r="475" spans="1:7" x14ac:dyDescent="0.2">
      <c r="A475" s="33" t="s">
        <v>415</v>
      </c>
      <c r="B475" s="305" t="s">
        <v>166</v>
      </c>
      <c r="C475" s="306"/>
      <c r="D475" s="306"/>
      <c r="E475" s="307"/>
      <c r="F475" s="14" t="s">
        <v>16</v>
      </c>
      <c r="G475" s="15" t="s">
        <v>716</v>
      </c>
    </row>
    <row r="476" spans="1:7" x14ac:dyDescent="0.2">
      <c r="A476" s="16"/>
      <c r="B476" s="276" t="s">
        <v>18</v>
      </c>
      <c r="C476" s="277"/>
      <c r="D476" s="277"/>
      <c r="E476" s="277"/>
      <c r="F476" s="277"/>
      <c r="G476" s="278"/>
    </row>
    <row r="477" spans="1:7" x14ac:dyDescent="0.2">
      <c r="A477" s="16"/>
      <c r="B477" s="303" t="s">
        <v>36</v>
      </c>
      <c r="C477" s="304"/>
      <c r="D477" s="17" t="s">
        <v>19</v>
      </c>
      <c r="E477" s="18" t="s">
        <v>20</v>
      </c>
      <c r="F477" s="19" t="s">
        <v>21</v>
      </c>
      <c r="G477" s="20" t="s">
        <v>22</v>
      </c>
    </row>
    <row r="478" spans="1:7" x14ac:dyDescent="0.2">
      <c r="A478" s="16"/>
      <c r="B478" s="274" t="s">
        <v>123</v>
      </c>
      <c r="C478" s="275"/>
      <c r="D478" s="47" t="s">
        <v>124</v>
      </c>
      <c r="E478" s="214">
        <v>60</v>
      </c>
      <c r="F478" s="207">
        <f>F458</f>
        <v>1.27</v>
      </c>
      <c r="G478" s="210">
        <f t="shared" ref="G478:G482" si="113">ROUND(F478*E478,2)</f>
        <v>76.2</v>
      </c>
    </row>
    <row r="479" spans="1:7" x14ac:dyDescent="0.2">
      <c r="A479" s="16"/>
      <c r="B479" s="274" t="s">
        <v>164</v>
      </c>
      <c r="C479" s="275"/>
      <c r="D479" s="47" t="s">
        <v>124</v>
      </c>
      <c r="E479" s="214">
        <v>20</v>
      </c>
      <c r="F479" s="207">
        <f t="shared" ref="F479:F482" si="114">F459</f>
        <v>16.423333333333332</v>
      </c>
      <c r="G479" s="210">
        <f t="shared" si="113"/>
        <v>328.47</v>
      </c>
    </row>
    <row r="480" spans="1:7" x14ac:dyDescent="0.2">
      <c r="A480" s="16"/>
      <c r="B480" s="274" t="s">
        <v>167</v>
      </c>
      <c r="C480" s="275"/>
      <c r="D480" s="47" t="s">
        <v>29</v>
      </c>
      <c r="E480" s="214">
        <v>1</v>
      </c>
      <c r="F480" s="207">
        <f t="shared" si="114"/>
        <v>8.4466666666666672</v>
      </c>
      <c r="G480" s="210">
        <f t="shared" si="113"/>
        <v>8.4499999999999993</v>
      </c>
    </row>
    <row r="481" spans="1:7" ht="12.75" customHeight="1" x14ac:dyDescent="0.2">
      <c r="A481" s="16"/>
      <c r="B481" s="274" t="s">
        <v>168</v>
      </c>
      <c r="C481" s="275"/>
      <c r="D481" s="47" t="s">
        <v>29</v>
      </c>
      <c r="E481" s="214">
        <v>8</v>
      </c>
      <c r="F481" s="207">
        <f t="shared" si="114"/>
        <v>3.8033333333333332</v>
      </c>
      <c r="G481" s="210">
        <f t="shared" si="113"/>
        <v>30.43</v>
      </c>
    </row>
    <row r="482" spans="1:7" ht="12.75" customHeight="1" x14ac:dyDescent="0.2">
      <c r="A482" s="16"/>
      <c r="B482" s="274" t="s">
        <v>159</v>
      </c>
      <c r="C482" s="275"/>
      <c r="D482" s="47" t="s">
        <v>29</v>
      </c>
      <c r="E482" s="214">
        <v>80</v>
      </c>
      <c r="F482" s="207">
        <f t="shared" si="114"/>
        <v>0.3</v>
      </c>
      <c r="G482" s="210">
        <f t="shared" si="113"/>
        <v>24</v>
      </c>
    </row>
    <row r="483" spans="1:7" x14ac:dyDescent="0.2">
      <c r="A483" s="16"/>
      <c r="B483" s="308"/>
      <c r="C483" s="309"/>
      <c r="D483" s="300" t="s">
        <v>23</v>
      </c>
      <c r="E483" s="301"/>
      <c r="F483" s="302"/>
      <c r="G483" s="211">
        <f>SUM(G478:G482)</f>
        <v>467.55</v>
      </c>
    </row>
    <row r="484" spans="1:7" x14ac:dyDescent="0.2">
      <c r="A484" s="16"/>
      <c r="B484" s="300" t="s">
        <v>24</v>
      </c>
      <c r="C484" s="301"/>
      <c r="D484" s="301"/>
      <c r="E484" s="301"/>
      <c r="F484" s="301"/>
      <c r="G484" s="302"/>
    </row>
    <row r="485" spans="1:7" x14ac:dyDescent="0.2">
      <c r="A485" s="16"/>
      <c r="B485" s="303" t="s">
        <v>36</v>
      </c>
      <c r="C485" s="304"/>
      <c r="D485" s="17" t="s">
        <v>19</v>
      </c>
      <c r="E485" s="18" t="s">
        <v>20</v>
      </c>
      <c r="F485" s="19" t="s">
        <v>21</v>
      </c>
      <c r="G485" s="20" t="s">
        <v>22</v>
      </c>
    </row>
    <row r="486" spans="1:7" x14ac:dyDescent="0.2">
      <c r="A486" s="16"/>
      <c r="B486" s="281" t="s">
        <v>127</v>
      </c>
      <c r="C486" s="281"/>
      <c r="D486" s="22" t="s">
        <v>30</v>
      </c>
      <c r="E486" s="215">
        <v>5</v>
      </c>
      <c r="F486" s="216">
        <v>4.8499999999999996</v>
      </c>
      <c r="G486" s="216">
        <f t="shared" ref="G486:G487" si="115">ROUND(F486*E486,2)</f>
        <v>24.25</v>
      </c>
    </row>
    <row r="487" spans="1:7" x14ac:dyDescent="0.2">
      <c r="A487" s="16"/>
      <c r="B487" s="78" t="s">
        <v>34</v>
      </c>
      <c r="C487" s="79"/>
      <c r="D487" s="22" t="s">
        <v>30</v>
      </c>
      <c r="E487" s="215">
        <v>5</v>
      </c>
      <c r="F487" s="216">
        <v>6.7</v>
      </c>
      <c r="G487" s="216">
        <f t="shared" si="115"/>
        <v>33.5</v>
      </c>
    </row>
    <row r="488" spans="1:7" x14ac:dyDescent="0.2">
      <c r="A488" s="16"/>
      <c r="B488" s="26"/>
      <c r="C488" s="26"/>
      <c r="D488" s="300" t="s">
        <v>26</v>
      </c>
      <c r="E488" s="301"/>
      <c r="F488" s="302"/>
      <c r="G488" s="216">
        <f>SUM(G486:G487)</f>
        <v>57.75</v>
      </c>
    </row>
    <row r="489" spans="1:7" x14ac:dyDescent="0.2">
      <c r="A489" s="16"/>
      <c r="B489" s="26"/>
      <c r="C489" s="26"/>
      <c r="D489" s="300" t="s">
        <v>27</v>
      </c>
      <c r="E489" s="301"/>
      <c r="F489" s="302"/>
      <c r="G489" s="211">
        <f>ROUND(G488+(G488*E2),2)</f>
        <v>140.11000000000001</v>
      </c>
    </row>
    <row r="490" spans="1:7" x14ac:dyDescent="0.2">
      <c r="A490" s="16"/>
      <c r="B490" s="28"/>
      <c r="C490" s="29"/>
      <c r="D490" s="300" t="s">
        <v>28</v>
      </c>
      <c r="E490" s="301"/>
      <c r="F490" s="301"/>
      <c r="G490" s="302"/>
    </row>
    <row r="491" spans="1:7" x14ac:dyDescent="0.2">
      <c r="A491" s="16"/>
      <c r="B491" s="30"/>
      <c r="C491" s="31"/>
      <c r="D491" s="300" t="s">
        <v>18</v>
      </c>
      <c r="E491" s="301"/>
      <c r="F491" s="302"/>
      <c r="G491" s="217">
        <f>G483</f>
        <v>467.55</v>
      </c>
    </row>
    <row r="492" spans="1:7" x14ac:dyDescent="0.2">
      <c r="A492" s="16"/>
      <c r="B492" s="28"/>
      <c r="C492" s="29"/>
      <c r="D492" s="300" t="s">
        <v>24</v>
      </c>
      <c r="E492" s="301"/>
      <c r="F492" s="302"/>
      <c r="G492" s="217">
        <f t="shared" ref="G492" si="116">G489</f>
        <v>140.11000000000001</v>
      </c>
    </row>
    <row r="493" spans="1:7" x14ac:dyDescent="0.2">
      <c r="A493" s="16"/>
      <c r="B493" s="28"/>
      <c r="C493" s="29"/>
      <c r="D493" s="300" t="s">
        <v>32</v>
      </c>
      <c r="E493" s="301"/>
      <c r="F493" s="302"/>
      <c r="G493" s="217">
        <f t="shared" ref="G493" si="117">G491+G492</f>
        <v>607.66000000000008</v>
      </c>
    </row>
    <row r="494" spans="1:7" x14ac:dyDescent="0.2">
      <c r="A494" s="12"/>
      <c r="B494" s="290" t="s">
        <v>15</v>
      </c>
      <c r="C494" s="291"/>
      <c r="D494" s="291"/>
      <c r="E494" s="292"/>
      <c r="F494" s="13" t="s">
        <v>16</v>
      </c>
      <c r="G494" s="13" t="s">
        <v>17</v>
      </c>
    </row>
    <row r="495" spans="1:7" x14ac:dyDescent="0.2">
      <c r="A495" s="33" t="s">
        <v>428</v>
      </c>
      <c r="B495" s="285" t="s">
        <v>170</v>
      </c>
      <c r="C495" s="286"/>
      <c r="D495" s="286"/>
      <c r="E495" s="287"/>
      <c r="F495" s="14" t="s">
        <v>16</v>
      </c>
      <c r="G495" s="15" t="s">
        <v>716</v>
      </c>
    </row>
    <row r="496" spans="1:7" x14ac:dyDescent="0.2">
      <c r="A496" s="16"/>
      <c r="B496" s="276" t="s">
        <v>18</v>
      </c>
      <c r="C496" s="277"/>
      <c r="D496" s="277"/>
      <c r="E496" s="277"/>
      <c r="F496" s="277"/>
      <c r="G496" s="278"/>
    </row>
    <row r="497" spans="1:7" x14ac:dyDescent="0.2">
      <c r="A497" s="16"/>
      <c r="B497" s="303" t="s">
        <v>36</v>
      </c>
      <c r="C497" s="304"/>
      <c r="D497" s="17" t="s">
        <v>19</v>
      </c>
      <c r="E497" s="18" t="s">
        <v>20</v>
      </c>
      <c r="F497" s="19" t="s">
        <v>21</v>
      </c>
      <c r="G497" s="20" t="s">
        <v>22</v>
      </c>
    </row>
    <row r="498" spans="1:7" x14ac:dyDescent="0.2">
      <c r="A498" s="16"/>
      <c r="B498" s="274" t="s">
        <v>170</v>
      </c>
      <c r="C498" s="275"/>
      <c r="D498" s="47" t="s">
        <v>29</v>
      </c>
      <c r="E498" s="35">
        <v>1</v>
      </c>
      <c r="F498" s="48">
        <f>'Preço Médio Mercado'!N23</f>
        <v>11.13</v>
      </c>
      <c r="G498" s="34">
        <f t="shared" ref="G498" si="118">ROUND(F498*E498,2)</f>
        <v>11.13</v>
      </c>
    </row>
    <row r="499" spans="1:7" x14ac:dyDescent="0.2">
      <c r="A499" s="16"/>
      <c r="B499" s="279"/>
      <c r="C499" s="280"/>
      <c r="D499" s="300" t="s">
        <v>23</v>
      </c>
      <c r="E499" s="301"/>
      <c r="F499" s="302"/>
      <c r="G499" s="21">
        <f>SUM(G498:G498)</f>
        <v>11.13</v>
      </c>
    </row>
    <row r="500" spans="1:7" x14ac:dyDescent="0.2">
      <c r="A500" s="16"/>
      <c r="B500" s="300" t="s">
        <v>24</v>
      </c>
      <c r="C500" s="301"/>
      <c r="D500" s="301"/>
      <c r="E500" s="301"/>
      <c r="F500" s="301"/>
      <c r="G500" s="302"/>
    </row>
    <row r="501" spans="1:7" x14ac:dyDescent="0.2">
      <c r="A501" s="16"/>
      <c r="B501" s="303" t="s">
        <v>36</v>
      </c>
      <c r="C501" s="304"/>
      <c r="D501" s="17" t="s">
        <v>19</v>
      </c>
      <c r="E501" s="18" t="s">
        <v>20</v>
      </c>
      <c r="F501" s="19" t="s">
        <v>21</v>
      </c>
      <c r="G501" s="20" t="s">
        <v>22</v>
      </c>
    </row>
    <row r="502" spans="1:7" x14ac:dyDescent="0.2">
      <c r="A502" s="16"/>
      <c r="B502" s="281" t="s">
        <v>127</v>
      </c>
      <c r="C502" s="281"/>
      <c r="D502" s="22" t="s">
        <v>30</v>
      </c>
      <c r="E502" s="23">
        <v>0.03</v>
      </c>
      <c r="F502" s="23">
        <v>4.8499999999999996</v>
      </c>
      <c r="G502" s="23">
        <f t="shared" ref="G502:G503" si="119">ROUND(F502*E502,2)</f>
        <v>0.15</v>
      </c>
    </row>
    <row r="503" spans="1:7" x14ac:dyDescent="0.2">
      <c r="A503" s="16"/>
      <c r="B503" s="83" t="s">
        <v>34</v>
      </c>
      <c r="C503" s="84"/>
      <c r="D503" s="22" t="s">
        <v>30</v>
      </c>
      <c r="E503" s="23">
        <v>0.06</v>
      </c>
      <c r="F503" s="23">
        <v>6.7</v>
      </c>
      <c r="G503" s="23">
        <f t="shared" si="119"/>
        <v>0.4</v>
      </c>
    </row>
    <row r="504" spans="1:7" x14ac:dyDescent="0.2">
      <c r="A504" s="16"/>
      <c r="B504" s="26"/>
      <c r="C504" s="26"/>
      <c r="D504" s="300" t="s">
        <v>26</v>
      </c>
      <c r="E504" s="301"/>
      <c r="F504" s="302"/>
      <c r="G504" s="23">
        <f>SUM(G502:G503)</f>
        <v>0.55000000000000004</v>
      </c>
    </row>
    <row r="505" spans="1:7" x14ac:dyDescent="0.2">
      <c r="A505" s="16"/>
      <c r="B505" s="26"/>
      <c r="C505" s="26"/>
      <c r="D505" s="300" t="s">
        <v>27</v>
      </c>
      <c r="E505" s="301"/>
      <c r="F505" s="302"/>
      <c r="G505" s="27">
        <f>ROUND(G504+(G504*E2),2)</f>
        <v>1.33</v>
      </c>
    </row>
    <row r="506" spans="1:7" x14ac:dyDescent="0.2">
      <c r="A506" s="16"/>
      <c r="B506" s="28"/>
      <c r="C506" s="29"/>
      <c r="D506" s="300" t="s">
        <v>28</v>
      </c>
      <c r="E506" s="301"/>
      <c r="F506" s="301"/>
      <c r="G506" s="302"/>
    </row>
    <row r="507" spans="1:7" x14ac:dyDescent="0.2">
      <c r="A507" s="16"/>
      <c r="B507" s="30"/>
      <c r="C507" s="31"/>
      <c r="D507" s="300" t="s">
        <v>18</v>
      </c>
      <c r="E507" s="301"/>
      <c r="F507" s="302"/>
      <c r="G507" s="32">
        <f>G499</f>
        <v>11.13</v>
      </c>
    </row>
    <row r="508" spans="1:7" x14ac:dyDescent="0.2">
      <c r="A508" s="16"/>
      <c r="B508" s="28"/>
      <c r="C508" s="29"/>
      <c r="D508" s="300" t="s">
        <v>24</v>
      </c>
      <c r="E508" s="301"/>
      <c r="F508" s="302"/>
      <c r="G508" s="32">
        <f t="shared" ref="G508" si="120">G505</f>
        <v>1.33</v>
      </c>
    </row>
    <row r="509" spans="1:7" x14ac:dyDescent="0.2">
      <c r="A509" s="16"/>
      <c r="B509" s="28"/>
      <c r="C509" s="29"/>
      <c r="D509" s="300" t="s">
        <v>32</v>
      </c>
      <c r="E509" s="301"/>
      <c r="F509" s="302"/>
      <c r="G509" s="32">
        <f t="shared" ref="G509" si="121">G507+G508</f>
        <v>12.46</v>
      </c>
    </row>
    <row r="510" spans="1:7" x14ac:dyDescent="0.2">
      <c r="A510" s="81"/>
      <c r="B510" s="316" t="s">
        <v>15</v>
      </c>
      <c r="C510" s="316"/>
      <c r="D510" s="316"/>
      <c r="E510" s="316"/>
      <c r="F510" s="81" t="s">
        <v>16</v>
      </c>
      <c r="G510" s="70" t="s">
        <v>17</v>
      </c>
    </row>
    <row r="511" spans="1:7" x14ac:dyDescent="0.2">
      <c r="A511" s="87" t="s">
        <v>515</v>
      </c>
      <c r="B511" s="317" t="s">
        <v>263</v>
      </c>
      <c r="C511" s="317"/>
      <c r="D511" s="317"/>
      <c r="E511" s="317"/>
      <c r="F511" s="87" t="s">
        <v>12</v>
      </c>
      <c r="G511" s="15" t="s">
        <v>716</v>
      </c>
    </row>
    <row r="512" spans="1:7" x14ac:dyDescent="0.2">
      <c r="A512" s="71"/>
      <c r="B512" s="318" t="s">
        <v>18</v>
      </c>
      <c r="C512" s="319"/>
      <c r="D512" s="319"/>
      <c r="E512" s="319"/>
      <c r="F512" s="319"/>
      <c r="G512" s="320"/>
    </row>
    <row r="513" spans="1:7" x14ac:dyDescent="0.2">
      <c r="A513" s="16"/>
      <c r="B513" s="303" t="s">
        <v>36</v>
      </c>
      <c r="C513" s="304"/>
      <c r="D513" s="17" t="s">
        <v>19</v>
      </c>
      <c r="E513" s="18" t="s">
        <v>20</v>
      </c>
      <c r="F513" s="19" t="s">
        <v>21</v>
      </c>
      <c r="G513" s="20" t="s">
        <v>22</v>
      </c>
    </row>
    <row r="514" spans="1:7" x14ac:dyDescent="0.2">
      <c r="A514" s="71"/>
      <c r="B514" s="293" t="s">
        <v>264</v>
      </c>
      <c r="C514" s="294"/>
      <c r="D514" s="72" t="s">
        <v>12</v>
      </c>
      <c r="E514" s="212">
        <v>4</v>
      </c>
      <c r="F514" s="208">
        <v>5</v>
      </c>
      <c r="G514" s="209">
        <f>E514*F514</f>
        <v>20</v>
      </c>
    </row>
    <row r="515" spans="1:7" x14ac:dyDescent="0.2">
      <c r="A515" s="71"/>
      <c r="B515" s="293" t="s">
        <v>265</v>
      </c>
      <c r="C515" s="294"/>
      <c r="D515" s="72" t="s">
        <v>12</v>
      </c>
      <c r="E515" s="212">
        <v>1</v>
      </c>
      <c r="F515" s="208">
        <v>3.5</v>
      </c>
      <c r="G515" s="209">
        <f t="shared" ref="G515:G521" si="122">E515*F515</f>
        <v>3.5</v>
      </c>
    </row>
    <row r="516" spans="1:7" x14ac:dyDescent="0.2">
      <c r="A516" s="71"/>
      <c r="B516" s="293" t="s">
        <v>266</v>
      </c>
      <c r="C516" s="294"/>
      <c r="D516" s="72" t="s">
        <v>7</v>
      </c>
      <c r="E516" s="212">
        <v>1.5</v>
      </c>
      <c r="F516" s="208">
        <v>0.98</v>
      </c>
      <c r="G516" s="209">
        <f t="shared" si="122"/>
        <v>1.47</v>
      </c>
    </row>
    <row r="517" spans="1:7" x14ac:dyDescent="0.2">
      <c r="A517" s="71"/>
      <c r="B517" s="293" t="s">
        <v>717</v>
      </c>
      <c r="C517" s="294"/>
      <c r="D517" s="72" t="s">
        <v>7</v>
      </c>
      <c r="E517" s="212">
        <v>4</v>
      </c>
      <c r="F517" s="208">
        <v>1.99</v>
      </c>
      <c r="G517" s="209">
        <f t="shared" si="122"/>
        <v>7.96</v>
      </c>
    </row>
    <row r="518" spans="1:7" x14ac:dyDescent="0.2">
      <c r="A518" s="71"/>
      <c r="B518" s="293" t="s">
        <v>267</v>
      </c>
      <c r="C518" s="294"/>
      <c r="D518" s="72" t="s">
        <v>7</v>
      </c>
      <c r="E518" s="212">
        <v>3</v>
      </c>
      <c r="F518" s="208">
        <v>3.69</v>
      </c>
      <c r="G518" s="209">
        <f t="shared" si="122"/>
        <v>11.07</v>
      </c>
    </row>
    <row r="519" spans="1:7" x14ac:dyDescent="0.2">
      <c r="A519" s="71"/>
      <c r="B519" s="293" t="s">
        <v>268</v>
      </c>
      <c r="C519" s="294"/>
      <c r="D519" s="72" t="s">
        <v>269</v>
      </c>
      <c r="E519" s="212">
        <v>1</v>
      </c>
      <c r="F519" s="208">
        <v>30</v>
      </c>
      <c r="G519" s="209">
        <f t="shared" si="122"/>
        <v>30</v>
      </c>
    </row>
    <row r="520" spans="1:7" x14ac:dyDescent="0.2">
      <c r="A520" s="71"/>
      <c r="B520" s="293" t="s">
        <v>270</v>
      </c>
      <c r="C520" s="294"/>
      <c r="D520" s="72" t="s">
        <v>12</v>
      </c>
      <c r="E520" s="212">
        <v>1</v>
      </c>
      <c r="F520" s="208">
        <v>22</v>
      </c>
      <c r="G520" s="209">
        <f t="shared" si="122"/>
        <v>22</v>
      </c>
    </row>
    <row r="521" spans="1:7" x14ac:dyDescent="0.2">
      <c r="A521" s="71"/>
      <c r="B521" s="293" t="s">
        <v>718</v>
      </c>
      <c r="C521" s="294"/>
      <c r="D521" s="72" t="s">
        <v>12</v>
      </c>
      <c r="E521" s="212">
        <v>1</v>
      </c>
      <c r="F521" s="208">
        <v>19.579999999999998</v>
      </c>
      <c r="G521" s="209">
        <f t="shared" si="122"/>
        <v>19.579999999999998</v>
      </c>
    </row>
    <row r="522" spans="1:7" x14ac:dyDescent="0.2">
      <c r="A522" s="16"/>
      <c r="B522" s="308"/>
      <c r="C522" s="309"/>
      <c r="D522" s="300" t="s">
        <v>23</v>
      </c>
      <c r="E522" s="301"/>
      <c r="F522" s="302"/>
      <c r="G522" s="211">
        <f>SUM(G514:G521)</f>
        <v>115.58</v>
      </c>
    </row>
    <row r="523" spans="1:7" x14ac:dyDescent="0.2">
      <c r="A523" s="16"/>
      <c r="B523" s="300" t="s">
        <v>24</v>
      </c>
      <c r="C523" s="301"/>
      <c r="D523" s="301"/>
      <c r="E523" s="301"/>
      <c r="F523" s="301"/>
      <c r="G523" s="302"/>
    </row>
    <row r="524" spans="1:7" x14ac:dyDescent="0.2">
      <c r="A524" s="16"/>
      <c r="B524" s="303" t="s">
        <v>36</v>
      </c>
      <c r="C524" s="304"/>
      <c r="D524" s="17" t="s">
        <v>19</v>
      </c>
      <c r="E524" s="18" t="s">
        <v>20</v>
      </c>
      <c r="F524" s="19" t="s">
        <v>21</v>
      </c>
      <c r="G524" s="20" t="s">
        <v>22</v>
      </c>
    </row>
    <row r="525" spans="1:7" x14ac:dyDescent="0.2">
      <c r="A525" s="16"/>
      <c r="B525" s="327" t="s">
        <v>25</v>
      </c>
      <c r="C525" s="328"/>
      <c r="D525" s="22" t="s">
        <v>30</v>
      </c>
      <c r="E525" s="230">
        <v>2.5</v>
      </c>
      <c r="F525" s="216">
        <v>4.8499999999999996</v>
      </c>
      <c r="G525" s="216">
        <f>ROUND(F525*E525,2)</f>
        <v>12.13</v>
      </c>
    </row>
    <row r="526" spans="1:7" x14ac:dyDescent="0.2">
      <c r="A526" s="16"/>
      <c r="B526" s="80" t="s">
        <v>34</v>
      </c>
      <c r="C526" s="84"/>
      <c r="D526" s="22" t="s">
        <v>30</v>
      </c>
      <c r="E526" s="230">
        <v>2.5</v>
      </c>
      <c r="F526" s="216">
        <v>6.7</v>
      </c>
      <c r="G526" s="216">
        <f>ROUND(F526*E526,2)</f>
        <v>16.75</v>
      </c>
    </row>
    <row r="527" spans="1:7" x14ac:dyDescent="0.2">
      <c r="A527" s="16"/>
      <c r="B527" s="26"/>
      <c r="C527" s="26"/>
      <c r="D527" s="300" t="s">
        <v>26</v>
      </c>
      <c r="E527" s="301"/>
      <c r="F527" s="302"/>
      <c r="G527" s="216">
        <f>SUM(G525:G526)</f>
        <v>28.880000000000003</v>
      </c>
    </row>
    <row r="528" spans="1:7" x14ac:dyDescent="0.2">
      <c r="A528" s="16"/>
      <c r="B528" s="26"/>
      <c r="C528" s="26"/>
      <c r="D528" s="300" t="s">
        <v>27</v>
      </c>
      <c r="E528" s="301"/>
      <c r="F528" s="302"/>
      <c r="G528" s="211">
        <f>ROUND(G527+(G527*$E$2),2)</f>
        <v>70.069999999999993</v>
      </c>
    </row>
    <row r="529" spans="1:7" x14ac:dyDescent="0.2">
      <c r="A529" s="16"/>
      <c r="B529" s="28"/>
      <c r="C529" s="29"/>
      <c r="D529" s="300" t="s">
        <v>28</v>
      </c>
      <c r="E529" s="301"/>
      <c r="F529" s="301"/>
      <c r="G529" s="302"/>
    </row>
    <row r="530" spans="1:7" x14ac:dyDescent="0.2">
      <c r="A530" s="16"/>
      <c r="B530" s="30"/>
      <c r="C530" s="31"/>
      <c r="D530" s="300" t="s">
        <v>18</v>
      </c>
      <c r="E530" s="301"/>
      <c r="F530" s="302"/>
      <c r="G530" s="217">
        <f>G522</f>
        <v>115.58</v>
      </c>
    </row>
    <row r="531" spans="1:7" x14ac:dyDescent="0.2">
      <c r="A531" s="16"/>
      <c r="B531" s="28"/>
      <c r="C531" s="29"/>
      <c r="D531" s="300" t="s">
        <v>24</v>
      </c>
      <c r="E531" s="301"/>
      <c r="F531" s="302"/>
      <c r="G531" s="217">
        <f t="shared" ref="G531" si="123">G528</f>
        <v>70.069999999999993</v>
      </c>
    </row>
    <row r="532" spans="1:7" x14ac:dyDescent="0.2">
      <c r="A532" s="16"/>
      <c r="B532" s="28"/>
      <c r="C532" s="29"/>
      <c r="D532" s="300" t="s">
        <v>32</v>
      </c>
      <c r="E532" s="301"/>
      <c r="F532" s="302"/>
      <c r="G532" s="217">
        <f t="shared" ref="G532" si="124">G530+G531</f>
        <v>185.64999999999998</v>
      </c>
    </row>
    <row r="534" spans="1:7" x14ac:dyDescent="0.2">
      <c r="A534" s="81"/>
      <c r="B534" s="316" t="s">
        <v>15</v>
      </c>
      <c r="C534" s="316"/>
      <c r="D534" s="316"/>
      <c r="E534" s="316"/>
      <c r="F534" s="81" t="s">
        <v>16</v>
      </c>
      <c r="G534" s="70" t="s">
        <v>17</v>
      </c>
    </row>
    <row r="535" spans="1:7" x14ac:dyDescent="0.2">
      <c r="A535" s="73" t="s">
        <v>516</v>
      </c>
      <c r="B535" s="321" t="s">
        <v>271</v>
      </c>
      <c r="C535" s="321"/>
      <c r="D535" s="321"/>
      <c r="E535" s="321"/>
      <c r="F535" s="73" t="s">
        <v>12</v>
      </c>
      <c r="G535" s="15" t="s">
        <v>716</v>
      </c>
    </row>
    <row r="536" spans="1:7" x14ac:dyDescent="0.2">
      <c r="A536" s="71"/>
      <c r="B536" s="318" t="s">
        <v>18</v>
      </c>
      <c r="C536" s="319"/>
      <c r="D536" s="319"/>
      <c r="E536" s="319"/>
      <c r="F536" s="319"/>
      <c r="G536" s="320"/>
    </row>
    <row r="537" spans="1:7" x14ac:dyDescent="0.2">
      <c r="A537" s="16"/>
      <c r="B537" s="303" t="s">
        <v>36</v>
      </c>
      <c r="C537" s="304"/>
      <c r="D537" s="17" t="s">
        <v>19</v>
      </c>
      <c r="E537" s="18" t="s">
        <v>20</v>
      </c>
      <c r="F537" s="19" t="s">
        <v>21</v>
      </c>
      <c r="G537" s="20" t="s">
        <v>22</v>
      </c>
    </row>
    <row r="538" spans="1:7" x14ac:dyDescent="0.2">
      <c r="A538" s="71"/>
      <c r="B538" s="293" t="s">
        <v>264</v>
      </c>
      <c r="C538" s="294"/>
      <c r="D538" s="72" t="s">
        <v>12</v>
      </c>
      <c r="E538" s="212">
        <v>4</v>
      </c>
      <c r="F538" s="208">
        <v>5</v>
      </c>
      <c r="G538" s="209">
        <f>E538*F538</f>
        <v>20</v>
      </c>
    </row>
    <row r="539" spans="1:7" x14ac:dyDescent="0.2">
      <c r="A539" s="71"/>
      <c r="B539" s="293" t="s">
        <v>265</v>
      </c>
      <c r="C539" s="294"/>
      <c r="D539" s="72" t="s">
        <v>12</v>
      </c>
      <c r="E539" s="212">
        <v>1</v>
      </c>
      <c r="F539" s="208">
        <v>3.5</v>
      </c>
      <c r="G539" s="209">
        <f t="shared" ref="G539:G545" si="125">E539*F539</f>
        <v>3.5</v>
      </c>
    </row>
    <row r="540" spans="1:7" x14ac:dyDescent="0.2">
      <c r="A540" s="71"/>
      <c r="B540" s="293" t="s">
        <v>266</v>
      </c>
      <c r="C540" s="294"/>
      <c r="D540" s="72" t="s">
        <v>7</v>
      </c>
      <c r="E540" s="212">
        <v>7.0000000000000007E-2</v>
      </c>
      <c r="F540" s="208">
        <v>0.98</v>
      </c>
      <c r="G540" s="209">
        <f t="shared" si="125"/>
        <v>6.8600000000000008E-2</v>
      </c>
    </row>
    <row r="541" spans="1:7" x14ac:dyDescent="0.2">
      <c r="A541" s="71"/>
      <c r="B541" s="293" t="s">
        <v>717</v>
      </c>
      <c r="C541" s="294"/>
      <c r="D541" s="72" t="s">
        <v>7</v>
      </c>
      <c r="E541" s="212">
        <v>10</v>
      </c>
      <c r="F541" s="208">
        <v>1.99</v>
      </c>
      <c r="G541" s="209">
        <f t="shared" si="125"/>
        <v>19.899999999999999</v>
      </c>
    </row>
    <row r="542" spans="1:7" x14ac:dyDescent="0.2">
      <c r="A542" s="71"/>
      <c r="B542" s="293" t="s">
        <v>267</v>
      </c>
      <c r="C542" s="294"/>
      <c r="D542" s="72" t="s">
        <v>7</v>
      </c>
      <c r="E542" s="212">
        <v>3</v>
      </c>
      <c r="F542" s="208">
        <v>3.69</v>
      </c>
      <c r="G542" s="209">
        <f t="shared" si="125"/>
        <v>11.07</v>
      </c>
    </row>
    <row r="543" spans="1:7" x14ac:dyDescent="0.2">
      <c r="A543" s="71"/>
      <c r="B543" s="293" t="s">
        <v>268</v>
      </c>
      <c r="C543" s="294"/>
      <c r="D543" s="72" t="s">
        <v>269</v>
      </c>
      <c r="E543" s="212">
        <v>1</v>
      </c>
      <c r="F543" s="208">
        <v>30</v>
      </c>
      <c r="G543" s="209">
        <f t="shared" si="125"/>
        <v>30</v>
      </c>
    </row>
    <row r="544" spans="1:7" x14ac:dyDescent="0.2">
      <c r="A544" s="71"/>
      <c r="B544" s="293" t="s">
        <v>270</v>
      </c>
      <c r="C544" s="294"/>
      <c r="D544" s="72" t="s">
        <v>12</v>
      </c>
      <c r="E544" s="212">
        <v>1</v>
      </c>
      <c r="F544" s="208">
        <v>22</v>
      </c>
      <c r="G544" s="209">
        <f t="shared" si="125"/>
        <v>22</v>
      </c>
    </row>
    <row r="545" spans="1:7" x14ac:dyDescent="0.2">
      <c r="A545" s="71"/>
      <c r="B545" s="293" t="s">
        <v>718</v>
      </c>
      <c r="C545" s="294"/>
      <c r="D545" s="72" t="s">
        <v>12</v>
      </c>
      <c r="E545" s="212">
        <v>1</v>
      </c>
      <c r="F545" s="208">
        <v>19.579999999999998</v>
      </c>
      <c r="G545" s="209">
        <f t="shared" si="125"/>
        <v>19.579999999999998</v>
      </c>
    </row>
    <row r="546" spans="1:7" x14ac:dyDescent="0.2">
      <c r="A546" s="16"/>
      <c r="B546" s="308"/>
      <c r="C546" s="309"/>
      <c r="D546" s="300" t="s">
        <v>23</v>
      </c>
      <c r="E546" s="301"/>
      <c r="F546" s="302"/>
      <c r="G546" s="211">
        <f>SUM(G538:G545)</f>
        <v>126.1186</v>
      </c>
    </row>
    <row r="547" spans="1:7" x14ac:dyDescent="0.2">
      <c r="A547" s="16"/>
      <c r="B547" s="300" t="s">
        <v>24</v>
      </c>
      <c r="C547" s="301"/>
      <c r="D547" s="301"/>
      <c r="E547" s="301"/>
      <c r="F547" s="301"/>
      <c r="G547" s="302"/>
    </row>
    <row r="548" spans="1:7" x14ac:dyDescent="0.2">
      <c r="A548" s="16"/>
      <c r="B548" s="303" t="s">
        <v>36</v>
      </c>
      <c r="C548" s="304"/>
      <c r="D548" s="17" t="s">
        <v>19</v>
      </c>
      <c r="E548" s="18" t="s">
        <v>20</v>
      </c>
      <c r="F548" s="19" t="s">
        <v>21</v>
      </c>
      <c r="G548" s="20" t="s">
        <v>22</v>
      </c>
    </row>
    <row r="549" spans="1:7" x14ac:dyDescent="0.2">
      <c r="A549" s="16"/>
      <c r="B549" s="327" t="s">
        <v>25</v>
      </c>
      <c r="C549" s="328"/>
      <c r="D549" s="22" t="s">
        <v>30</v>
      </c>
      <c r="E549" s="215">
        <v>5.5</v>
      </c>
      <c r="F549" s="216">
        <v>4.8499999999999996</v>
      </c>
      <c r="G549" s="216">
        <f>ROUND(F549*E549,2)</f>
        <v>26.68</v>
      </c>
    </row>
    <row r="550" spans="1:7" x14ac:dyDescent="0.2">
      <c r="A550" s="16"/>
      <c r="B550" s="203" t="s">
        <v>34</v>
      </c>
      <c r="C550" s="202"/>
      <c r="D550" s="22" t="s">
        <v>30</v>
      </c>
      <c r="E550" s="215">
        <v>5.5</v>
      </c>
      <c r="F550" s="216">
        <v>6.7</v>
      </c>
      <c r="G550" s="216">
        <f>ROUND(F550*E550,2)</f>
        <v>36.85</v>
      </c>
    </row>
    <row r="551" spans="1:7" x14ac:dyDescent="0.2">
      <c r="A551" s="16"/>
      <c r="B551" s="26"/>
      <c r="C551" s="26"/>
      <c r="D551" s="300" t="s">
        <v>26</v>
      </c>
      <c r="E551" s="301"/>
      <c r="F551" s="302"/>
      <c r="G551" s="216">
        <f>SUM(G549:G550)</f>
        <v>63.53</v>
      </c>
    </row>
    <row r="552" spans="1:7" x14ac:dyDescent="0.2">
      <c r="A552" s="16"/>
      <c r="B552" s="26"/>
      <c r="C552" s="26"/>
      <c r="D552" s="300" t="s">
        <v>27</v>
      </c>
      <c r="E552" s="301"/>
      <c r="F552" s="302"/>
      <c r="G552" s="211">
        <f>ROUND(G551+(G551*$E$2),2)</f>
        <v>154.13999999999999</v>
      </c>
    </row>
    <row r="553" spans="1:7" x14ac:dyDescent="0.2">
      <c r="A553" s="16"/>
      <c r="B553" s="28"/>
      <c r="C553" s="29"/>
      <c r="D553" s="300" t="s">
        <v>28</v>
      </c>
      <c r="E553" s="301"/>
      <c r="F553" s="301"/>
      <c r="G553" s="302"/>
    </row>
    <row r="554" spans="1:7" x14ac:dyDescent="0.2">
      <c r="A554" s="16"/>
      <c r="B554" s="30"/>
      <c r="C554" s="31"/>
      <c r="D554" s="300" t="s">
        <v>18</v>
      </c>
      <c r="E554" s="301"/>
      <c r="F554" s="302"/>
      <c r="G554" s="217">
        <f>SUM(G546)</f>
        <v>126.1186</v>
      </c>
    </row>
    <row r="555" spans="1:7" x14ac:dyDescent="0.2">
      <c r="A555" s="16"/>
      <c r="B555" s="28"/>
      <c r="C555" s="29"/>
      <c r="D555" s="300" t="s">
        <v>24</v>
      </c>
      <c r="E555" s="301"/>
      <c r="F555" s="302"/>
      <c r="G555" s="217">
        <f t="shared" ref="G555" si="126">G552</f>
        <v>154.13999999999999</v>
      </c>
    </row>
    <row r="556" spans="1:7" x14ac:dyDescent="0.2">
      <c r="A556" s="16"/>
      <c r="B556" s="28"/>
      <c r="C556" s="29"/>
      <c r="D556" s="300" t="s">
        <v>32</v>
      </c>
      <c r="E556" s="301"/>
      <c r="F556" s="302"/>
      <c r="G556" s="217">
        <f t="shared" ref="G556" si="127">G554+G555</f>
        <v>280.2586</v>
      </c>
    </row>
    <row r="558" spans="1:7" x14ac:dyDescent="0.2">
      <c r="A558" s="81"/>
      <c r="B558" s="316" t="s">
        <v>15</v>
      </c>
      <c r="C558" s="316"/>
      <c r="D558" s="316"/>
      <c r="E558" s="316"/>
      <c r="F558" s="81" t="s">
        <v>16</v>
      </c>
      <c r="G558" s="70" t="s">
        <v>17</v>
      </c>
    </row>
    <row r="559" spans="1:7" x14ac:dyDescent="0.2">
      <c r="A559" s="73" t="s">
        <v>517</v>
      </c>
      <c r="B559" s="321" t="s">
        <v>272</v>
      </c>
      <c r="C559" s="321"/>
      <c r="D559" s="321"/>
      <c r="E559" s="321"/>
      <c r="F559" s="73" t="s">
        <v>12</v>
      </c>
      <c r="G559" s="15" t="s">
        <v>716</v>
      </c>
    </row>
    <row r="560" spans="1:7" x14ac:dyDescent="0.2">
      <c r="A560" s="71"/>
      <c r="B560" s="318" t="s">
        <v>18</v>
      </c>
      <c r="C560" s="319"/>
      <c r="D560" s="319"/>
      <c r="E560" s="319"/>
      <c r="F560" s="319"/>
      <c r="G560" s="320"/>
    </row>
    <row r="561" spans="1:7" x14ac:dyDescent="0.2">
      <c r="A561" s="16"/>
      <c r="B561" s="303" t="s">
        <v>36</v>
      </c>
      <c r="C561" s="304"/>
      <c r="D561" s="17" t="s">
        <v>19</v>
      </c>
      <c r="E561" s="18" t="s">
        <v>20</v>
      </c>
      <c r="F561" s="19" t="s">
        <v>21</v>
      </c>
      <c r="G561" s="20" t="s">
        <v>22</v>
      </c>
    </row>
    <row r="562" spans="1:7" x14ac:dyDescent="0.2">
      <c r="A562" s="71"/>
      <c r="B562" s="293" t="s">
        <v>264</v>
      </c>
      <c r="C562" s="294"/>
      <c r="D562" s="72" t="s">
        <v>12</v>
      </c>
      <c r="E562" s="212">
        <v>4</v>
      </c>
      <c r="F562" s="208">
        <v>5</v>
      </c>
      <c r="G562" s="209">
        <f>E562*F562</f>
        <v>20</v>
      </c>
    </row>
    <row r="563" spans="1:7" x14ac:dyDescent="0.2">
      <c r="A563" s="71"/>
      <c r="B563" s="293" t="s">
        <v>265</v>
      </c>
      <c r="C563" s="294"/>
      <c r="D563" s="72" t="s">
        <v>12</v>
      </c>
      <c r="E563" s="212">
        <v>1</v>
      </c>
      <c r="F563" s="208">
        <v>3.5</v>
      </c>
      <c r="G563" s="209">
        <f t="shared" ref="G563:G569" si="128">E563*F563</f>
        <v>3.5</v>
      </c>
    </row>
    <row r="564" spans="1:7" x14ac:dyDescent="0.2">
      <c r="A564" s="71"/>
      <c r="B564" s="293" t="s">
        <v>266</v>
      </c>
      <c r="C564" s="294"/>
      <c r="D564" s="72" t="s">
        <v>7</v>
      </c>
      <c r="E564" s="212">
        <v>7.0000000000000007E-2</v>
      </c>
      <c r="F564" s="208">
        <v>0.98</v>
      </c>
      <c r="G564" s="209">
        <f t="shared" si="128"/>
        <v>6.8600000000000008E-2</v>
      </c>
    </row>
    <row r="565" spans="1:7" x14ac:dyDescent="0.2">
      <c r="A565" s="71"/>
      <c r="B565" s="293" t="s">
        <v>717</v>
      </c>
      <c r="C565" s="294"/>
      <c r="D565" s="72" t="s">
        <v>7</v>
      </c>
      <c r="E565" s="212">
        <v>20</v>
      </c>
      <c r="F565" s="208">
        <v>1.99</v>
      </c>
      <c r="G565" s="209">
        <f t="shared" si="128"/>
        <v>39.799999999999997</v>
      </c>
    </row>
    <row r="566" spans="1:7" x14ac:dyDescent="0.2">
      <c r="A566" s="71"/>
      <c r="B566" s="293" t="s">
        <v>267</v>
      </c>
      <c r="C566" s="294"/>
      <c r="D566" s="72" t="s">
        <v>7</v>
      </c>
      <c r="E566" s="212">
        <v>3</v>
      </c>
      <c r="F566" s="208">
        <v>3.69</v>
      </c>
      <c r="G566" s="209">
        <f t="shared" si="128"/>
        <v>11.07</v>
      </c>
    </row>
    <row r="567" spans="1:7" x14ac:dyDescent="0.2">
      <c r="A567" s="71"/>
      <c r="B567" s="293" t="s">
        <v>268</v>
      </c>
      <c r="C567" s="294"/>
      <c r="D567" s="72" t="s">
        <v>269</v>
      </c>
      <c r="E567" s="212">
        <v>1</v>
      </c>
      <c r="F567" s="208">
        <v>30</v>
      </c>
      <c r="G567" s="209">
        <f t="shared" si="128"/>
        <v>30</v>
      </c>
    </row>
    <row r="568" spans="1:7" x14ac:dyDescent="0.2">
      <c r="A568" s="71"/>
      <c r="B568" s="293" t="s">
        <v>270</v>
      </c>
      <c r="C568" s="294"/>
      <c r="D568" s="72" t="s">
        <v>12</v>
      </c>
      <c r="E568" s="212">
        <v>1</v>
      </c>
      <c r="F568" s="208">
        <v>22</v>
      </c>
      <c r="G568" s="209">
        <f t="shared" si="128"/>
        <v>22</v>
      </c>
    </row>
    <row r="569" spans="1:7" x14ac:dyDescent="0.2">
      <c r="A569" s="71"/>
      <c r="B569" s="293" t="s">
        <v>718</v>
      </c>
      <c r="C569" s="294"/>
      <c r="D569" s="72" t="s">
        <v>12</v>
      </c>
      <c r="E569" s="212">
        <v>1</v>
      </c>
      <c r="F569" s="208">
        <v>19.579999999999998</v>
      </c>
      <c r="G569" s="209">
        <f t="shared" si="128"/>
        <v>19.579999999999998</v>
      </c>
    </row>
    <row r="570" spans="1:7" x14ac:dyDescent="0.2">
      <c r="A570" s="16"/>
      <c r="B570" s="308"/>
      <c r="C570" s="309"/>
      <c r="D570" s="300" t="s">
        <v>23</v>
      </c>
      <c r="E570" s="301"/>
      <c r="F570" s="302"/>
      <c r="G570" s="211">
        <f>SUM(G562:G569)</f>
        <v>146.01859999999999</v>
      </c>
    </row>
    <row r="571" spans="1:7" x14ac:dyDescent="0.2">
      <c r="A571" s="16"/>
      <c r="B571" s="300" t="s">
        <v>24</v>
      </c>
      <c r="C571" s="301"/>
      <c r="D571" s="301"/>
      <c r="E571" s="301"/>
      <c r="F571" s="301"/>
      <c r="G571" s="302"/>
    </row>
    <row r="572" spans="1:7" x14ac:dyDescent="0.2">
      <c r="A572" s="16"/>
      <c r="B572" s="303" t="s">
        <v>36</v>
      </c>
      <c r="C572" s="304"/>
      <c r="D572" s="17" t="s">
        <v>19</v>
      </c>
      <c r="E572" s="18" t="s">
        <v>20</v>
      </c>
      <c r="F572" s="19" t="s">
        <v>21</v>
      </c>
      <c r="G572" s="20" t="s">
        <v>22</v>
      </c>
    </row>
    <row r="573" spans="1:7" x14ac:dyDescent="0.2">
      <c r="A573" s="16"/>
      <c r="B573" s="327" t="s">
        <v>25</v>
      </c>
      <c r="C573" s="328"/>
      <c r="D573" s="22" t="s">
        <v>30</v>
      </c>
      <c r="E573" s="215">
        <v>8</v>
      </c>
      <c r="F573" s="216">
        <v>4.8499999999999996</v>
      </c>
      <c r="G573" s="216">
        <f>ROUND(F573*E573,2)</f>
        <v>38.799999999999997</v>
      </c>
    </row>
    <row r="574" spans="1:7" x14ac:dyDescent="0.2">
      <c r="A574" s="16"/>
      <c r="B574" s="203" t="s">
        <v>34</v>
      </c>
      <c r="C574" s="202"/>
      <c r="D574" s="22" t="s">
        <v>30</v>
      </c>
      <c r="E574" s="215">
        <v>8</v>
      </c>
      <c r="F574" s="216">
        <v>6.7</v>
      </c>
      <c r="G574" s="216">
        <f>ROUND(F574*E574,2)</f>
        <v>53.6</v>
      </c>
    </row>
    <row r="575" spans="1:7" x14ac:dyDescent="0.2">
      <c r="A575" s="16"/>
      <c r="B575" s="26"/>
      <c r="C575" s="26"/>
      <c r="D575" s="300" t="s">
        <v>26</v>
      </c>
      <c r="E575" s="301"/>
      <c r="F575" s="302"/>
      <c r="G575" s="216">
        <f>SUM(G573:G574)</f>
        <v>92.4</v>
      </c>
    </row>
    <row r="576" spans="1:7" x14ac:dyDescent="0.2">
      <c r="A576" s="16"/>
      <c r="B576" s="26"/>
      <c r="C576" s="26"/>
      <c r="D576" s="300" t="s">
        <v>27</v>
      </c>
      <c r="E576" s="301"/>
      <c r="F576" s="302"/>
      <c r="G576" s="211">
        <f>ROUND(G575+(G575*$E$2),2)</f>
        <v>224.18</v>
      </c>
    </row>
    <row r="577" spans="1:7" x14ac:dyDescent="0.2">
      <c r="A577" s="16"/>
      <c r="B577" s="28"/>
      <c r="C577" s="29"/>
      <c r="D577" s="300" t="s">
        <v>28</v>
      </c>
      <c r="E577" s="301"/>
      <c r="F577" s="301"/>
      <c r="G577" s="302"/>
    </row>
    <row r="578" spans="1:7" x14ac:dyDescent="0.2">
      <c r="A578" s="16"/>
      <c r="B578" s="30"/>
      <c r="C578" s="31"/>
      <c r="D578" s="300" t="s">
        <v>18</v>
      </c>
      <c r="E578" s="301"/>
      <c r="F578" s="302"/>
      <c r="G578" s="217">
        <f>G570</f>
        <v>146.01859999999999</v>
      </c>
    </row>
    <row r="579" spans="1:7" x14ac:dyDescent="0.2">
      <c r="A579" s="16"/>
      <c r="B579" s="28"/>
      <c r="C579" s="29"/>
      <c r="D579" s="300" t="s">
        <v>24</v>
      </c>
      <c r="E579" s="301"/>
      <c r="F579" s="302"/>
      <c r="G579" s="217">
        <f t="shared" ref="G579" si="129">G576</f>
        <v>224.18</v>
      </c>
    </row>
    <row r="580" spans="1:7" x14ac:dyDescent="0.2">
      <c r="A580" s="16"/>
      <c r="B580" s="28"/>
      <c r="C580" s="29"/>
      <c r="D580" s="300" t="s">
        <v>32</v>
      </c>
      <c r="E580" s="301"/>
      <c r="F580" s="302"/>
      <c r="G580" s="217">
        <f t="shared" ref="G580" si="130">G578+G579</f>
        <v>370.1986</v>
      </c>
    </row>
    <row r="582" spans="1:7" x14ac:dyDescent="0.2">
      <c r="A582" s="81"/>
      <c r="B582" s="316" t="s">
        <v>15</v>
      </c>
      <c r="C582" s="316"/>
      <c r="D582" s="316"/>
      <c r="E582" s="316"/>
      <c r="F582" s="81" t="s">
        <v>16</v>
      </c>
      <c r="G582" s="70" t="s">
        <v>17</v>
      </c>
    </row>
    <row r="583" spans="1:7" x14ac:dyDescent="0.2">
      <c r="A583" s="73" t="s">
        <v>518</v>
      </c>
      <c r="B583" s="321" t="s">
        <v>273</v>
      </c>
      <c r="C583" s="321"/>
      <c r="D583" s="321"/>
      <c r="E583" s="321"/>
      <c r="F583" s="73" t="s">
        <v>12</v>
      </c>
      <c r="G583" s="15" t="s">
        <v>716</v>
      </c>
    </row>
    <row r="584" spans="1:7" x14ac:dyDescent="0.2">
      <c r="A584" s="71"/>
      <c r="B584" s="318" t="s">
        <v>18</v>
      </c>
      <c r="C584" s="319"/>
      <c r="D584" s="319"/>
      <c r="E584" s="319"/>
      <c r="F584" s="319"/>
      <c r="G584" s="320"/>
    </row>
    <row r="585" spans="1:7" x14ac:dyDescent="0.2">
      <c r="A585" s="16"/>
      <c r="B585" s="303" t="s">
        <v>36</v>
      </c>
      <c r="C585" s="304"/>
      <c r="D585" s="17" t="s">
        <v>19</v>
      </c>
      <c r="E585" s="18" t="s">
        <v>20</v>
      </c>
      <c r="F585" s="19" t="s">
        <v>21</v>
      </c>
      <c r="G585" s="20" t="s">
        <v>22</v>
      </c>
    </row>
    <row r="586" spans="1:7" x14ac:dyDescent="0.2">
      <c r="A586" s="71"/>
      <c r="B586" s="293" t="s">
        <v>264</v>
      </c>
      <c r="C586" s="294"/>
      <c r="D586" s="72" t="s">
        <v>12</v>
      </c>
      <c r="E586" s="212">
        <v>4</v>
      </c>
      <c r="F586" s="208">
        <v>5</v>
      </c>
      <c r="G586" s="209">
        <f>E586*F586</f>
        <v>20</v>
      </c>
    </row>
    <row r="587" spans="1:7" x14ac:dyDescent="0.2">
      <c r="A587" s="71"/>
      <c r="B587" s="293" t="s">
        <v>265</v>
      </c>
      <c r="C587" s="294"/>
      <c r="D587" s="72" t="s">
        <v>12</v>
      </c>
      <c r="E587" s="212">
        <v>1</v>
      </c>
      <c r="F587" s="208">
        <v>3.5</v>
      </c>
      <c r="G587" s="209">
        <f t="shared" ref="G587:G597" si="131">E587*F587</f>
        <v>3.5</v>
      </c>
    </row>
    <row r="588" spans="1:7" x14ac:dyDescent="0.2">
      <c r="A588" s="71"/>
      <c r="B588" s="293" t="s">
        <v>266</v>
      </c>
      <c r="C588" s="294"/>
      <c r="D588" s="72" t="s">
        <v>7</v>
      </c>
      <c r="E588" s="212">
        <v>7.0000000000000007E-2</v>
      </c>
      <c r="F588" s="208">
        <v>0.98</v>
      </c>
      <c r="G588" s="209">
        <f t="shared" si="131"/>
        <v>6.8600000000000008E-2</v>
      </c>
    </row>
    <row r="589" spans="1:7" x14ac:dyDescent="0.2">
      <c r="A589" s="71"/>
      <c r="B589" s="293" t="s">
        <v>717</v>
      </c>
      <c r="C589" s="294"/>
      <c r="D589" s="72" t="s">
        <v>7</v>
      </c>
      <c r="E589" s="212">
        <v>4</v>
      </c>
      <c r="F589" s="208">
        <v>1.99</v>
      </c>
      <c r="G589" s="209">
        <f t="shared" si="131"/>
        <v>7.96</v>
      </c>
    </row>
    <row r="590" spans="1:7" x14ac:dyDescent="0.2">
      <c r="A590" s="71"/>
      <c r="B590" s="293" t="s">
        <v>274</v>
      </c>
      <c r="C590" s="294"/>
      <c r="D590" s="72" t="s">
        <v>12</v>
      </c>
      <c r="E590" s="212">
        <v>9</v>
      </c>
      <c r="F590" s="208">
        <v>0.5</v>
      </c>
      <c r="G590" s="209">
        <f t="shared" si="131"/>
        <v>4.5</v>
      </c>
    </row>
    <row r="591" spans="1:7" x14ac:dyDescent="0.2">
      <c r="A591" s="71"/>
      <c r="B591" s="293" t="s">
        <v>275</v>
      </c>
      <c r="C591" s="294"/>
      <c r="D591" s="72" t="s">
        <v>12</v>
      </c>
      <c r="E591" s="212">
        <v>9</v>
      </c>
      <c r="F591" s="208">
        <v>0.3</v>
      </c>
      <c r="G591" s="209">
        <f t="shared" si="131"/>
        <v>2.6999999999999997</v>
      </c>
    </row>
    <row r="592" spans="1:7" x14ac:dyDescent="0.2">
      <c r="A592" s="71"/>
      <c r="B592" s="293" t="s">
        <v>276</v>
      </c>
      <c r="C592" s="294"/>
      <c r="D592" s="72" t="s">
        <v>7</v>
      </c>
      <c r="E592" s="212">
        <v>3</v>
      </c>
      <c r="F592" s="208">
        <v>15.5</v>
      </c>
      <c r="G592" s="209">
        <f t="shared" si="131"/>
        <v>46.5</v>
      </c>
    </row>
    <row r="593" spans="1:7" x14ac:dyDescent="0.2">
      <c r="A593" s="71"/>
      <c r="B593" s="293" t="s">
        <v>268</v>
      </c>
      <c r="C593" s="294"/>
      <c r="D593" s="72" t="s">
        <v>269</v>
      </c>
      <c r="E593" s="212">
        <v>1</v>
      </c>
      <c r="F593" s="208">
        <v>30</v>
      </c>
      <c r="G593" s="209">
        <f t="shared" si="131"/>
        <v>30</v>
      </c>
    </row>
    <row r="594" spans="1:7" x14ac:dyDescent="0.2">
      <c r="A594" s="71"/>
      <c r="B594" s="293" t="s">
        <v>270</v>
      </c>
      <c r="C594" s="294"/>
      <c r="D594" s="72" t="s">
        <v>12</v>
      </c>
      <c r="E594" s="212">
        <v>1</v>
      </c>
      <c r="F594" s="208">
        <v>22</v>
      </c>
      <c r="G594" s="209">
        <f t="shared" si="131"/>
        <v>22</v>
      </c>
    </row>
    <row r="595" spans="1:7" x14ac:dyDescent="0.2">
      <c r="A595" s="71"/>
      <c r="B595" s="293" t="s">
        <v>718</v>
      </c>
      <c r="C595" s="294"/>
      <c r="D595" s="72" t="s">
        <v>12</v>
      </c>
      <c r="E595" s="212">
        <v>1</v>
      </c>
      <c r="F595" s="208">
        <v>19.579999999999998</v>
      </c>
      <c r="G595" s="209">
        <f t="shared" si="131"/>
        <v>19.579999999999998</v>
      </c>
    </row>
    <row r="596" spans="1:7" x14ac:dyDescent="0.2">
      <c r="A596" s="71"/>
      <c r="B596" s="293" t="s">
        <v>277</v>
      </c>
      <c r="C596" s="294"/>
      <c r="D596" s="72" t="s">
        <v>12</v>
      </c>
      <c r="E596" s="212">
        <v>1</v>
      </c>
      <c r="F596" s="208">
        <v>5.08</v>
      </c>
      <c r="G596" s="209">
        <f t="shared" si="131"/>
        <v>5.08</v>
      </c>
    </row>
    <row r="597" spans="1:7" x14ac:dyDescent="0.2">
      <c r="A597" s="71"/>
      <c r="B597" s="293" t="s">
        <v>278</v>
      </c>
      <c r="C597" s="294"/>
      <c r="D597" s="72" t="s">
        <v>12</v>
      </c>
      <c r="E597" s="212">
        <v>1</v>
      </c>
      <c r="F597" s="208">
        <v>0.59</v>
      </c>
      <c r="G597" s="209">
        <f t="shared" si="131"/>
        <v>0.59</v>
      </c>
    </row>
    <row r="598" spans="1:7" x14ac:dyDescent="0.2">
      <c r="A598" s="16"/>
      <c r="B598" s="308"/>
      <c r="C598" s="309"/>
      <c r="D598" s="300" t="s">
        <v>23</v>
      </c>
      <c r="E598" s="301"/>
      <c r="F598" s="302"/>
      <c r="G598" s="211">
        <f>SUM(G586:G597)</f>
        <v>162.47860000000003</v>
      </c>
    </row>
    <row r="599" spans="1:7" x14ac:dyDescent="0.2">
      <c r="A599" s="16"/>
      <c r="B599" s="300" t="s">
        <v>24</v>
      </c>
      <c r="C599" s="301"/>
      <c r="D599" s="301"/>
      <c r="E599" s="301"/>
      <c r="F599" s="301"/>
      <c r="G599" s="302"/>
    </row>
    <row r="600" spans="1:7" x14ac:dyDescent="0.2">
      <c r="A600" s="16"/>
      <c r="B600" s="303" t="s">
        <v>36</v>
      </c>
      <c r="C600" s="304"/>
      <c r="D600" s="17" t="s">
        <v>19</v>
      </c>
      <c r="E600" s="18" t="s">
        <v>20</v>
      </c>
      <c r="F600" s="19" t="s">
        <v>21</v>
      </c>
      <c r="G600" s="20" t="s">
        <v>22</v>
      </c>
    </row>
    <row r="601" spans="1:7" x14ac:dyDescent="0.2">
      <c r="A601" s="16"/>
      <c r="B601" s="327" t="s">
        <v>25</v>
      </c>
      <c r="C601" s="328"/>
      <c r="D601" s="22" t="s">
        <v>30</v>
      </c>
      <c r="E601" s="230">
        <v>2.5</v>
      </c>
      <c r="F601" s="216">
        <v>4.8499999999999996</v>
      </c>
      <c r="G601" s="216">
        <f>ROUND(F601*E601,2)</f>
        <v>12.13</v>
      </c>
    </row>
    <row r="602" spans="1:7" x14ac:dyDescent="0.2">
      <c r="A602" s="16"/>
      <c r="B602" s="80" t="s">
        <v>34</v>
      </c>
      <c r="C602" s="84"/>
      <c r="D602" s="22" t="s">
        <v>30</v>
      </c>
      <c r="E602" s="230">
        <v>2.5</v>
      </c>
      <c r="F602" s="216">
        <v>6.7</v>
      </c>
      <c r="G602" s="216">
        <f>ROUND(F602*E602,2)</f>
        <v>16.75</v>
      </c>
    </row>
    <row r="603" spans="1:7" x14ac:dyDescent="0.2">
      <c r="A603" s="16"/>
      <c r="B603" s="26"/>
      <c r="C603" s="26"/>
      <c r="D603" s="300" t="s">
        <v>26</v>
      </c>
      <c r="E603" s="301"/>
      <c r="F603" s="302"/>
      <c r="G603" s="216">
        <f>SUM(G601:G602)</f>
        <v>28.880000000000003</v>
      </c>
    </row>
    <row r="604" spans="1:7" x14ac:dyDescent="0.2">
      <c r="A604" s="16"/>
      <c r="B604" s="26"/>
      <c r="C604" s="26"/>
      <c r="D604" s="300" t="s">
        <v>27</v>
      </c>
      <c r="E604" s="301"/>
      <c r="F604" s="302"/>
      <c r="G604" s="211">
        <f>ROUND(G603+(G603*$E$2),2)</f>
        <v>70.069999999999993</v>
      </c>
    </row>
    <row r="605" spans="1:7" x14ac:dyDescent="0.2">
      <c r="A605" s="16"/>
      <c r="B605" s="28"/>
      <c r="C605" s="29"/>
      <c r="D605" s="300" t="s">
        <v>28</v>
      </c>
      <c r="E605" s="301"/>
      <c r="F605" s="301"/>
      <c r="G605" s="302"/>
    </row>
    <row r="606" spans="1:7" x14ac:dyDescent="0.2">
      <c r="A606" s="16"/>
      <c r="B606" s="30"/>
      <c r="C606" s="31"/>
      <c r="D606" s="300" t="s">
        <v>18</v>
      </c>
      <c r="E606" s="301"/>
      <c r="F606" s="302"/>
      <c r="G606" s="217">
        <f>G598</f>
        <v>162.47860000000003</v>
      </c>
    </row>
    <row r="607" spans="1:7" x14ac:dyDescent="0.2">
      <c r="A607" s="16"/>
      <c r="B607" s="28"/>
      <c r="C607" s="29"/>
      <c r="D607" s="300" t="s">
        <v>24</v>
      </c>
      <c r="E607" s="301"/>
      <c r="F607" s="302"/>
      <c r="G607" s="217">
        <f t="shared" ref="G607" si="132">G604</f>
        <v>70.069999999999993</v>
      </c>
    </row>
    <row r="608" spans="1:7" x14ac:dyDescent="0.2">
      <c r="A608" s="16"/>
      <c r="B608" s="28"/>
      <c r="C608" s="29"/>
      <c r="D608" s="300" t="s">
        <v>32</v>
      </c>
      <c r="E608" s="301"/>
      <c r="F608" s="302"/>
      <c r="G608" s="217">
        <f t="shared" ref="G608" si="133">G606+G607</f>
        <v>232.54860000000002</v>
      </c>
    </row>
    <row r="610" spans="1:7" x14ac:dyDescent="0.2">
      <c r="A610" s="81"/>
      <c r="B610" s="316" t="s">
        <v>15</v>
      </c>
      <c r="C610" s="316"/>
      <c r="D610" s="316"/>
      <c r="E610" s="316"/>
      <c r="F610" s="81" t="s">
        <v>16</v>
      </c>
      <c r="G610" s="70" t="s">
        <v>17</v>
      </c>
    </row>
    <row r="611" spans="1:7" x14ac:dyDescent="0.2">
      <c r="A611" s="73" t="s">
        <v>519</v>
      </c>
      <c r="B611" s="321" t="s">
        <v>279</v>
      </c>
      <c r="C611" s="321"/>
      <c r="D611" s="321"/>
      <c r="E611" s="321"/>
      <c r="F611" s="73" t="s">
        <v>12</v>
      </c>
      <c r="G611" s="15" t="s">
        <v>716</v>
      </c>
    </row>
    <row r="612" spans="1:7" x14ac:dyDescent="0.2">
      <c r="A612" s="71"/>
      <c r="B612" s="318" t="s">
        <v>18</v>
      </c>
      <c r="C612" s="319"/>
      <c r="D612" s="319"/>
      <c r="E612" s="319"/>
      <c r="F612" s="319"/>
      <c r="G612" s="320"/>
    </row>
    <row r="613" spans="1:7" x14ac:dyDescent="0.2">
      <c r="A613" s="16"/>
      <c r="B613" s="303" t="s">
        <v>36</v>
      </c>
      <c r="C613" s="304"/>
      <c r="D613" s="17" t="s">
        <v>19</v>
      </c>
      <c r="E613" s="18" t="s">
        <v>20</v>
      </c>
      <c r="F613" s="19" t="s">
        <v>21</v>
      </c>
      <c r="G613" s="20" t="s">
        <v>22</v>
      </c>
    </row>
    <row r="614" spans="1:7" x14ac:dyDescent="0.2">
      <c r="A614" s="71"/>
      <c r="B614" s="293" t="s">
        <v>264</v>
      </c>
      <c r="C614" s="294"/>
      <c r="D614" s="72" t="s">
        <v>12</v>
      </c>
      <c r="E614" s="212">
        <v>4</v>
      </c>
      <c r="F614" s="208">
        <v>5</v>
      </c>
      <c r="G614" s="209">
        <f>E614*F614</f>
        <v>20</v>
      </c>
    </row>
    <row r="615" spans="1:7" x14ac:dyDescent="0.2">
      <c r="A615" s="71"/>
      <c r="B615" s="293" t="s">
        <v>265</v>
      </c>
      <c r="C615" s="294"/>
      <c r="D615" s="72" t="s">
        <v>12</v>
      </c>
      <c r="E615" s="212">
        <v>1</v>
      </c>
      <c r="F615" s="208">
        <v>3.5</v>
      </c>
      <c r="G615" s="209">
        <f t="shared" ref="G615:G625" si="134">E615*F615</f>
        <v>3.5</v>
      </c>
    </row>
    <row r="616" spans="1:7" x14ac:dyDescent="0.2">
      <c r="A616" s="71"/>
      <c r="B616" s="293" t="s">
        <v>266</v>
      </c>
      <c r="C616" s="294"/>
      <c r="D616" s="72" t="s">
        <v>7</v>
      </c>
      <c r="E616" s="212">
        <v>7.0000000000000007E-2</v>
      </c>
      <c r="F616" s="208">
        <v>0.98</v>
      </c>
      <c r="G616" s="209">
        <f t="shared" si="134"/>
        <v>6.8600000000000008E-2</v>
      </c>
    </row>
    <row r="617" spans="1:7" x14ac:dyDescent="0.2">
      <c r="A617" s="71"/>
      <c r="B617" s="293" t="s">
        <v>717</v>
      </c>
      <c r="C617" s="294"/>
      <c r="D617" s="72" t="s">
        <v>7</v>
      </c>
      <c r="E617" s="212">
        <v>10</v>
      </c>
      <c r="F617" s="208">
        <v>1.99</v>
      </c>
      <c r="G617" s="209">
        <f t="shared" si="134"/>
        <v>19.899999999999999</v>
      </c>
    </row>
    <row r="618" spans="1:7" x14ac:dyDescent="0.2">
      <c r="A618" s="71"/>
      <c r="B618" s="293" t="s">
        <v>274</v>
      </c>
      <c r="C618" s="294"/>
      <c r="D618" s="72" t="s">
        <v>12</v>
      </c>
      <c r="E618" s="212">
        <v>9</v>
      </c>
      <c r="F618" s="208">
        <v>0.5</v>
      </c>
      <c r="G618" s="209">
        <f t="shared" si="134"/>
        <v>4.5</v>
      </c>
    </row>
    <row r="619" spans="1:7" x14ac:dyDescent="0.2">
      <c r="A619" s="71"/>
      <c r="B619" s="293" t="s">
        <v>275</v>
      </c>
      <c r="C619" s="294"/>
      <c r="D619" s="72" t="s">
        <v>12</v>
      </c>
      <c r="E619" s="212">
        <v>9</v>
      </c>
      <c r="F619" s="208">
        <v>0.3</v>
      </c>
      <c r="G619" s="209">
        <f t="shared" si="134"/>
        <v>2.6999999999999997</v>
      </c>
    </row>
    <row r="620" spans="1:7" x14ac:dyDescent="0.2">
      <c r="A620" s="71"/>
      <c r="B620" s="293" t="s">
        <v>276</v>
      </c>
      <c r="C620" s="294"/>
      <c r="D620" s="72" t="s">
        <v>7</v>
      </c>
      <c r="E620" s="212">
        <v>3</v>
      </c>
      <c r="F620" s="208">
        <v>15.5</v>
      </c>
      <c r="G620" s="209">
        <f t="shared" si="134"/>
        <v>46.5</v>
      </c>
    </row>
    <row r="621" spans="1:7" x14ac:dyDescent="0.2">
      <c r="A621" s="71"/>
      <c r="B621" s="293" t="s">
        <v>268</v>
      </c>
      <c r="C621" s="294"/>
      <c r="D621" s="72" t="s">
        <v>269</v>
      </c>
      <c r="E621" s="212">
        <v>1</v>
      </c>
      <c r="F621" s="208">
        <v>30</v>
      </c>
      <c r="G621" s="209">
        <f t="shared" si="134"/>
        <v>30</v>
      </c>
    </row>
    <row r="622" spans="1:7" x14ac:dyDescent="0.2">
      <c r="A622" s="71"/>
      <c r="B622" s="293" t="s">
        <v>270</v>
      </c>
      <c r="C622" s="294"/>
      <c r="D622" s="72" t="s">
        <v>12</v>
      </c>
      <c r="E622" s="212">
        <v>1</v>
      </c>
      <c r="F622" s="208">
        <v>22</v>
      </c>
      <c r="G622" s="209">
        <f t="shared" si="134"/>
        <v>22</v>
      </c>
    </row>
    <row r="623" spans="1:7" x14ac:dyDescent="0.2">
      <c r="A623" s="71"/>
      <c r="B623" s="293" t="s">
        <v>718</v>
      </c>
      <c r="C623" s="294"/>
      <c r="D623" s="72" t="s">
        <v>12</v>
      </c>
      <c r="E623" s="212">
        <v>1</v>
      </c>
      <c r="F623" s="208">
        <v>19.579999999999998</v>
      </c>
      <c r="G623" s="209">
        <f t="shared" si="134"/>
        <v>19.579999999999998</v>
      </c>
    </row>
    <row r="624" spans="1:7" x14ac:dyDescent="0.2">
      <c r="A624" s="71"/>
      <c r="B624" s="293" t="s">
        <v>277</v>
      </c>
      <c r="C624" s="294"/>
      <c r="D624" s="72" t="s">
        <v>12</v>
      </c>
      <c r="E624" s="212">
        <v>1</v>
      </c>
      <c r="F624" s="208">
        <v>5.08</v>
      </c>
      <c r="G624" s="209">
        <f t="shared" si="134"/>
        <v>5.08</v>
      </c>
    </row>
    <row r="625" spans="1:7" x14ac:dyDescent="0.2">
      <c r="A625" s="71"/>
      <c r="B625" s="293" t="s">
        <v>278</v>
      </c>
      <c r="C625" s="294"/>
      <c r="D625" s="72" t="s">
        <v>12</v>
      </c>
      <c r="E625" s="212">
        <v>1</v>
      </c>
      <c r="F625" s="208">
        <v>0.59</v>
      </c>
      <c r="G625" s="209">
        <f t="shared" si="134"/>
        <v>0.59</v>
      </c>
    </row>
    <row r="626" spans="1:7" x14ac:dyDescent="0.2">
      <c r="A626" s="16"/>
      <c r="B626" s="308"/>
      <c r="C626" s="309"/>
      <c r="D626" s="300" t="s">
        <v>23</v>
      </c>
      <c r="E626" s="301"/>
      <c r="F626" s="302"/>
      <c r="G626" s="211">
        <f>SUM(G614:G625)</f>
        <v>174.41860000000003</v>
      </c>
    </row>
    <row r="627" spans="1:7" x14ac:dyDescent="0.2">
      <c r="A627" s="16"/>
      <c r="B627" s="300" t="s">
        <v>24</v>
      </c>
      <c r="C627" s="301"/>
      <c r="D627" s="301"/>
      <c r="E627" s="301"/>
      <c r="F627" s="301"/>
      <c r="G627" s="302"/>
    </row>
    <row r="628" spans="1:7" x14ac:dyDescent="0.2">
      <c r="A628" s="16"/>
      <c r="B628" s="303" t="s">
        <v>36</v>
      </c>
      <c r="C628" s="304"/>
      <c r="D628" s="17" t="s">
        <v>19</v>
      </c>
      <c r="E628" s="18" t="s">
        <v>20</v>
      </c>
      <c r="F628" s="19" t="s">
        <v>21</v>
      </c>
      <c r="G628" s="20" t="s">
        <v>22</v>
      </c>
    </row>
    <row r="629" spans="1:7" x14ac:dyDescent="0.2">
      <c r="A629" s="16"/>
      <c r="B629" s="327" t="s">
        <v>25</v>
      </c>
      <c r="C629" s="328"/>
      <c r="D629" s="22" t="s">
        <v>30</v>
      </c>
      <c r="E629" s="230">
        <v>5.5</v>
      </c>
      <c r="F629" s="216">
        <v>4.8499999999999996</v>
      </c>
      <c r="G629" s="216">
        <f>ROUND(F629*E629,2)</f>
        <v>26.68</v>
      </c>
    </row>
    <row r="630" spans="1:7" x14ac:dyDescent="0.2">
      <c r="A630" s="16"/>
      <c r="B630" s="203" t="s">
        <v>34</v>
      </c>
      <c r="C630" s="202"/>
      <c r="D630" s="22" t="s">
        <v>30</v>
      </c>
      <c r="E630" s="230">
        <v>5.5</v>
      </c>
      <c r="F630" s="216">
        <v>6.7</v>
      </c>
      <c r="G630" s="216">
        <f>ROUND(F630*E630,2)</f>
        <v>36.85</v>
      </c>
    </row>
    <row r="631" spans="1:7" x14ac:dyDescent="0.2">
      <c r="A631" s="16"/>
      <c r="B631" s="26"/>
      <c r="C631" s="26"/>
      <c r="D631" s="300" t="s">
        <v>26</v>
      </c>
      <c r="E631" s="301"/>
      <c r="F631" s="302"/>
      <c r="G631" s="216">
        <f>SUM(G629:G630)</f>
        <v>63.53</v>
      </c>
    </row>
    <row r="632" spans="1:7" x14ac:dyDescent="0.2">
      <c r="A632" s="16"/>
      <c r="B632" s="26"/>
      <c r="C632" s="26"/>
      <c r="D632" s="300" t="s">
        <v>27</v>
      </c>
      <c r="E632" s="301"/>
      <c r="F632" s="302"/>
      <c r="G632" s="211">
        <f>ROUND(G631+(G631*$E$2),2)</f>
        <v>154.13999999999999</v>
      </c>
    </row>
    <row r="633" spans="1:7" x14ac:dyDescent="0.2">
      <c r="A633" s="16"/>
      <c r="B633" s="28"/>
      <c r="C633" s="29"/>
      <c r="D633" s="300" t="s">
        <v>28</v>
      </c>
      <c r="E633" s="301"/>
      <c r="F633" s="301"/>
      <c r="G633" s="302"/>
    </row>
    <row r="634" spans="1:7" x14ac:dyDescent="0.2">
      <c r="A634" s="16"/>
      <c r="B634" s="30"/>
      <c r="C634" s="31"/>
      <c r="D634" s="300" t="s">
        <v>18</v>
      </c>
      <c r="E634" s="301"/>
      <c r="F634" s="302"/>
      <c r="G634" s="217">
        <f>G626</f>
        <v>174.41860000000003</v>
      </c>
    </row>
    <row r="635" spans="1:7" x14ac:dyDescent="0.2">
      <c r="A635" s="16"/>
      <c r="B635" s="28"/>
      <c r="C635" s="29"/>
      <c r="D635" s="300" t="s">
        <v>24</v>
      </c>
      <c r="E635" s="301"/>
      <c r="F635" s="302"/>
      <c r="G635" s="217">
        <f t="shared" ref="G635" si="135">G632</f>
        <v>154.13999999999999</v>
      </c>
    </row>
    <row r="636" spans="1:7" x14ac:dyDescent="0.2">
      <c r="A636" s="16"/>
      <c r="B636" s="28"/>
      <c r="C636" s="29"/>
      <c r="D636" s="300" t="s">
        <v>32</v>
      </c>
      <c r="E636" s="301"/>
      <c r="F636" s="302"/>
      <c r="G636" s="217">
        <f t="shared" ref="G636" si="136">G634+G635</f>
        <v>328.55860000000001</v>
      </c>
    </row>
    <row r="638" spans="1:7" x14ac:dyDescent="0.2">
      <c r="A638" s="81"/>
      <c r="B638" s="316" t="s">
        <v>15</v>
      </c>
      <c r="C638" s="316"/>
      <c r="D638" s="316"/>
      <c r="E638" s="316"/>
      <c r="F638" s="81" t="s">
        <v>16</v>
      </c>
      <c r="G638" s="70" t="s">
        <v>17</v>
      </c>
    </row>
    <row r="639" spans="1:7" x14ac:dyDescent="0.2">
      <c r="A639" s="73" t="s">
        <v>520</v>
      </c>
      <c r="B639" s="321" t="s">
        <v>280</v>
      </c>
      <c r="C639" s="321"/>
      <c r="D639" s="321"/>
      <c r="E639" s="321"/>
      <c r="F639" s="73" t="s">
        <v>12</v>
      </c>
      <c r="G639" s="15" t="s">
        <v>716</v>
      </c>
    </row>
    <row r="640" spans="1:7" x14ac:dyDescent="0.2">
      <c r="A640" s="71"/>
      <c r="B640" s="318" t="s">
        <v>18</v>
      </c>
      <c r="C640" s="319"/>
      <c r="D640" s="319"/>
      <c r="E640" s="319"/>
      <c r="F640" s="319"/>
      <c r="G640" s="320"/>
    </row>
    <row r="641" spans="1:7" x14ac:dyDescent="0.2">
      <c r="A641" s="16"/>
      <c r="B641" s="303" t="s">
        <v>36</v>
      </c>
      <c r="C641" s="304"/>
      <c r="D641" s="17" t="s">
        <v>19</v>
      </c>
      <c r="E641" s="18" t="s">
        <v>20</v>
      </c>
      <c r="F641" s="19" t="s">
        <v>21</v>
      </c>
      <c r="G641" s="20" t="s">
        <v>22</v>
      </c>
    </row>
    <row r="642" spans="1:7" x14ac:dyDescent="0.2">
      <c r="A642" s="71"/>
      <c r="B642" s="293" t="s">
        <v>264</v>
      </c>
      <c r="C642" s="294"/>
      <c r="D642" s="72" t="s">
        <v>12</v>
      </c>
      <c r="E642" s="212">
        <v>4</v>
      </c>
      <c r="F642" s="208">
        <v>5</v>
      </c>
      <c r="G642" s="209">
        <f>E642*F642</f>
        <v>20</v>
      </c>
    </row>
    <row r="643" spans="1:7" x14ac:dyDescent="0.2">
      <c r="A643" s="71"/>
      <c r="B643" s="293" t="s">
        <v>265</v>
      </c>
      <c r="C643" s="294"/>
      <c r="D643" s="72" t="s">
        <v>12</v>
      </c>
      <c r="E643" s="212">
        <v>1</v>
      </c>
      <c r="F643" s="208">
        <v>3.5</v>
      </c>
      <c r="G643" s="209">
        <f t="shared" ref="G643:G653" si="137">E643*F643</f>
        <v>3.5</v>
      </c>
    </row>
    <row r="644" spans="1:7" x14ac:dyDescent="0.2">
      <c r="A644" s="71"/>
      <c r="B644" s="293" t="s">
        <v>266</v>
      </c>
      <c r="C644" s="294"/>
      <c r="D644" s="72" t="s">
        <v>7</v>
      </c>
      <c r="E644" s="212">
        <v>7.0000000000000007E-2</v>
      </c>
      <c r="F644" s="208">
        <v>0.98</v>
      </c>
      <c r="G644" s="209">
        <f t="shared" si="137"/>
        <v>6.8600000000000008E-2</v>
      </c>
    </row>
    <row r="645" spans="1:7" x14ac:dyDescent="0.2">
      <c r="A645" s="71"/>
      <c r="B645" s="293" t="s">
        <v>717</v>
      </c>
      <c r="C645" s="294"/>
      <c r="D645" s="72" t="s">
        <v>7</v>
      </c>
      <c r="E645" s="212">
        <v>20</v>
      </c>
      <c r="F645" s="208">
        <v>1.99</v>
      </c>
      <c r="G645" s="209">
        <f t="shared" si="137"/>
        <v>39.799999999999997</v>
      </c>
    </row>
    <row r="646" spans="1:7" x14ac:dyDescent="0.2">
      <c r="A646" s="71"/>
      <c r="B646" s="293" t="s">
        <v>274</v>
      </c>
      <c r="C646" s="294"/>
      <c r="D646" s="72" t="s">
        <v>12</v>
      </c>
      <c r="E646" s="212">
        <v>9</v>
      </c>
      <c r="F646" s="208">
        <v>0.5</v>
      </c>
      <c r="G646" s="209">
        <f t="shared" si="137"/>
        <v>4.5</v>
      </c>
    </row>
    <row r="647" spans="1:7" x14ac:dyDescent="0.2">
      <c r="A647" s="71"/>
      <c r="B647" s="293" t="s">
        <v>275</v>
      </c>
      <c r="C647" s="294"/>
      <c r="D647" s="72" t="s">
        <v>12</v>
      </c>
      <c r="E647" s="212">
        <v>9</v>
      </c>
      <c r="F647" s="208">
        <v>0.3</v>
      </c>
      <c r="G647" s="209">
        <f t="shared" si="137"/>
        <v>2.6999999999999997</v>
      </c>
    </row>
    <row r="648" spans="1:7" x14ac:dyDescent="0.2">
      <c r="A648" s="71"/>
      <c r="B648" s="293" t="s">
        <v>276</v>
      </c>
      <c r="C648" s="294"/>
      <c r="D648" s="72" t="s">
        <v>7</v>
      </c>
      <c r="E648" s="212">
        <v>3</v>
      </c>
      <c r="F648" s="208">
        <v>15.5</v>
      </c>
      <c r="G648" s="209">
        <f t="shared" si="137"/>
        <v>46.5</v>
      </c>
    </row>
    <row r="649" spans="1:7" x14ac:dyDescent="0.2">
      <c r="A649" s="71"/>
      <c r="B649" s="293" t="s">
        <v>268</v>
      </c>
      <c r="C649" s="294"/>
      <c r="D649" s="72" t="s">
        <v>269</v>
      </c>
      <c r="E649" s="212">
        <v>1</v>
      </c>
      <c r="F649" s="208">
        <v>30</v>
      </c>
      <c r="G649" s="209">
        <f t="shared" si="137"/>
        <v>30</v>
      </c>
    </row>
    <row r="650" spans="1:7" x14ac:dyDescent="0.2">
      <c r="A650" s="71"/>
      <c r="B650" s="293" t="s">
        <v>270</v>
      </c>
      <c r="C650" s="294"/>
      <c r="D650" s="72" t="s">
        <v>12</v>
      </c>
      <c r="E650" s="212">
        <v>1</v>
      </c>
      <c r="F650" s="208">
        <v>22</v>
      </c>
      <c r="G650" s="209">
        <f t="shared" si="137"/>
        <v>22</v>
      </c>
    </row>
    <row r="651" spans="1:7" x14ac:dyDescent="0.2">
      <c r="A651" s="71"/>
      <c r="B651" s="293" t="s">
        <v>718</v>
      </c>
      <c r="C651" s="294"/>
      <c r="D651" s="72" t="s">
        <v>12</v>
      </c>
      <c r="E651" s="212">
        <v>1</v>
      </c>
      <c r="F651" s="208">
        <v>19.579999999999998</v>
      </c>
      <c r="G651" s="209">
        <f t="shared" si="137"/>
        <v>19.579999999999998</v>
      </c>
    </row>
    <row r="652" spans="1:7" x14ac:dyDescent="0.2">
      <c r="A652" s="71"/>
      <c r="B652" s="293" t="s">
        <v>277</v>
      </c>
      <c r="C652" s="294"/>
      <c r="D652" s="72" t="s">
        <v>12</v>
      </c>
      <c r="E652" s="212">
        <v>1</v>
      </c>
      <c r="F652" s="208">
        <v>5.08</v>
      </c>
      <c r="G652" s="209">
        <f t="shared" si="137"/>
        <v>5.08</v>
      </c>
    </row>
    <row r="653" spans="1:7" x14ac:dyDescent="0.2">
      <c r="A653" s="71"/>
      <c r="B653" s="293" t="s">
        <v>278</v>
      </c>
      <c r="C653" s="294"/>
      <c r="D653" s="72" t="s">
        <v>12</v>
      </c>
      <c r="E653" s="212">
        <v>1</v>
      </c>
      <c r="F653" s="208">
        <v>0.59</v>
      </c>
      <c r="G653" s="209">
        <f t="shared" si="137"/>
        <v>0.59</v>
      </c>
    </row>
    <row r="654" spans="1:7" x14ac:dyDescent="0.2">
      <c r="A654" s="16"/>
      <c r="B654" s="308"/>
      <c r="C654" s="309"/>
      <c r="D654" s="300" t="s">
        <v>23</v>
      </c>
      <c r="E654" s="301"/>
      <c r="F654" s="302"/>
      <c r="G654" s="211">
        <f>SUM(G642:G653)</f>
        <v>194.3186</v>
      </c>
    </row>
    <row r="655" spans="1:7" x14ac:dyDescent="0.2">
      <c r="A655" s="16"/>
      <c r="B655" s="300" t="s">
        <v>24</v>
      </c>
      <c r="C655" s="301"/>
      <c r="D655" s="301"/>
      <c r="E655" s="301"/>
      <c r="F655" s="301"/>
      <c r="G655" s="302"/>
    </row>
    <row r="656" spans="1:7" x14ac:dyDescent="0.2">
      <c r="A656" s="16"/>
      <c r="B656" s="303" t="s">
        <v>36</v>
      </c>
      <c r="C656" s="304"/>
      <c r="D656" s="17" t="s">
        <v>19</v>
      </c>
      <c r="E656" s="18" t="s">
        <v>20</v>
      </c>
      <c r="F656" s="19" t="s">
        <v>21</v>
      </c>
      <c r="G656" s="20" t="s">
        <v>22</v>
      </c>
    </row>
    <row r="657" spans="1:7" x14ac:dyDescent="0.2">
      <c r="A657" s="16"/>
      <c r="B657" s="327" t="s">
        <v>25</v>
      </c>
      <c r="C657" s="328"/>
      <c r="D657" s="22" t="s">
        <v>30</v>
      </c>
      <c r="E657" s="230">
        <v>8</v>
      </c>
      <c r="F657" s="216">
        <v>4.8499999999999996</v>
      </c>
      <c r="G657" s="216">
        <f>ROUND(F657*E657,2)</f>
        <v>38.799999999999997</v>
      </c>
    </row>
    <row r="658" spans="1:7" x14ac:dyDescent="0.2">
      <c r="A658" s="16"/>
      <c r="B658" s="203" t="s">
        <v>34</v>
      </c>
      <c r="C658" s="202"/>
      <c r="D658" s="22" t="s">
        <v>30</v>
      </c>
      <c r="E658" s="230">
        <v>8</v>
      </c>
      <c r="F658" s="216">
        <v>6.7</v>
      </c>
      <c r="G658" s="216">
        <f>ROUND(F658*E658,2)</f>
        <v>53.6</v>
      </c>
    </row>
    <row r="659" spans="1:7" x14ac:dyDescent="0.2">
      <c r="A659" s="16"/>
      <c r="B659" s="26"/>
      <c r="C659" s="26"/>
      <c r="D659" s="300" t="s">
        <v>26</v>
      </c>
      <c r="E659" s="301"/>
      <c r="F659" s="302"/>
      <c r="G659" s="216">
        <f>SUM(G657:G658)</f>
        <v>92.4</v>
      </c>
    </row>
    <row r="660" spans="1:7" x14ac:dyDescent="0.2">
      <c r="A660" s="16"/>
      <c r="B660" s="26"/>
      <c r="C660" s="26"/>
      <c r="D660" s="300" t="s">
        <v>27</v>
      </c>
      <c r="E660" s="301"/>
      <c r="F660" s="302"/>
      <c r="G660" s="211">
        <f>ROUND(G659+(G659*$E$2),2)</f>
        <v>224.18</v>
      </c>
    </row>
    <row r="661" spans="1:7" x14ac:dyDescent="0.2">
      <c r="A661" s="16"/>
      <c r="B661" s="28"/>
      <c r="C661" s="29"/>
      <c r="D661" s="300" t="s">
        <v>28</v>
      </c>
      <c r="E661" s="301"/>
      <c r="F661" s="301"/>
      <c r="G661" s="302"/>
    </row>
    <row r="662" spans="1:7" x14ac:dyDescent="0.2">
      <c r="A662" s="16"/>
      <c r="B662" s="30"/>
      <c r="C662" s="31"/>
      <c r="D662" s="300" t="s">
        <v>18</v>
      </c>
      <c r="E662" s="301"/>
      <c r="F662" s="302"/>
      <c r="G662" s="217">
        <f>G654</f>
        <v>194.3186</v>
      </c>
    </row>
    <row r="663" spans="1:7" x14ac:dyDescent="0.2">
      <c r="A663" s="16"/>
      <c r="B663" s="28"/>
      <c r="C663" s="29"/>
      <c r="D663" s="300" t="s">
        <v>24</v>
      </c>
      <c r="E663" s="301"/>
      <c r="F663" s="302"/>
      <c r="G663" s="217">
        <f t="shared" ref="G663" si="138">G660</f>
        <v>224.18</v>
      </c>
    </row>
    <row r="664" spans="1:7" x14ac:dyDescent="0.2">
      <c r="A664" s="16"/>
      <c r="B664" s="28"/>
      <c r="C664" s="29"/>
      <c r="D664" s="300" t="s">
        <v>32</v>
      </c>
      <c r="E664" s="301"/>
      <c r="F664" s="302"/>
      <c r="G664" s="217">
        <f t="shared" ref="G664" si="139">G662+G663</f>
        <v>418.49860000000001</v>
      </c>
    </row>
    <row r="665" spans="1:7" x14ac:dyDescent="0.2">
      <c r="A665" s="12"/>
      <c r="B665" s="290" t="s">
        <v>15</v>
      </c>
      <c r="C665" s="291"/>
      <c r="D665" s="291"/>
      <c r="E665" s="292"/>
      <c r="F665" s="13" t="s">
        <v>16</v>
      </c>
      <c r="G665" s="13" t="s">
        <v>17</v>
      </c>
    </row>
    <row r="666" spans="1:7" x14ac:dyDescent="0.2">
      <c r="A666" s="33" t="s">
        <v>526</v>
      </c>
      <c r="B666" s="305" t="s">
        <v>121</v>
      </c>
      <c r="C666" s="306"/>
      <c r="D666" s="306"/>
      <c r="E666" s="307"/>
      <c r="F666" s="14" t="s">
        <v>16</v>
      </c>
      <c r="G666" s="15" t="s">
        <v>716</v>
      </c>
    </row>
    <row r="667" spans="1:7" x14ac:dyDescent="0.2">
      <c r="A667" s="16"/>
      <c r="B667" s="276" t="s">
        <v>18</v>
      </c>
      <c r="C667" s="277"/>
      <c r="D667" s="277"/>
      <c r="E667" s="277"/>
      <c r="F667" s="277"/>
      <c r="G667" s="278"/>
    </row>
    <row r="668" spans="1:7" x14ac:dyDescent="0.2">
      <c r="A668" s="16"/>
      <c r="B668" s="303" t="s">
        <v>36</v>
      </c>
      <c r="C668" s="304"/>
      <c r="D668" s="17" t="s">
        <v>19</v>
      </c>
      <c r="E668" s="18" t="s">
        <v>20</v>
      </c>
      <c r="F668" s="19" t="s">
        <v>21</v>
      </c>
      <c r="G668" s="20" t="s">
        <v>22</v>
      </c>
    </row>
    <row r="669" spans="1:7" x14ac:dyDescent="0.2">
      <c r="A669" s="16"/>
      <c r="B669" s="274" t="s">
        <v>122</v>
      </c>
      <c r="C669" s="275"/>
      <c r="D669" s="47" t="s">
        <v>29</v>
      </c>
      <c r="E669" s="214">
        <v>1</v>
      </c>
      <c r="F669" s="207">
        <v>6.84</v>
      </c>
      <c r="G669" s="210">
        <f t="shared" ref="G669:G675" si="140">ROUND(F669*E669,2)</f>
        <v>6.84</v>
      </c>
    </row>
    <row r="670" spans="1:7" x14ac:dyDescent="0.2">
      <c r="A670" s="16"/>
      <c r="B670" s="274" t="s">
        <v>123</v>
      </c>
      <c r="C670" s="275"/>
      <c r="D670" s="47" t="s">
        <v>124</v>
      </c>
      <c r="E670" s="214">
        <v>15</v>
      </c>
      <c r="F670" s="207">
        <v>1.27</v>
      </c>
      <c r="G670" s="210">
        <f t="shared" si="140"/>
        <v>19.05</v>
      </c>
    </row>
    <row r="671" spans="1:7" x14ac:dyDescent="0.2">
      <c r="A671" s="16"/>
      <c r="B671" s="274" t="s">
        <v>142</v>
      </c>
      <c r="C671" s="275"/>
      <c r="D671" s="47" t="s">
        <v>124</v>
      </c>
      <c r="E671" s="214">
        <v>3</v>
      </c>
      <c r="F671" s="207">
        <f>'Preço Médio Mercado'!N8/2</f>
        <v>16.423333333333332</v>
      </c>
      <c r="G671" s="210">
        <f t="shared" si="140"/>
        <v>49.27</v>
      </c>
    </row>
    <row r="672" spans="1:7" ht="12.75" customHeight="1" x14ac:dyDescent="0.2">
      <c r="A672" s="16"/>
      <c r="B672" s="293" t="s">
        <v>270</v>
      </c>
      <c r="C672" s="294"/>
      <c r="D672" s="72" t="s">
        <v>12</v>
      </c>
      <c r="E672" s="212">
        <v>1</v>
      </c>
      <c r="F672" s="208">
        <v>22</v>
      </c>
      <c r="G672" s="210">
        <f t="shared" si="140"/>
        <v>22</v>
      </c>
    </row>
    <row r="673" spans="1:7" x14ac:dyDescent="0.2">
      <c r="A673" s="16"/>
      <c r="B673" s="293" t="s">
        <v>718</v>
      </c>
      <c r="C673" s="294"/>
      <c r="D673" s="72" t="s">
        <v>12</v>
      </c>
      <c r="E673" s="212">
        <v>1</v>
      </c>
      <c r="F673" s="208">
        <v>19.579999999999998</v>
      </c>
      <c r="G673" s="210">
        <f t="shared" si="140"/>
        <v>19.579999999999998</v>
      </c>
    </row>
    <row r="674" spans="1:7" x14ac:dyDescent="0.2">
      <c r="A674" s="16"/>
      <c r="B674" s="274" t="s">
        <v>125</v>
      </c>
      <c r="C674" s="275"/>
      <c r="D674" s="47" t="s">
        <v>29</v>
      </c>
      <c r="E674" s="214">
        <v>2</v>
      </c>
      <c r="F674" s="207">
        <v>12</v>
      </c>
      <c r="G674" s="210">
        <f t="shared" si="140"/>
        <v>24</v>
      </c>
    </row>
    <row r="675" spans="1:7" x14ac:dyDescent="0.2">
      <c r="A675" s="16"/>
      <c r="B675" s="274" t="s">
        <v>719</v>
      </c>
      <c r="C675" s="275"/>
      <c r="D675" s="47" t="s">
        <v>29</v>
      </c>
      <c r="E675" s="215">
        <v>2</v>
      </c>
      <c r="F675" s="207">
        <v>19.61</v>
      </c>
      <c r="G675" s="210">
        <f t="shared" si="140"/>
        <v>39.22</v>
      </c>
    </row>
    <row r="676" spans="1:7" x14ac:dyDescent="0.2">
      <c r="A676" s="16"/>
      <c r="B676" s="279"/>
      <c r="C676" s="280"/>
      <c r="D676" s="300" t="s">
        <v>23</v>
      </c>
      <c r="E676" s="301"/>
      <c r="F676" s="302"/>
      <c r="G676" s="211">
        <f>SUM(G669:G675)</f>
        <v>179.96</v>
      </c>
    </row>
    <row r="677" spans="1:7" x14ac:dyDescent="0.2">
      <c r="A677" s="16"/>
      <c r="B677" s="300" t="s">
        <v>24</v>
      </c>
      <c r="C677" s="301"/>
      <c r="D677" s="301"/>
      <c r="E677" s="301"/>
      <c r="F677" s="301"/>
      <c r="G677" s="302"/>
    </row>
    <row r="678" spans="1:7" x14ac:dyDescent="0.2">
      <c r="A678" s="16"/>
      <c r="B678" s="303" t="s">
        <v>36</v>
      </c>
      <c r="C678" s="304"/>
      <c r="D678" s="17" t="s">
        <v>19</v>
      </c>
      <c r="E678" s="18" t="s">
        <v>20</v>
      </c>
      <c r="F678" s="19" t="s">
        <v>21</v>
      </c>
      <c r="G678" s="20" t="s">
        <v>22</v>
      </c>
    </row>
    <row r="679" spans="1:7" x14ac:dyDescent="0.2">
      <c r="A679" s="16"/>
      <c r="B679" s="288" t="s">
        <v>127</v>
      </c>
      <c r="C679" s="289"/>
      <c r="D679" s="22" t="s">
        <v>30</v>
      </c>
      <c r="E679" s="213">
        <v>5</v>
      </c>
      <c r="F679" s="216">
        <v>4.8499999999999996</v>
      </c>
      <c r="G679" s="216">
        <f t="shared" ref="G679:G680" si="141">ROUND(F679*E679,2)</f>
        <v>24.25</v>
      </c>
    </row>
    <row r="680" spans="1:7" x14ac:dyDescent="0.2">
      <c r="A680" s="16"/>
      <c r="B680" s="78" t="s">
        <v>34</v>
      </c>
      <c r="C680" s="79"/>
      <c r="D680" s="22" t="s">
        <v>30</v>
      </c>
      <c r="E680" s="213">
        <v>5</v>
      </c>
      <c r="F680" s="216">
        <v>6.7</v>
      </c>
      <c r="G680" s="216">
        <f t="shared" si="141"/>
        <v>33.5</v>
      </c>
    </row>
    <row r="681" spans="1:7" x14ac:dyDescent="0.2">
      <c r="A681" s="16"/>
      <c r="B681" s="26"/>
      <c r="C681" s="26"/>
      <c r="D681" s="300" t="s">
        <v>26</v>
      </c>
      <c r="E681" s="301"/>
      <c r="F681" s="302"/>
      <c r="G681" s="216">
        <f>SUM(G679:G680)</f>
        <v>57.75</v>
      </c>
    </row>
    <row r="682" spans="1:7" x14ac:dyDescent="0.2">
      <c r="A682" s="16"/>
      <c r="B682" s="26"/>
      <c r="C682" s="26"/>
      <c r="D682" s="300" t="s">
        <v>27</v>
      </c>
      <c r="E682" s="301"/>
      <c r="F682" s="302"/>
      <c r="G682" s="211">
        <f>ROUND(G681+(G681*E2),2)</f>
        <v>140.11000000000001</v>
      </c>
    </row>
    <row r="683" spans="1:7" x14ac:dyDescent="0.2">
      <c r="A683" s="16"/>
      <c r="B683" s="28"/>
      <c r="C683" s="29"/>
      <c r="D683" s="300" t="s">
        <v>28</v>
      </c>
      <c r="E683" s="301"/>
      <c r="F683" s="301"/>
      <c r="G683" s="302"/>
    </row>
    <row r="684" spans="1:7" x14ac:dyDescent="0.2">
      <c r="A684" s="16"/>
      <c r="B684" s="30"/>
      <c r="C684" s="31"/>
      <c r="D684" s="300" t="s">
        <v>18</v>
      </c>
      <c r="E684" s="301"/>
      <c r="F684" s="302"/>
      <c r="G684" s="217">
        <f>G676</f>
        <v>179.96</v>
      </c>
    </row>
    <row r="685" spans="1:7" x14ac:dyDescent="0.2">
      <c r="A685" s="16"/>
      <c r="B685" s="28"/>
      <c r="C685" s="29"/>
      <c r="D685" s="300" t="s">
        <v>24</v>
      </c>
      <c r="E685" s="301"/>
      <c r="F685" s="302"/>
      <c r="G685" s="217">
        <f t="shared" ref="G685" si="142">G682</f>
        <v>140.11000000000001</v>
      </c>
    </row>
    <row r="686" spans="1:7" x14ac:dyDescent="0.2">
      <c r="A686" s="16"/>
      <c r="B686" s="28"/>
      <c r="C686" s="29"/>
      <c r="D686" s="300" t="s">
        <v>32</v>
      </c>
      <c r="E686" s="301"/>
      <c r="F686" s="302"/>
      <c r="G686" s="217">
        <f t="shared" ref="G686" si="143">G684+G685</f>
        <v>320.07000000000005</v>
      </c>
    </row>
    <row r="687" spans="1:7" x14ac:dyDescent="0.2">
      <c r="A687" s="12"/>
      <c r="B687" s="290" t="s">
        <v>15</v>
      </c>
      <c r="C687" s="291"/>
      <c r="D687" s="291"/>
      <c r="E687" s="292"/>
      <c r="F687" s="13" t="s">
        <v>16</v>
      </c>
      <c r="G687" s="13" t="s">
        <v>17</v>
      </c>
    </row>
    <row r="688" spans="1:7" x14ac:dyDescent="0.2">
      <c r="A688" s="33" t="s">
        <v>527</v>
      </c>
      <c r="B688" s="305" t="s">
        <v>128</v>
      </c>
      <c r="C688" s="306"/>
      <c r="D688" s="306"/>
      <c r="E688" s="307"/>
      <c r="F688" s="14" t="s">
        <v>16</v>
      </c>
      <c r="G688" s="15" t="s">
        <v>716</v>
      </c>
    </row>
    <row r="689" spans="1:7" x14ac:dyDescent="0.2">
      <c r="A689" s="16"/>
      <c r="B689" s="276" t="s">
        <v>18</v>
      </c>
      <c r="C689" s="277"/>
      <c r="D689" s="277"/>
      <c r="E689" s="277"/>
      <c r="F689" s="277"/>
      <c r="G689" s="278"/>
    </row>
    <row r="690" spans="1:7" x14ac:dyDescent="0.2">
      <c r="A690" s="16"/>
      <c r="B690" s="303" t="s">
        <v>36</v>
      </c>
      <c r="C690" s="304"/>
      <c r="D690" s="17" t="s">
        <v>19</v>
      </c>
      <c r="E690" s="18" t="s">
        <v>20</v>
      </c>
      <c r="F690" s="19" t="s">
        <v>21</v>
      </c>
      <c r="G690" s="20" t="s">
        <v>22</v>
      </c>
    </row>
    <row r="691" spans="1:7" x14ac:dyDescent="0.2">
      <c r="A691" s="16"/>
      <c r="B691" s="274" t="s">
        <v>132</v>
      </c>
      <c r="C691" s="275"/>
      <c r="D691" s="47" t="s">
        <v>124</v>
      </c>
      <c r="E691" s="214">
        <v>6</v>
      </c>
      <c r="F691" s="207">
        <v>3.69</v>
      </c>
      <c r="G691" s="210">
        <f t="shared" ref="G691:G697" si="144">ROUND(F691*E691,2)</f>
        <v>22.14</v>
      </c>
    </row>
    <row r="692" spans="1:7" x14ac:dyDescent="0.2">
      <c r="A692" s="16"/>
      <c r="B692" s="274" t="s">
        <v>140</v>
      </c>
      <c r="C692" s="275"/>
      <c r="D692" s="47" t="s">
        <v>29</v>
      </c>
      <c r="E692" s="214">
        <v>2</v>
      </c>
      <c r="F692" s="207">
        <v>1.39</v>
      </c>
      <c r="G692" s="210">
        <f t="shared" si="144"/>
        <v>2.78</v>
      </c>
    </row>
    <row r="693" spans="1:7" x14ac:dyDescent="0.2">
      <c r="A693" s="16"/>
      <c r="B693" s="274" t="s">
        <v>136</v>
      </c>
      <c r="C693" s="275"/>
      <c r="D693" s="47" t="s">
        <v>29</v>
      </c>
      <c r="E693" s="214">
        <v>1</v>
      </c>
      <c r="F693" s="207">
        <v>5</v>
      </c>
      <c r="G693" s="210">
        <f t="shared" si="144"/>
        <v>5</v>
      </c>
    </row>
    <row r="694" spans="1:7" x14ac:dyDescent="0.2">
      <c r="A694" s="16"/>
      <c r="B694" s="274" t="s">
        <v>129</v>
      </c>
      <c r="C694" s="275"/>
      <c r="D694" s="47" t="s">
        <v>29</v>
      </c>
      <c r="E694" s="214">
        <v>2</v>
      </c>
      <c r="F694" s="207">
        <v>1.2</v>
      </c>
      <c r="G694" s="210">
        <f t="shared" si="144"/>
        <v>2.4</v>
      </c>
    </row>
    <row r="695" spans="1:7" x14ac:dyDescent="0.2">
      <c r="A695" s="16"/>
      <c r="B695" s="274" t="s">
        <v>138</v>
      </c>
      <c r="C695" s="275"/>
      <c r="D695" s="47" t="s">
        <v>29</v>
      </c>
      <c r="E695" s="214">
        <v>2</v>
      </c>
      <c r="F695" s="207">
        <v>1.02</v>
      </c>
      <c r="G695" s="210">
        <f t="shared" si="144"/>
        <v>2.04</v>
      </c>
    </row>
    <row r="696" spans="1:7" x14ac:dyDescent="0.2">
      <c r="A696" s="16"/>
      <c r="B696" s="274" t="s">
        <v>141</v>
      </c>
      <c r="C696" s="275"/>
      <c r="D696" s="47" t="s">
        <v>29</v>
      </c>
      <c r="E696" s="215">
        <v>2</v>
      </c>
      <c r="F696" s="207">
        <v>0.88</v>
      </c>
      <c r="G696" s="210">
        <f t="shared" si="144"/>
        <v>1.76</v>
      </c>
    </row>
    <row r="697" spans="1:7" x14ac:dyDescent="0.2">
      <c r="A697" s="16"/>
      <c r="B697" s="274" t="s">
        <v>130</v>
      </c>
      <c r="C697" s="275"/>
      <c r="D697" s="47" t="s">
        <v>29</v>
      </c>
      <c r="E697" s="215">
        <v>1</v>
      </c>
      <c r="F697" s="207">
        <v>3</v>
      </c>
      <c r="G697" s="210">
        <f t="shared" si="144"/>
        <v>3</v>
      </c>
    </row>
    <row r="698" spans="1:7" x14ac:dyDescent="0.2">
      <c r="A698" s="16"/>
      <c r="B698" s="279"/>
      <c r="C698" s="280"/>
      <c r="D698" s="300" t="s">
        <v>23</v>
      </c>
      <c r="E698" s="301"/>
      <c r="F698" s="302"/>
      <c r="G698" s="211">
        <f>SUM(G691:G697)</f>
        <v>39.119999999999997</v>
      </c>
    </row>
    <row r="699" spans="1:7" x14ac:dyDescent="0.2">
      <c r="A699" s="16"/>
      <c r="B699" s="300" t="s">
        <v>24</v>
      </c>
      <c r="C699" s="301"/>
      <c r="D699" s="301"/>
      <c r="E699" s="301"/>
      <c r="F699" s="301"/>
      <c r="G699" s="302"/>
    </row>
    <row r="700" spans="1:7" x14ac:dyDescent="0.2">
      <c r="A700" s="16"/>
      <c r="B700" s="303" t="s">
        <v>36</v>
      </c>
      <c r="C700" s="304"/>
      <c r="D700" s="17" t="s">
        <v>19</v>
      </c>
      <c r="E700" s="18" t="s">
        <v>20</v>
      </c>
      <c r="F700" s="19" t="s">
        <v>21</v>
      </c>
      <c r="G700" s="20" t="s">
        <v>22</v>
      </c>
    </row>
    <row r="701" spans="1:7" x14ac:dyDescent="0.2">
      <c r="A701" s="16"/>
      <c r="B701" s="288" t="s">
        <v>127</v>
      </c>
      <c r="C701" s="289"/>
      <c r="D701" s="22" t="s">
        <v>30</v>
      </c>
      <c r="E701" s="23">
        <v>5</v>
      </c>
      <c r="F701" s="216">
        <v>4.8499999999999996</v>
      </c>
      <c r="G701" s="216">
        <f t="shared" ref="G701:G702" si="145">ROUND(F701*E701,2)</f>
        <v>24.25</v>
      </c>
    </row>
    <row r="702" spans="1:7" x14ac:dyDescent="0.2">
      <c r="A702" s="16"/>
      <c r="B702" s="78" t="s">
        <v>34</v>
      </c>
      <c r="C702" s="79"/>
      <c r="D702" s="22" t="s">
        <v>30</v>
      </c>
      <c r="E702" s="23">
        <v>5</v>
      </c>
      <c r="F702" s="216">
        <v>6.7</v>
      </c>
      <c r="G702" s="216">
        <f t="shared" si="145"/>
        <v>33.5</v>
      </c>
    </row>
    <row r="703" spans="1:7" x14ac:dyDescent="0.2">
      <c r="A703" s="16"/>
      <c r="B703" s="26"/>
      <c r="C703" s="26"/>
      <c r="D703" s="300" t="s">
        <v>26</v>
      </c>
      <c r="E703" s="301"/>
      <c r="F703" s="302"/>
      <c r="G703" s="216">
        <f>SUM(G701:G702)</f>
        <v>57.75</v>
      </c>
    </row>
    <row r="704" spans="1:7" x14ac:dyDescent="0.2">
      <c r="A704" s="16"/>
      <c r="B704" s="26"/>
      <c r="C704" s="26"/>
      <c r="D704" s="300" t="s">
        <v>27</v>
      </c>
      <c r="E704" s="301"/>
      <c r="F704" s="302"/>
      <c r="G704" s="211">
        <f>ROUND(G703+(G703*E2),2)</f>
        <v>140.11000000000001</v>
      </c>
    </row>
    <row r="705" spans="1:7" x14ac:dyDescent="0.2">
      <c r="A705" s="16"/>
      <c r="B705" s="28"/>
      <c r="C705" s="29"/>
      <c r="D705" s="300" t="s">
        <v>28</v>
      </c>
      <c r="E705" s="301"/>
      <c r="F705" s="301"/>
      <c r="G705" s="302"/>
    </row>
    <row r="706" spans="1:7" x14ac:dyDescent="0.2">
      <c r="A706" s="16"/>
      <c r="B706" s="30"/>
      <c r="C706" s="31"/>
      <c r="D706" s="300" t="s">
        <v>18</v>
      </c>
      <c r="E706" s="301"/>
      <c r="F706" s="302"/>
      <c r="G706" s="217">
        <f>G698</f>
        <v>39.119999999999997</v>
      </c>
    </row>
    <row r="707" spans="1:7" x14ac:dyDescent="0.2">
      <c r="A707" s="16"/>
      <c r="B707" s="28"/>
      <c r="C707" s="29"/>
      <c r="D707" s="300" t="s">
        <v>24</v>
      </c>
      <c r="E707" s="301"/>
      <c r="F707" s="302"/>
      <c r="G707" s="217">
        <f t="shared" ref="G707" si="146">G704</f>
        <v>140.11000000000001</v>
      </c>
    </row>
    <row r="708" spans="1:7" x14ac:dyDescent="0.2">
      <c r="A708" s="16"/>
      <c r="B708" s="28"/>
      <c r="C708" s="29"/>
      <c r="D708" s="300" t="s">
        <v>32</v>
      </c>
      <c r="E708" s="301"/>
      <c r="F708" s="302"/>
      <c r="G708" s="217">
        <f t="shared" ref="G708" si="147">G706+G707</f>
        <v>179.23000000000002</v>
      </c>
    </row>
    <row r="709" spans="1:7" x14ac:dyDescent="0.2">
      <c r="A709" s="12"/>
      <c r="B709" s="290" t="s">
        <v>15</v>
      </c>
      <c r="C709" s="291"/>
      <c r="D709" s="291"/>
      <c r="E709" s="292"/>
      <c r="F709" s="13" t="s">
        <v>16</v>
      </c>
      <c r="G709" s="13" t="s">
        <v>17</v>
      </c>
    </row>
    <row r="710" spans="1:7" x14ac:dyDescent="0.2">
      <c r="A710" s="33" t="s">
        <v>528</v>
      </c>
      <c r="B710" s="305" t="s">
        <v>131</v>
      </c>
      <c r="C710" s="306"/>
      <c r="D710" s="306"/>
      <c r="E710" s="307"/>
      <c r="F710" s="14" t="s">
        <v>16</v>
      </c>
      <c r="G710" s="15" t="s">
        <v>716</v>
      </c>
    </row>
    <row r="711" spans="1:7" x14ac:dyDescent="0.2">
      <c r="A711" s="16"/>
      <c r="B711" s="276" t="s">
        <v>18</v>
      </c>
      <c r="C711" s="277"/>
      <c r="D711" s="277"/>
      <c r="E711" s="277"/>
      <c r="F711" s="277"/>
      <c r="G711" s="278"/>
    </row>
    <row r="712" spans="1:7" x14ac:dyDescent="0.2">
      <c r="A712" s="16"/>
      <c r="B712" s="303" t="s">
        <v>36</v>
      </c>
      <c r="C712" s="304"/>
      <c r="D712" s="17" t="s">
        <v>19</v>
      </c>
      <c r="E712" s="18" t="s">
        <v>20</v>
      </c>
      <c r="F712" s="19" t="s">
        <v>21</v>
      </c>
      <c r="G712" s="20" t="s">
        <v>22</v>
      </c>
    </row>
    <row r="713" spans="1:7" x14ac:dyDescent="0.2">
      <c r="A713" s="16"/>
      <c r="B713" s="274" t="s">
        <v>132</v>
      </c>
      <c r="C713" s="275"/>
      <c r="D713" s="47" t="s">
        <v>124</v>
      </c>
      <c r="E713" s="214">
        <v>6</v>
      </c>
      <c r="F713" s="207">
        <v>3.69</v>
      </c>
      <c r="G713" s="210">
        <f t="shared" ref="G713:G719" si="148">ROUND(F713*E713,2)</f>
        <v>22.14</v>
      </c>
    </row>
    <row r="714" spans="1:7" x14ac:dyDescent="0.2">
      <c r="A714" s="16"/>
      <c r="B714" s="274" t="s">
        <v>140</v>
      </c>
      <c r="C714" s="275"/>
      <c r="D714" s="47" t="s">
        <v>29</v>
      </c>
      <c r="E714" s="214">
        <v>2</v>
      </c>
      <c r="F714" s="207">
        <v>1.39</v>
      </c>
      <c r="G714" s="210">
        <f t="shared" si="148"/>
        <v>2.78</v>
      </c>
    </row>
    <row r="715" spans="1:7" x14ac:dyDescent="0.2">
      <c r="A715" s="16"/>
      <c r="B715" s="274" t="s">
        <v>136</v>
      </c>
      <c r="C715" s="275"/>
      <c r="D715" s="47" t="s">
        <v>29</v>
      </c>
      <c r="E715" s="214">
        <v>1</v>
      </c>
      <c r="F715" s="207">
        <v>5</v>
      </c>
      <c r="G715" s="210">
        <f t="shared" si="148"/>
        <v>5</v>
      </c>
    </row>
    <row r="716" spans="1:7" x14ac:dyDescent="0.2">
      <c r="A716" s="16"/>
      <c r="B716" s="274" t="s">
        <v>129</v>
      </c>
      <c r="C716" s="275"/>
      <c r="D716" s="47" t="s">
        <v>29</v>
      </c>
      <c r="E716" s="214">
        <v>2</v>
      </c>
      <c r="F716" s="207">
        <v>1.2</v>
      </c>
      <c r="G716" s="210">
        <f t="shared" si="148"/>
        <v>2.4</v>
      </c>
    </row>
    <row r="717" spans="1:7" x14ac:dyDescent="0.2">
      <c r="A717" s="16"/>
      <c r="B717" s="274" t="s">
        <v>138</v>
      </c>
      <c r="C717" s="275"/>
      <c r="D717" s="47" t="s">
        <v>29</v>
      </c>
      <c r="E717" s="214">
        <v>2</v>
      </c>
      <c r="F717" s="207">
        <v>1.02</v>
      </c>
      <c r="G717" s="210">
        <f t="shared" si="148"/>
        <v>2.04</v>
      </c>
    </row>
    <row r="718" spans="1:7" x14ac:dyDescent="0.2">
      <c r="A718" s="16"/>
      <c r="B718" s="274" t="s">
        <v>141</v>
      </c>
      <c r="C718" s="275"/>
      <c r="D718" s="47" t="s">
        <v>29</v>
      </c>
      <c r="E718" s="215">
        <v>2</v>
      </c>
      <c r="F718" s="207">
        <v>0.88</v>
      </c>
      <c r="G718" s="210">
        <f t="shared" si="148"/>
        <v>1.76</v>
      </c>
    </row>
    <row r="719" spans="1:7" x14ac:dyDescent="0.2">
      <c r="A719" s="16"/>
      <c r="B719" s="274" t="s">
        <v>130</v>
      </c>
      <c r="C719" s="275"/>
      <c r="D719" s="47" t="s">
        <v>29</v>
      </c>
      <c r="E719" s="215">
        <v>1</v>
      </c>
      <c r="F719" s="207">
        <v>3</v>
      </c>
      <c r="G719" s="210">
        <f t="shared" si="148"/>
        <v>3</v>
      </c>
    </row>
    <row r="720" spans="1:7" x14ac:dyDescent="0.2">
      <c r="A720" s="16"/>
      <c r="B720" s="279"/>
      <c r="C720" s="280"/>
      <c r="D720" s="300" t="s">
        <v>23</v>
      </c>
      <c r="E720" s="301"/>
      <c r="F720" s="302"/>
      <c r="G720" s="211">
        <f>SUM(G713:G719)</f>
        <v>39.119999999999997</v>
      </c>
    </row>
    <row r="721" spans="1:7" x14ac:dyDescent="0.2">
      <c r="A721" s="16"/>
      <c r="B721" s="300" t="s">
        <v>24</v>
      </c>
      <c r="C721" s="301"/>
      <c r="D721" s="301"/>
      <c r="E721" s="301"/>
      <c r="F721" s="301"/>
      <c r="G721" s="302"/>
    </row>
    <row r="722" spans="1:7" x14ac:dyDescent="0.2">
      <c r="A722" s="16"/>
      <c r="B722" s="303" t="s">
        <v>36</v>
      </c>
      <c r="C722" s="304"/>
      <c r="D722" s="17" t="s">
        <v>19</v>
      </c>
      <c r="E722" s="18" t="s">
        <v>20</v>
      </c>
      <c r="F722" s="19" t="s">
        <v>21</v>
      </c>
      <c r="G722" s="20" t="s">
        <v>22</v>
      </c>
    </row>
    <row r="723" spans="1:7" x14ac:dyDescent="0.2">
      <c r="A723" s="16"/>
      <c r="B723" s="288" t="s">
        <v>127</v>
      </c>
      <c r="C723" s="289"/>
      <c r="D723" s="22" t="s">
        <v>30</v>
      </c>
      <c r="E723" s="215">
        <v>5</v>
      </c>
      <c r="F723" s="216">
        <v>4.8499999999999996</v>
      </c>
      <c r="G723" s="216">
        <f t="shared" ref="G723:G724" si="149">ROUND(F723*E723,2)</f>
        <v>24.25</v>
      </c>
    </row>
    <row r="724" spans="1:7" x14ac:dyDescent="0.2">
      <c r="A724" s="16"/>
      <c r="B724" s="78" t="s">
        <v>34</v>
      </c>
      <c r="C724" s="79"/>
      <c r="D724" s="22" t="s">
        <v>30</v>
      </c>
      <c r="E724" s="215">
        <v>5</v>
      </c>
      <c r="F724" s="216">
        <v>6.7</v>
      </c>
      <c r="G724" s="216">
        <f t="shared" si="149"/>
        <v>33.5</v>
      </c>
    </row>
    <row r="725" spans="1:7" x14ac:dyDescent="0.2">
      <c r="A725" s="16"/>
      <c r="B725" s="26"/>
      <c r="C725" s="26"/>
      <c r="D725" s="300" t="s">
        <v>26</v>
      </c>
      <c r="E725" s="301"/>
      <c r="F725" s="302"/>
      <c r="G725" s="216">
        <f>SUM(G723:G724)</f>
        <v>57.75</v>
      </c>
    </row>
    <row r="726" spans="1:7" x14ac:dyDescent="0.2">
      <c r="A726" s="16"/>
      <c r="B726" s="26"/>
      <c r="C726" s="26"/>
      <c r="D726" s="300" t="s">
        <v>27</v>
      </c>
      <c r="E726" s="301"/>
      <c r="F726" s="302"/>
      <c r="G726" s="211">
        <f>ROUND(G725+(G725*E2),2)</f>
        <v>140.11000000000001</v>
      </c>
    </row>
    <row r="727" spans="1:7" x14ac:dyDescent="0.2">
      <c r="A727" s="16"/>
      <c r="B727" s="28"/>
      <c r="C727" s="29"/>
      <c r="D727" s="313" t="s">
        <v>28</v>
      </c>
      <c r="E727" s="314"/>
      <c r="F727" s="314"/>
      <c r="G727" s="315"/>
    </row>
    <row r="728" spans="1:7" x14ac:dyDescent="0.2">
      <c r="A728" s="16"/>
      <c r="B728" s="30"/>
      <c r="C728" s="31"/>
      <c r="D728" s="300" t="s">
        <v>18</v>
      </c>
      <c r="E728" s="301"/>
      <c r="F728" s="302"/>
      <c r="G728" s="217">
        <f>G720</f>
        <v>39.119999999999997</v>
      </c>
    </row>
    <row r="729" spans="1:7" x14ac:dyDescent="0.2">
      <c r="A729" s="16"/>
      <c r="B729" s="28"/>
      <c r="C729" s="29"/>
      <c r="D729" s="300" t="s">
        <v>24</v>
      </c>
      <c r="E729" s="301"/>
      <c r="F729" s="302"/>
      <c r="G729" s="217">
        <f t="shared" ref="G729" si="150">G726</f>
        <v>140.11000000000001</v>
      </c>
    </row>
    <row r="730" spans="1:7" x14ac:dyDescent="0.2">
      <c r="A730" s="16"/>
      <c r="B730" s="28"/>
      <c r="C730" s="29"/>
      <c r="D730" s="300" t="s">
        <v>32</v>
      </c>
      <c r="E730" s="301"/>
      <c r="F730" s="302"/>
      <c r="G730" s="217">
        <f t="shared" ref="G730" si="151">G728+G729</f>
        <v>179.23000000000002</v>
      </c>
    </row>
    <row r="731" spans="1:7" x14ac:dyDescent="0.2">
      <c r="A731" s="12"/>
      <c r="B731" s="290" t="s">
        <v>15</v>
      </c>
      <c r="C731" s="291"/>
      <c r="D731" s="291"/>
      <c r="E731" s="292"/>
      <c r="F731" s="13" t="s">
        <v>16</v>
      </c>
      <c r="G731" s="13" t="s">
        <v>17</v>
      </c>
    </row>
    <row r="732" spans="1:7" x14ac:dyDescent="0.2">
      <c r="A732" s="88" t="s">
        <v>529</v>
      </c>
      <c r="B732" s="285" t="s">
        <v>179</v>
      </c>
      <c r="C732" s="286"/>
      <c r="D732" s="286"/>
      <c r="E732" s="287"/>
      <c r="F732" s="14" t="s">
        <v>16</v>
      </c>
      <c r="G732" s="89" t="s">
        <v>720</v>
      </c>
    </row>
    <row r="733" spans="1:7" x14ac:dyDescent="0.2">
      <c r="A733" s="16"/>
      <c r="B733" s="276" t="s">
        <v>18</v>
      </c>
      <c r="C733" s="277"/>
      <c r="D733" s="277"/>
      <c r="E733" s="277"/>
      <c r="F733" s="277"/>
      <c r="G733" s="278"/>
    </row>
    <row r="734" spans="1:7" x14ac:dyDescent="0.2">
      <c r="A734" s="16"/>
      <c r="B734" s="303" t="s">
        <v>36</v>
      </c>
      <c r="C734" s="304"/>
      <c r="D734" s="17" t="s">
        <v>19</v>
      </c>
      <c r="E734" s="18" t="s">
        <v>20</v>
      </c>
      <c r="F734" s="19" t="s">
        <v>21</v>
      </c>
      <c r="G734" s="20" t="s">
        <v>22</v>
      </c>
    </row>
    <row r="735" spans="1:7" x14ac:dyDescent="0.2">
      <c r="A735" s="16"/>
      <c r="B735" s="274"/>
      <c r="C735" s="275"/>
      <c r="D735" s="47"/>
      <c r="E735" s="35"/>
      <c r="F735" s="48"/>
      <c r="G735" s="34">
        <f>ROUND(F735*E735,2)</f>
        <v>0</v>
      </c>
    </row>
    <row r="736" spans="1:7" x14ac:dyDescent="0.2">
      <c r="A736" s="16"/>
      <c r="B736" s="279"/>
      <c r="C736" s="280"/>
      <c r="D736" s="300" t="s">
        <v>23</v>
      </c>
      <c r="E736" s="301"/>
      <c r="F736" s="302"/>
      <c r="G736" s="21">
        <f>SUM(G735:G735)</f>
        <v>0</v>
      </c>
    </row>
    <row r="737" spans="1:7" x14ac:dyDescent="0.2">
      <c r="A737" s="16"/>
      <c r="B737" s="300" t="s">
        <v>24</v>
      </c>
      <c r="C737" s="301"/>
      <c r="D737" s="301"/>
      <c r="E737" s="301"/>
      <c r="F737" s="301"/>
      <c r="G737" s="302"/>
    </row>
    <row r="738" spans="1:7" x14ac:dyDescent="0.2">
      <c r="A738" s="16"/>
      <c r="B738" s="303" t="s">
        <v>36</v>
      </c>
      <c r="C738" s="304"/>
      <c r="D738" s="17" t="s">
        <v>19</v>
      </c>
      <c r="E738" s="18" t="s">
        <v>20</v>
      </c>
      <c r="F738" s="19" t="s">
        <v>21</v>
      </c>
      <c r="G738" s="20" t="s">
        <v>22</v>
      </c>
    </row>
    <row r="739" spans="1:7" x14ac:dyDescent="0.2">
      <c r="A739" s="16"/>
      <c r="B739" s="281" t="s">
        <v>127</v>
      </c>
      <c r="C739" s="281"/>
      <c r="D739" s="22" t="s">
        <v>30</v>
      </c>
      <c r="E739" s="215">
        <v>2</v>
      </c>
      <c r="F739" s="216">
        <v>4.8499999999999996</v>
      </c>
      <c r="G739" s="216">
        <f>ROUND(F739*E739,2)</f>
        <v>9.6999999999999993</v>
      </c>
    </row>
    <row r="740" spans="1:7" x14ac:dyDescent="0.2">
      <c r="A740" s="16"/>
      <c r="B740" s="83" t="s">
        <v>34</v>
      </c>
      <c r="C740" s="84"/>
      <c r="D740" s="22" t="s">
        <v>30</v>
      </c>
      <c r="E740" s="215">
        <v>2</v>
      </c>
      <c r="F740" s="216">
        <v>6.7</v>
      </c>
      <c r="G740" s="216">
        <f>ROUND(F740*E740,2)</f>
        <v>13.4</v>
      </c>
    </row>
    <row r="741" spans="1:7" x14ac:dyDescent="0.2">
      <c r="A741" s="16"/>
      <c r="B741" s="26"/>
      <c r="C741" s="26"/>
      <c r="D741" s="300" t="s">
        <v>26</v>
      </c>
      <c r="E741" s="301"/>
      <c r="F741" s="302"/>
      <c r="G741" s="216">
        <f>SUM(G739:G740)</f>
        <v>23.1</v>
      </c>
    </row>
    <row r="742" spans="1:7" x14ac:dyDescent="0.2">
      <c r="A742" s="16"/>
      <c r="B742" s="26"/>
      <c r="C742" s="26"/>
      <c r="D742" s="300" t="s">
        <v>27</v>
      </c>
      <c r="E742" s="301"/>
      <c r="F742" s="302"/>
      <c r="G742" s="211">
        <f>ROUND(G741+(G741*E2),2)</f>
        <v>56.05</v>
      </c>
    </row>
    <row r="743" spans="1:7" x14ac:dyDescent="0.2">
      <c r="A743" s="16"/>
      <c r="B743" s="28"/>
      <c r="C743" s="29"/>
      <c r="D743" s="300" t="s">
        <v>28</v>
      </c>
      <c r="E743" s="301"/>
      <c r="F743" s="301"/>
      <c r="G743" s="302"/>
    </row>
    <row r="744" spans="1:7" x14ac:dyDescent="0.2">
      <c r="A744" s="16"/>
      <c r="B744" s="30"/>
      <c r="C744" s="31"/>
      <c r="D744" s="300" t="s">
        <v>18</v>
      </c>
      <c r="E744" s="301"/>
      <c r="F744" s="302"/>
      <c r="G744" s="32">
        <f>G736</f>
        <v>0</v>
      </c>
    </row>
    <row r="745" spans="1:7" x14ac:dyDescent="0.2">
      <c r="A745" s="16"/>
      <c r="B745" s="28"/>
      <c r="C745" s="29"/>
      <c r="D745" s="300" t="s">
        <v>24</v>
      </c>
      <c r="E745" s="301"/>
      <c r="F745" s="302"/>
      <c r="G745" s="217">
        <f>G742</f>
        <v>56.05</v>
      </c>
    </row>
    <row r="746" spans="1:7" x14ac:dyDescent="0.2">
      <c r="A746" s="16"/>
      <c r="B746" s="28"/>
      <c r="C746" s="29"/>
      <c r="D746" s="300" t="s">
        <v>32</v>
      </c>
      <c r="E746" s="301"/>
      <c r="F746" s="302"/>
      <c r="G746" s="217">
        <f>G744+G745</f>
        <v>56.05</v>
      </c>
    </row>
    <row r="747" spans="1:7" x14ac:dyDescent="0.2">
      <c r="A747" s="12"/>
      <c r="B747" s="290" t="s">
        <v>15</v>
      </c>
      <c r="C747" s="291"/>
      <c r="D747" s="291"/>
      <c r="E747" s="292"/>
      <c r="F747" s="13" t="s">
        <v>16</v>
      </c>
      <c r="G747" s="13" t="s">
        <v>17</v>
      </c>
    </row>
    <row r="748" spans="1:7" x14ac:dyDescent="0.2">
      <c r="A748" s="88" t="s">
        <v>531</v>
      </c>
      <c r="B748" s="285" t="s">
        <v>232</v>
      </c>
      <c r="C748" s="286"/>
      <c r="D748" s="286"/>
      <c r="E748" s="287"/>
      <c r="F748" s="14" t="s">
        <v>16</v>
      </c>
      <c r="G748" s="89" t="s">
        <v>720</v>
      </c>
    </row>
    <row r="749" spans="1:7" x14ac:dyDescent="0.2">
      <c r="A749" s="16"/>
      <c r="B749" s="276" t="s">
        <v>18</v>
      </c>
      <c r="C749" s="277"/>
      <c r="D749" s="277"/>
      <c r="E749" s="277"/>
      <c r="F749" s="277"/>
      <c r="G749" s="278"/>
    </row>
    <row r="750" spans="1:7" x14ac:dyDescent="0.2">
      <c r="A750" s="16"/>
      <c r="B750" s="303" t="s">
        <v>36</v>
      </c>
      <c r="C750" s="304"/>
      <c r="D750" s="17" t="s">
        <v>19</v>
      </c>
      <c r="E750" s="18" t="s">
        <v>20</v>
      </c>
      <c r="F750" s="19" t="s">
        <v>21</v>
      </c>
      <c r="G750" s="20" t="s">
        <v>22</v>
      </c>
    </row>
    <row r="751" spans="1:7" x14ac:dyDescent="0.2">
      <c r="A751" s="16"/>
      <c r="B751" s="274"/>
      <c r="C751" s="275"/>
      <c r="D751" s="47"/>
      <c r="E751" s="35"/>
      <c r="F751" s="48"/>
      <c r="G751" s="34">
        <f>ROUND(F751*E751,2)</f>
        <v>0</v>
      </c>
    </row>
    <row r="752" spans="1:7" x14ac:dyDescent="0.2">
      <c r="A752" s="16"/>
      <c r="B752" s="279"/>
      <c r="C752" s="280"/>
      <c r="D752" s="300" t="s">
        <v>23</v>
      </c>
      <c r="E752" s="301"/>
      <c r="F752" s="302"/>
      <c r="G752" s="21">
        <f>SUM(G751:G751)</f>
        <v>0</v>
      </c>
    </row>
    <row r="753" spans="1:7" x14ac:dyDescent="0.2">
      <c r="A753" s="16"/>
      <c r="B753" s="300" t="s">
        <v>24</v>
      </c>
      <c r="C753" s="301"/>
      <c r="D753" s="301"/>
      <c r="E753" s="301"/>
      <c r="F753" s="301"/>
      <c r="G753" s="302"/>
    </row>
    <row r="754" spans="1:7" x14ac:dyDescent="0.2">
      <c r="A754" s="16"/>
      <c r="B754" s="303" t="s">
        <v>36</v>
      </c>
      <c r="C754" s="304"/>
      <c r="D754" s="17" t="s">
        <v>19</v>
      </c>
      <c r="E754" s="18" t="s">
        <v>20</v>
      </c>
      <c r="F754" s="19" t="s">
        <v>21</v>
      </c>
      <c r="G754" s="20" t="s">
        <v>22</v>
      </c>
    </row>
    <row r="755" spans="1:7" x14ac:dyDescent="0.2">
      <c r="A755" s="16"/>
      <c r="B755" s="281" t="s">
        <v>127</v>
      </c>
      <c r="C755" s="281"/>
      <c r="D755" s="22" t="s">
        <v>30</v>
      </c>
      <c r="E755" s="215">
        <v>2</v>
      </c>
      <c r="F755" s="216">
        <v>4.8499999999999996</v>
      </c>
      <c r="G755" s="216">
        <f>ROUND(F755*E755,2)</f>
        <v>9.6999999999999993</v>
      </c>
    </row>
    <row r="756" spans="1:7" x14ac:dyDescent="0.2">
      <c r="A756" s="16"/>
      <c r="B756" s="83" t="s">
        <v>34</v>
      </c>
      <c r="C756" s="84"/>
      <c r="D756" s="22" t="s">
        <v>30</v>
      </c>
      <c r="E756" s="215">
        <v>2</v>
      </c>
      <c r="F756" s="216">
        <v>6.7</v>
      </c>
      <c r="G756" s="216">
        <f>ROUND(F756*E756,2)</f>
        <v>13.4</v>
      </c>
    </row>
    <row r="757" spans="1:7" x14ac:dyDescent="0.2">
      <c r="A757" s="16"/>
      <c r="B757" s="26"/>
      <c r="C757" s="26"/>
      <c r="D757" s="300" t="s">
        <v>26</v>
      </c>
      <c r="E757" s="301"/>
      <c r="F757" s="302"/>
      <c r="G757" s="216">
        <f>SUM(G755:G756)</f>
        <v>23.1</v>
      </c>
    </row>
    <row r="758" spans="1:7" x14ac:dyDescent="0.2">
      <c r="A758" s="16"/>
      <c r="B758" s="26"/>
      <c r="C758" s="26"/>
      <c r="D758" s="300" t="s">
        <v>27</v>
      </c>
      <c r="E758" s="301"/>
      <c r="F758" s="302"/>
      <c r="G758" s="211">
        <f>ROUND(G757+(G757*E2),2)</f>
        <v>56.05</v>
      </c>
    </row>
    <row r="759" spans="1:7" x14ac:dyDescent="0.2">
      <c r="A759" s="16"/>
      <c r="B759" s="28"/>
      <c r="C759" s="29"/>
      <c r="D759" s="300" t="s">
        <v>28</v>
      </c>
      <c r="E759" s="301"/>
      <c r="F759" s="301"/>
      <c r="G759" s="302"/>
    </row>
    <row r="760" spans="1:7" x14ac:dyDescent="0.2">
      <c r="A760" s="16"/>
      <c r="B760" s="30"/>
      <c r="C760" s="31"/>
      <c r="D760" s="300" t="s">
        <v>18</v>
      </c>
      <c r="E760" s="301"/>
      <c r="F760" s="302"/>
      <c r="G760" s="32">
        <f>G752</f>
        <v>0</v>
      </c>
    </row>
    <row r="761" spans="1:7" x14ac:dyDescent="0.2">
      <c r="A761" s="16"/>
      <c r="B761" s="28"/>
      <c r="C761" s="29"/>
      <c r="D761" s="300" t="s">
        <v>24</v>
      </c>
      <c r="E761" s="301"/>
      <c r="F761" s="302"/>
      <c r="G761" s="217">
        <f>G758</f>
        <v>56.05</v>
      </c>
    </row>
    <row r="762" spans="1:7" x14ac:dyDescent="0.2">
      <c r="A762" s="16"/>
      <c r="B762" s="28"/>
      <c r="C762" s="29"/>
      <c r="D762" s="300" t="s">
        <v>32</v>
      </c>
      <c r="E762" s="301"/>
      <c r="F762" s="302"/>
      <c r="G762" s="217">
        <f>G760+G761</f>
        <v>56.05</v>
      </c>
    </row>
    <row r="763" spans="1:7" x14ac:dyDescent="0.2">
      <c r="A763" s="12"/>
      <c r="B763" s="290" t="s">
        <v>15</v>
      </c>
      <c r="C763" s="291"/>
      <c r="D763" s="291"/>
      <c r="E763" s="292"/>
      <c r="F763" s="13" t="s">
        <v>16</v>
      </c>
      <c r="G763" s="13" t="s">
        <v>17</v>
      </c>
    </row>
    <row r="764" spans="1:7" x14ac:dyDescent="0.2">
      <c r="A764" s="88" t="s">
        <v>532</v>
      </c>
      <c r="B764" s="285" t="s">
        <v>233</v>
      </c>
      <c r="C764" s="286"/>
      <c r="D764" s="286"/>
      <c r="E764" s="287"/>
      <c r="F764" s="14" t="s">
        <v>16</v>
      </c>
      <c r="G764" s="89" t="s">
        <v>720</v>
      </c>
    </row>
    <row r="765" spans="1:7" x14ac:dyDescent="0.2">
      <c r="A765" s="90"/>
      <c r="B765" s="276" t="s">
        <v>18</v>
      </c>
      <c r="C765" s="277"/>
      <c r="D765" s="277"/>
      <c r="E765" s="277"/>
      <c r="F765" s="277"/>
      <c r="G765" s="278"/>
    </row>
    <row r="766" spans="1:7" x14ac:dyDescent="0.2">
      <c r="A766" s="90"/>
      <c r="B766" s="276" t="s">
        <v>36</v>
      </c>
      <c r="C766" s="278"/>
      <c r="D766" s="91" t="s">
        <v>19</v>
      </c>
      <c r="E766" s="18" t="s">
        <v>20</v>
      </c>
      <c r="F766" s="92" t="s">
        <v>21</v>
      </c>
      <c r="G766" s="93" t="s">
        <v>22</v>
      </c>
    </row>
    <row r="767" spans="1:7" x14ac:dyDescent="0.2">
      <c r="A767" s="90"/>
      <c r="B767" s="274"/>
      <c r="C767" s="275"/>
      <c r="D767" s="94" t="s">
        <v>29</v>
      </c>
      <c r="E767" s="35"/>
      <c r="F767" s="48"/>
      <c r="G767" s="34">
        <f>ROUND(F767*E767,2)</f>
        <v>0</v>
      </c>
    </row>
    <row r="768" spans="1:7" x14ac:dyDescent="0.2">
      <c r="A768" s="90"/>
      <c r="B768" s="279"/>
      <c r="C768" s="280"/>
      <c r="D768" s="271" t="s">
        <v>23</v>
      </c>
      <c r="E768" s="272"/>
      <c r="F768" s="273"/>
      <c r="G768" s="95">
        <f>SUM(G767:G767)</f>
        <v>0</v>
      </c>
    </row>
    <row r="769" spans="1:8" x14ac:dyDescent="0.2">
      <c r="A769" s="90"/>
      <c r="B769" s="271" t="s">
        <v>24</v>
      </c>
      <c r="C769" s="272"/>
      <c r="D769" s="272"/>
      <c r="E769" s="272"/>
      <c r="F769" s="272"/>
      <c r="G769" s="273"/>
    </row>
    <row r="770" spans="1:8" x14ac:dyDescent="0.2">
      <c r="A770" s="90"/>
      <c r="B770" s="276" t="s">
        <v>36</v>
      </c>
      <c r="C770" s="278"/>
      <c r="D770" s="91" t="s">
        <v>19</v>
      </c>
      <c r="E770" s="18" t="s">
        <v>20</v>
      </c>
      <c r="F770" s="92" t="s">
        <v>21</v>
      </c>
      <c r="G770" s="93" t="s">
        <v>22</v>
      </c>
    </row>
    <row r="771" spans="1:8" x14ac:dyDescent="0.2">
      <c r="A771" s="90"/>
      <c r="B771" s="281" t="s">
        <v>127</v>
      </c>
      <c r="C771" s="281"/>
      <c r="D771" s="22" t="s">
        <v>30</v>
      </c>
      <c r="E771" s="215">
        <v>2</v>
      </c>
      <c r="F771" s="216">
        <v>4.8499999999999996</v>
      </c>
      <c r="G771" s="216">
        <f>ROUND(F771*E771,2)</f>
        <v>9.6999999999999993</v>
      </c>
    </row>
    <row r="772" spans="1:8" x14ac:dyDescent="0.2">
      <c r="A772" s="90"/>
      <c r="B772" s="83" t="s">
        <v>34</v>
      </c>
      <c r="C772" s="84"/>
      <c r="D772" s="22" t="s">
        <v>30</v>
      </c>
      <c r="E772" s="215">
        <v>2</v>
      </c>
      <c r="F772" s="216">
        <v>6.7</v>
      </c>
      <c r="G772" s="216">
        <f>ROUND(F772*E772,2)</f>
        <v>13.4</v>
      </c>
    </row>
    <row r="773" spans="1:8" x14ac:dyDescent="0.2">
      <c r="A773" s="90"/>
      <c r="B773" s="96"/>
      <c r="C773" s="96"/>
      <c r="D773" s="271" t="s">
        <v>26</v>
      </c>
      <c r="E773" s="272"/>
      <c r="F773" s="273"/>
      <c r="G773" s="216">
        <f>SUM(G771:G772)</f>
        <v>23.1</v>
      </c>
    </row>
    <row r="774" spans="1:8" x14ac:dyDescent="0.2">
      <c r="A774" s="90"/>
      <c r="B774" s="96"/>
      <c r="C774" s="96"/>
      <c r="D774" s="271" t="s">
        <v>27</v>
      </c>
      <c r="E774" s="272"/>
      <c r="F774" s="273"/>
      <c r="G774" s="239">
        <f>ROUND(G773+(G773*E2),2)</f>
        <v>56.05</v>
      </c>
    </row>
    <row r="775" spans="1:8" x14ac:dyDescent="0.2">
      <c r="A775" s="90"/>
      <c r="B775" s="98"/>
      <c r="C775" s="99"/>
      <c r="D775" s="271" t="s">
        <v>28</v>
      </c>
      <c r="E775" s="272"/>
      <c r="F775" s="272"/>
      <c r="G775" s="273"/>
    </row>
    <row r="776" spans="1:8" x14ac:dyDescent="0.2">
      <c r="A776" s="90"/>
      <c r="B776" s="100"/>
      <c r="C776" s="101"/>
      <c r="D776" s="271" t="s">
        <v>18</v>
      </c>
      <c r="E776" s="272"/>
      <c r="F776" s="273"/>
      <c r="G776" s="102">
        <f>G768</f>
        <v>0</v>
      </c>
    </row>
    <row r="777" spans="1:8" x14ac:dyDescent="0.2">
      <c r="A777" s="90"/>
      <c r="B777" s="98"/>
      <c r="C777" s="99"/>
      <c r="D777" s="271" t="s">
        <v>24</v>
      </c>
      <c r="E777" s="272"/>
      <c r="F777" s="273"/>
      <c r="G777" s="240">
        <f>G774</f>
        <v>56.05</v>
      </c>
    </row>
    <row r="778" spans="1:8" x14ac:dyDescent="0.2">
      <c r="A778" s="90"/>
      <c r="B778" s="98"/>
      <c r="C778" s="99"/>
      <c r="D778" s="271" t="s">
        <v>32</v>
      </c>
      <c r="E778" s="272"/>
      <c r="F778" s="273"/>
      <c r="G778" s="240">
        <f>G776+G777</f>
        <v>56.05</v>
      </c>
      <c r="H778" s="198"/>
    </row>
    <row r="779" spans="1:8" x14ac:dyDescent="0.2">
      <c r="A779" s="103"/>
      <c r="B779" s="282" t="s">
        <v>15</v>
      </c>
      <c r="C779" s="283"/>
      <c r="D779" s="283"/>
      <c r="E779" s="284"/>
      <c r="F779" s="104" t="s">
        <v>16</v>
      </c>
      <c r="G779" s="104" t="s">
        <v>17</v>
      </c>
    </row>
    <row r="780" spans="1:8" x14ac:dyDescent="0.2">
      <c r="A780" s="88" t="s">
        <v>533</v>
      </c>
      <c r="B780" s="285" t="s">
        <v>253</v>
      </c>
      <c r="C780" s="286"/>
      <c r="D780" s="286"/>
      <c r="E780" s="287"/>
      <c r="F780" s="14" t="s">
        <v>16</v>
      </c>
      <c r="G780" s="89" t="s">
        <v>720</v>
      </c>
    </row>
    <row r="781" spans="1:8" x14ac:dyDescent="0.2">
      <c r="A781" s="90"/>
      <c r="B781" s="276" t="s">
        <v>18</v>
      </c>
      <c r="C781" s="277"/>
      <c r="D781" s="277"/>
      <c r="E781" s="277"/>
      <c r="F781" s="277"/>
      <c r="G781" s="278"/>
    </row>
    <row r="782" spans="1:8" x14ac:dyDescent="0.2">
      <c r="A782" s="90"/>
      <c r="B782" s="276" t="s">
        <v>36</v>
      </c>
      <c r="C782" s="278"/>
      <c r="D782" s="91" t="s">
        <v>19</v>
      </c>
      <c r="E782" s="18" t="s">
        <v>20</v>
      </c>
      <c r="F782" s="92" t="s">
        <v>21</v>
      </c>
      <c r="G782" s="93" t="s">
        <v>22</v>
      </c>
    </row>
    <row r="783" spans="1:8" x14ac:dyDescent="0.2">
      <c r="A783" s="90"/>
      <c r="B783" s="274"/>
      <c r="C783" s="275"/>
      <c r="D783" s="94"/>
      <c r="E783" s="35"/>
      <c r="F783" s="48"/>
      <c r="G783" s="34"/>
    </row>
    <row r="784" spans="1:8" x14ac:dyDescent="0.2">
      <c r="A784" s="90"/>
      <c r="B784" s="279"/>
      <c r="C784" s="280"/>
      <c r="D784" s="271" t="s">
        <v>23</v>
      </c>
      <c r="E784" s="272"/>
      <c r="F784" s="273"/>
      <c r="G784" s="95"/>
    </row>
    <row r="785" spans="1:7" x14ac:dyDescent="0.2">
      <c r="A785" s="90"/>
      <c r="B785" s="271" t="s">
        <v>24</v>
      </c>
      <c r="C785" s="272"/>
      <c r="D785" s="272"/>
      <c r="E785" s="272"/>
      <c r="F785" s="272"/>
      <c r="G785" s="273"/>
    </row>
    <row r="786" spans="1:7" x14ac:dyDescent="0.2">
      <c r="A786" s="90"/>
      <c r="B786" s="276" t="s">
        <v>36</v>
      </c>
      <c r="C786" s="278"/>
      <c r="D786" s="91" t="s">
        <v>19</v>
      </c>
      <c r="E786" s="18" t="s">
        <v>20</v>
      </c>
      <c r="F786" s="92" t="s">
        <v>21</v>
      </c>
      <c r="G786" s="93" t="s">
        <v>22</v>
      </c>
    </row>
    <row r="787" spans="1:7" x14ac:dyDescent="0.2">
      <c r="A787" s="90"/>
      <c r="B787" s="281" t="s">
        <v>127</v>
      </c>
      <c r="C787" s="281"/>
      <c r="D787" s="22" t="s">
        <v>30</v>
      </c>
      <c r="E787" s="215">
        <v>2</v>
      </c>
      <c r="F787" s="216">
        <v>4.8499999999999996</v>
      </c>
      <c r="G787" s="216">
        <f>ROUND(F787*E787,2)</f>
        <v>9.6999999999999993</v>
      </c>
    </row>
    <row r="788" spans="1:7" x14ac:dyDescent="0.2">
      <c r="A788" s="90"/>
      <c r="B788" s="83" t="s">
        <v>34</v>
      </c>
      <c r="C788" s="84"/>
      <c r="D788" s="22" t="s">
        <v>30</v>
      </c>
      <c r="E788" s="215">
        <v>2</v>
      </c>
      <c r="F788" s="216">
        <v>6.7</v>
      </c>
      <c r="G788" s="216">
        <f>ROUND(F788*E788,2)</f>
        <v>13.4</v>
      </c>
    </row>
    <row r="789" spans="1:7" x14ac:dyDescent="0.2">
      <c r="A789" s="90"/>
      <c r="B789" s="96"/>
      <c r="C789" s="96"/>
      <c r="D789" s="271" t="s">
        <v>26</v>
      </c>
      <c r="E789" s="272"/>
      <c r="F789" s="273"/>
      <c r="G789" s="216">
        <f>SUM(G787:G788)</f>
        <v>23.1</v>
      </c>
    </row>
    <row r="790" spans="1:7" x14ac:dyDescent="0.2">
      <c r="A790" s="90"/>
      <c r="B790" s="96"/>
      <c r="C790" s="96"/>
      <c r="D790" s="271" t="s">
        <v>27</v>
      </c>
      <c r="E790" s="272"/>
      <c r="F790" s="273"/>
      <c r="G790" s="239">
        <f>ROUND(G789+(G789*E2),2)</f>
        <v>56.05</v>
      </c>
    </row>
    <row r="791" spans="1:7" x14ac:dyDescent="0.2">
      <c r="A791" s="90"/>
      <c r="B791" s="98"/>
      <c r="C791" s="99"/>
      <c r="D791" s="271" t="s">
        <v>28</v>
      </c>
      <c r="E791" s="272"/>
      <c r="F791" s="272"/>
      <c r="G791" s="273"/>
    </row>
    <row r="792" spans="1:7" x14ac:dyDescent="0.2">
      <c r="A792" s="90"/>
      <c r="B792" s="100"/>
      <c r="C792" s="101"/>
      <c r="D792" s="271" t="s">
        <v>18</v>
      </c>
      <c r="E792" s="272"/>
      <c r="F792" s="273"/>
      <c r="G792" s="102">
        <f>G784</f>
        <v>0</v>
      </c>
    </row>
    <row r="793" spans="1:7" x14ac:dyDescent="0.2">
      <c r="A793" s="90"/>
      <c r="B793" s="98"/>
      <c r="C793" s="99"/>
      <c r="D793" s="271" t="s">
        <v>24</v>
      </c>
      <c r="E793" s="272"/>
      <c r="F793" s="273"/>
      <c r="G793" s="240">
        <f>G790</f>
        <v>56.05</v>
      </c>
    </row>
    <row r="794" spans="1:7" x14ac:dyDescent="0.2">
      <c r="A794" s="90"/>
      <c r="B794" s="98"/>
      <c r="C794" s="99"/>
      <c r="D794" s="271" t="s">
        <v>32</v>
      </c>
      <c r="E794" s="272"/>
      <c r="F794" s="273"/>
      <c r="G794" s="240">
        <f>G792+G793</f>
        <v>56.05</v>
      </c>
    </row>
    <row r="795" spans="1:7" x14ac:dyDescent="0.2">
      <c r="A795" s="103"/>
      <c r="B795" s="282" t="s">
        <v>15</v>
      </c>
      <c r="C795" s="283"/>
      <c r="D795" s="283"/>
      <c r="E795" s="284"/>
      <c r="F795" s="104" t="s">
        <v>16</v>
      </c>
      <c r="G795" s="104" t="s">
        <v>17</v>
      </c>
    </row>
    <row r="796" spans="1:7" x14ac:dyDescent="0.2">
      <c r="A796" s="88" t="s">
        <v>534</v>
      </c>
      <c r="B796" s="285" t="s">
        <v>254</v>
      </c>
      <c r="C796" s="286"/>
      <c r="D796" s="286"/>
      <c r="E796" s="287"/>
      <c r="F796" s="14" t="s">
        <v>16</v>
      </c>
      <c r="G796" s="89" t="s">
        <v>720</v>
      </c>
    </row>
    <row r="797" spans="1:7" x14ac:dyDescent="0.2">
      <c r="A797" s="90"/>
      <c r="B797" s="276" t="s">
        <v>18</v>
      </c>
      <c r="C797" s="277"/>
      <c r="D797" s="277"/>
      <c r="E797" s="277"/>
      <c r="F797" s="277"/>
      <c r="G797" s="278"/>
    </row>
    <row r="798" spans="1:7" x14ac:dyDescent="0.2">
      <c r="A798" s="90"/>
      <c r="B798" s="276" t="s">
        <v>36</v>
      </c>
      <c r="C798" s="278"/>
      <c r="D798" s="91" t="s">
        <v>19</v>
      </c>
      <c r="E798" s="18" t="s">
        <v>20</v>
      </c>
      <c r="F798" s="92" t="s">
        <v>21</v>
      </c>
      <c r="G798" s="93" t="s">
        <v>22</v>
      </c>
    </row>
    <row r="799" spans="1:7" x14ac:dyDescent="0.2">
      <c r="A799" s="90"/>
      <c r="B799" s="274"/>
      <c r="C799" s="275"/>
      <c r="D799" s="94"/>
      <c r="E799" s="35"/>
      <c r="F799" s="48"/>
      <c r="G799" s="34"/>
    </row>
    <row r="800" spans="1:7" x14ac:dyDescent="0.2">
      <c r="A800" s="90"/>
      <c r="B800" s="279"/>
      <c r="C800" s="280"/>
      <c r="D800" s="271" t="s">
        <v>23</v>
      </c>
      <c r="E800" s="272"/>
      <c r="F800" s="273"/>
      <c r="G800" s="95"/>
    </row>
    <row r="801" spans="1:7" x14ac:dyDescent="0.2">
      <c r="A801" s="90"/>
      <c r="B801" s="271" t="s">
        <v>24</v>
      </c>
      <c r="C801" s="272"/>
      <c r="D801" s="272"/>
      <c r="E801" s="272"/>
      <c r="F801" s="272"/>
      <c r="G801" s="273"/>
    </row>
    <row r="802" spans="1:7" x14ac:dyDescent="0.2">
      <c r="A802" s="90"/>
      <c r="B802" s="276" t="s">
        <v>36</v>
      </c>
      <c r="C802" s="278"/>
      <c r="D802" s="91" t="s">
        <v>19</v>
      </c>
      <c r="E802" s="18" t="s">
        <v>20</v>
      </c>
      <c r="F802" s="92" t="s">
        <v>21</v>
      </c>
      <c r="G802" s="93" t="s">
        <v>22</v>
      </c>
    </row>
    <row r="803" spans="1:7" x14ac:dyDescent="0.2">
      <c r="A803" s="90"/>
      <c r="B803" s="281" t="s">
        <v>127</v>
      </c>
      <c r="C803" s="281"/>
      <c r="D803" s="22" t="s">
        <v>30</v>
      </c>
      <c r="E803" s="230">
        <v>2</v>
      </c>
      <c r="F803" s="216">
        <v>4.8499999999999996</v>
      </c>
      <c r="G803" s="216">
        <f>ROUND(F803*E803,2)</f>
        <v>9.6999999999999993</v>
      </c>
    </row>
    <row r="804" spans="1:7" x14ac:dyDescent="0.2">
      <c r="A804" s="90"/>
      <c r="B804" s="83" t="s">
        <v>34</v>
      </c>
      <c r="C804" s="84"/>
      <c r="D804" s="22" t="s">
        <v>30</v>
      </c>
      <c r="E804" s="230">
        <v>2</v>
      </c>
      <c r="F804" s="216">
        <v>6.7</v>
      </c>
      <c r="G804" s="216">
        <f>ROUND(F804*E804,2)</f>
        <v>13.4</v>
      </c>
    </row>
    <row r="805" spans="1:7" x14ac:dyDescent="0.2">
      <c r="A805" s="90"/>
      <c r="B805" s="96"/>
      <c r="C805" s="96"/>
      <c r="D805" s="271" t="s">
        <v>26</v>
      </c>
      <c r="E805" s="272"/>
      <c r="F805" s="273"/>
      <c r="G805" s="216">
        <f>SUM(G803:G804)</f>
        <v>23.1</v>
      </c>
    </row>
    <row r="806" spans="1:7" x14ac:dyDescent="0.2">
      <c r="A806" s="90"/>
      <c r="B806" s="96"/>
      <c r="C806" s="96"/>
      <c r="D806" s="271" t="s">
        <v>27</v>
      </c>
      <c r="E806" s="272"/>
      <c r="F806" s="273"/>
      <c r="G806" s="239">
        <f>ROUND(G805+(G805*E2),2)</f>
        <v>56.05</v>
      </c>
    </row>
    <row r="807" spans="1:7" x14ac:dyDescent="0.2">
      <c r="A807" s="90"/>
      <c r="B807" s="98"/>
      <c r="C807" s="99"/>
      <c r="D807" s="271" t="s">
        <v>28</v>
      </c>
      <c r="E807" s="272"/>
      <c r="F807" s="272"/>
      <c r="G807" s="273"/>
    </row>
    <row r="808" spans="1:7" x14ac:dyDescent="0.2">
      <c r="A808" s="90"/>
      <c r="B808" s="100"/>
      <c r="C808" s="101"/>
      <c r="D808" s="271" t="s">
        <v>18</v>
      </c>
      <c r="E808" s="272"/>
      <c r="F808" s="273"/>
      <c r="G808" s="102">
        <f>G800</f>
        <v>0</v>
      </c>
    </row>
    <row r="809" spans="1:7" x14ac:dyDescent="0.2">
      <c r="A809" s="90"/>
      <c r="B809" s="98"/>
      <c r="C809" s="99"/>
      <c r="D809" s="271" t="s">
        <v>24</v>
      </c>
      <c r="E809" s="272"/>
      <c r="F809" s="273"/>
      <c r="G809" s="240">
        <f>G806</f>
        <v>56.05</v>
      </c>
    </row>
    <row r="810" spans="1:7" x14ac:dyDescent="0.2">
      <c r="A810" s="90"/>
      <c r="B810" s="98"/>
      <c r="C810" s="99"/>
      <c r="D810" s="271" t="s">
        <v>32</v>
      </c>
      <c r="E810" s="272"/>
      <c r="F810" s="273"/>
      <c r="G810" s="240">
        <f>G808+G809</f>
        <v>56.05</v>
      </c>
    </row>
    <row r="811" spans="1:7" x14ac:dyDescent="0.2">
      <c r="A811" s="12"/>
      <c r="B811" s="290" t="s">
        <v>15</v>
      </c>
      <c r="C811" s="291"/>
      <c r="D811" s="291"/>
      <c r="E811" s="292"/>
      <c r="F811" s="13" t="s">
        <v>16</v>
      </c>
      <c r="G811" s="13" t="s">
        <v>17</v>
      </c>
    </row>
    <row r="812" spans="1:7" x14ac:dyDescent="0.2">
      <c r="A812" s="33" t="s">
        <v>535</v>
      </c>
      <c r="B812" s="285" t="s">
        <v>178</v>
      </c>
      <c r="C812" s="286"/>
      <c r="D812" s="286"/>
      <c r="E812" s="287"/>
      <c r="F812" s="14" t="s">
        <v>16</v>
      </c>
      <c r="G812" s="15" t="s">
        <v>716</v>
      </c>
    </row>
    <row r="813" spans="1:7" x14ac:dyDescent="0.2">
      <c r="A813" s="16"/>
      <c r="B813" s="276" t="s">
        <v>18</v>
      </c>
      <c r="C813" s="277"/>
      <c r="D813" s="277"/>
      <c r="E813" s="277"/>
      <c r="F813" s="277"/>
      <c r="G813" s="278"/>
    </row>
    <row r="814" spans="1:7" x14ac:dyDescent="0.2">
      <c r="A814" s="16"/>
      <c r="B814" s="303" t="s">
        <v>36</v>
      </c>
      <c r="C814" s="304"/>
      <c r="D814" s="17" t="s">
        <v>19</v>
      </c>
      <c r="E814" s="18" t="s">
        <v>20</v>
      </c>
      <c r="F814" s="19" t="s">
        <v>21</v>
      </c>
      <c r="G814" s="20" t="s">
        <v>22</v>
      </c>
    </row>
    <row r="815" spans="1:7" x14ac:dyDescent="0.2">
      <c r="A815" s="16"/>
      <c r="B815" s="274" t="s">
        <v>178</v>
      </c>
      <c r="C815" s="275"/>
      <c r="D815" s="47" t="s">
        <v>29</v>
      </c>
      <c r="E815" s="214">
        <v>1</v>
      </c>
      <c r="F815" s="207">
        <v>19.579999999999998</v>
      </c>
      <c r="G815" s="210">
        <f t="shared" ref="G815" si="152">ROUND(F815*E815,2)</f>
        <v>19.579999999999998</v>
      </c>
    </row>
    <row r="816" spans="1:7" x14ac:dyDescent="0.2">
      <c r="A816" s="16"/>
      <c r="B816" s="279"/>
      <c r="C816" s="280"/>
      <c r="D816" s="300" t="s">
        <v>23</v>
      </c>
      <c r="E816" s="301"/>
      <c r="F816" s="302"/>
      <c r="G816" s="211">
        <f>SUM(G815:G815)</f>
        <v>19.579999999999998</v>
      </c>
    </row>
    <row r="817" spans="1:7" x14ac:dyDescent="0.2">
      <c r="A817" s="16"/>
      <c r="B817" s="300" t="s">
        <v>24</v>
      </c>
      <c r="C817" s="301"/>
      <c r="D817" s="301"/>
      <c r="E817" s="301"/>
      <c r="F817" s="301"/>
      <c r="G817" s="302"/>
    </row>
    <row r="818" spans="1:7" x14ac:dyDescent="0.2">
      <c r="A818" s="16"/>
      <c r="B818" s="303" t="s">
        <v>36</v>
      </c>
      <c r="C818" s="304"/>
      <c r="D818" s="17" t="s">
        <v>19</v>
      </c>
      <c r="E818" s="18" t="s">
        <v>20</v>
      </c>
      <c r="F818" s="19" t="s">
        <v>21</v>
      </c>
      <c r="G818" s="20" t="s">
        <v>22</v>
      </c>
    </row>
    <row r="819" spans="1:7" x14ac:dyDescent="0.2">
      <c r="A819" s="16"/>
      <c r="B819" s="281" t="s">
        <v>127</v>
      </c>
      <c r="C819" s="281"/>
      <c r="D819" s="22" t="s">
        <v>30</v>
      </c>
      <c r="E819" s="215">
        <v>2.5000000000000001E-2</v>
      </c>
      <c r="F819" s="216">
        <v>4.8499999999999996</v>
      </c>
      <c r="G819" s="216">
        <f t="shared" ref="G819:G820" si="153">ROUND(F819*E819,2)</f>
        <v>0.12</v>
      </c>
    </row>
    <row r="820" spans="1:7" x14ac:dyDescent="0.2">
      <c r="A820" s="16"/>
      <c r="B820" s="24" t="s">
        <v>34</v>
      </c>
      <c r="C820" s="25"/>
      <c r="D820" s="22" t="s">
        <v>30</v>
      </c>
      <c r="E820" s="215">
        <v>0.05</v>
      </c>
      <c r="F820" s="216">
        <v>6.7</v>
      </c>
      <c r="G820" s="216">
        <f t="shared" si="153"/>
        <v>0.34</v>
      </c>
    </row>
    <row r="821" spans="1:7" x14ac:dyDescent="0.2">
      <c r="A821" s="16"/>
      <c r="B821" s="26"/>
      <c r="C821" s="26"/>
      <c r="D821" s="300" t="s">
        <v>26</v>
      </c>
      <c r="E821" s="301"/>
      <c r="F821" s="302"/>
      <c r="G821" s="216">
        <f>SUM(G819:G820)</f>
        <v>0.46</v>
      </c>
    </row>
    <row r="822" spans="1:7" x14ac:dyDescent="0.2">
      <c r="A822" s="16"/>
      <c r="B822" s="26"/>
      <c r="C822" s="26"/>
      <c r="D822" s="300" t="s">
        <v>27</v>
      </c>
      <c r="E822" s="301"/>
      <c r="F822" s="302"/>
      <c r="G822" s="211">
        <f>ROUND(G821+(G821*E2),2)</f>
        <v>1.1200000000000001</v>
      </c>
    </row>
    <row r="823" spans="1:7" x14ac:dyDescent="0.2">
      <c r="A823" s="16"/>
      <c r="B823" s="28"/>
      <c r="C823" s="29"/>
      <c r="D823" s="300" t="s">
        <v>28</v>
      </c>
      <c r="E823" s="301"/>
      <c r="F823" s="301"/>
      <c r="G823" s="302"/>
    </row>
    <row r="824" spans="1:7" x14ac:dyDescent="0.2">
      <c r="A824" s="16"/>
      <c r="B824" s="30"/>
      <c r="C824" s="31"/>
      <c r="D824" s="300" t="s">
        <v>18</v>
      </c>
      <c r="E824" s="301"/>
      <c r="F824" s="302"/>
      <c r="G824" s="217">
        <f>G816</f>
        <v>19.579999999999998</v>
      </c>
    </row>
    <row r="825" spans="1:7" x14ac:dyDescent="0.2">
      <c r="A825" s="16"/>
      <c r="B825" s="28"/>
      <c r="C825" s="29"/>
      <c r="D825" s="300" t="s">
        <v>24</v>
      </c>
      <c r="E825" s="301"/>
      <c r="F825" s="302"/>
      <c r="G825" s="217">
        <f t="shared" ref="G825" si="154">G822</f>
        <v>1.1200000000000001</v>
      </c>
    </row>
    <row r="826" spans="1:7" x14ac:dyDescent="0.2">
      <c r="A826" s="16"/>
      <c r="B826" s="28"/>
      <c r="C826" s="29"/>
      <c r="D826" s="300" t="s">
        <v>8</v>
      </c>
      <c r="E826" s="301"/>
      <c r="F826" s="302"/>
      <c r="G826" s="217">
        <f t="shared" ref="G826" si="155">G824+G825</f>
        <v>20.7</v>
      </c>
    </row>
    <row r="827" spans="1:7" x14ac:dyDescent="0.2">
      <c r="A827" s="12"/>
      <c r="B827" s="290" t="s">
        <v>15</v>
      </c>
      <c r="C827" s="291"/>
      <c r="D827" s="291"/>
      <c r="E827" s="292"/>
      <c r="F827" s="13" t="s">
        <v>16</v>
      </c>
      <c r="G827" s="13" t="s">
        <v>17</v>
      </c>
    </row>
    <row r="828" spans="1:7" x14ac:dyDescent="0.2">
      <c r="A828" s="33" t="s">
        <v>536</v>
      </c>
      <c r="B828" s="285" t="s">
        <v>180</v>
      </c>
      <c r="C828" s="286"/>
      <c r="D828" s="286"/>
      <c r="E828" s="287"/>
      <c r="F828" s="14" t="s">
        <v>16</v>
      </c>
      <c r="G828" s="15" t="s">
        <v>716</v>
      </c>
    </row>
    <row r="829" spans="1:7" x14ac:dyDescent="0.2">
      <c r="A829" s="16"/>
      <c r="B829" s="276" t="s">
        <v>18</v>
      </c>
      <c r="C829" s="277"/>
      <c r="D829" s="277"/>
      <c r="E829" s="277"/>
      <c r="F829" s="277"/>
      <c r="G829" s="278"/>
    </row>
    <row r="830" spans="1:7" x14ac:dyDescent="0.2">
      <c r="A830" s="16"/>
      <c r="B830" s="303" t="s">
        <v>36</v>
      </c>
      <c r="C830" s="304"/>
      <c r="D830" s="17" t="s">
        <v>19</v>
      </c>
      <c r="E830" s="18" t="s">
        <v>20</v>
      </c>
      <c r="F830" s="19" t="s">
        <v>21</v>
      </c>
      <c r="G830" s="20" t="s">
        <v>22</v>
      </c>
    </row>
    <row r="831" spans="1:7" x14ac:dyDescent="0.2">
      <c r="A831" s="16"/>
      <c r="B831" s="274" t="s">
        <v>180</v>
      </c>
      <c r="C831" s="275"/>
      <c r="D831" s="47" t="s">
        <v>29</v>
      </c>
      <c r="E831" s="214">
        <v>1</v>
      </c>
      <c r="F831" s="207">
        <v>2.2000000000000002</v>
      </c>
      <c r="G831" s="210">
        <f t="shared" ref="G831" si="156">ROUND(F831*E831,2)</f>
        <v>2.2000000000000002</v>
      </c>
    </row>
    <row r="832" spans="1:7" x14ac:dyDescent="0.2">
      <c r="A832" s="16"/>
      <c r="B832" s="279"/>
      <c r="C832" s="280"/>
      <c r="D832" s="300" t="s">
        <v>23</v>
      </c>
      <c r="E832" s="301"/>
      <c r="F832" s="302"/>
      <c r="G832" s="211">
        <f>SUM(G831:G831)</f>
        <v>2.2000000000000002</v>
      </c>
    </row>
    <row r="833" spans="1:7" x14ac:dyDescent="0.2">
      <c r="A833" s="16"/>
      <c r="B833" s="300" t="s">
        <v>24</v>
      </c>
      <c r="C833" s="301"/>
      <c r="D833" s="301"/>
      <c r="E833" s="301"/>
      <c r="F833" s="301"/>
      <c r="G833" s="302"/>
    </row>
    <row r="834" spans="1:7" x14ac:dyDescent="0.2">
      <c r="A834" s="16"/>
      <c r="B834" s="303" t="s">
        <v>36</v>
      </c>
      <c r="C834" s="304"/>
      <c r="D834" s="17" t="s">
        <v>19</v>
      </c>
      <c r="E834" s="18" t="s">
        <v>20</v>
      </c>
      <c r="F834" s="19" t="s">
        <v>21</v>
      </c>
      <c r="G834" s="20" t="s">
        <v>22</v>
      </c>
    </row>
    <row r="835" spans="1:7" x14ac:dyDescent="0.2">
      <c r="A835" s="16"/>
      <c r="B835" s="281" t="s">
        <v>127</v>
      </c>
      <c r="C835" s="281"/>
      <c r="D835" s="22" t="s">
        <v>30</v>
      </c>
      <c r="E835" s="215">
        <v>2.5000000000000001E-2</v>
      </c>
      <c r="F835" s="216">
        <v>4.8499999999999996</v>
      </c>
      <c r="G835" s="216">
        <f t="shared" ref="G835:G836" si="157">ROUND(F835*E835,2)</f>
        <v>0.12</v>
      </c>
    </row>
    <row r="836" spans="1:7" x14ac:dyDescent="0.2">
      <c r="A836" s="16"/>
      <c r="B836" s="24" t="s">
        <v>34</v>
      </c>
      <c r="C836" s="25"/>
      <c r="D836" s="22" t="s">
        <v>30</v>
      </c>
      <c r="E836" s="215">
        <v>0.05</v>
      </c>
      <c r="F836" s="216">
        <v>6.7</v>
      </c>
      <c r="G836" s="216">
        <f t="shared" si="157"/>
        <v>0.34</v>
      </c>
    </row>
    <row r="837" spans="1:7" x14ac:dyDescent="0.2">
      <c r="A837" s="16"/>
      <c r="B837" s="26"/>
      <c r="C837" s="26"/>
      <c r="D837" s="300" t="s">
        <v>26</v>
      </c>
      <c r="E837" s="301"/>
      <c r="F837" s="302"/>
      <c r="G837" s="216">
        <f>SUM(G835:G836)</f>
        <v>0.46</v>
      </c>
    </row>
    <row r="838" spans="1:7" x14ac:dyDescent="0.2">
      <c r="A838" s="16"/>
      <c r="B838" s="26"/>
      <c r="C838" s="26"/>
      <c r="D838" s="300" t="s">
        <v>27</v>
      </c>
      <c r="E838" s="301"/>
      <c r="F838" s="302"/>
      <c r="G838" s="211">
        <f>ROUND(G837+(G837*E2),2)</f>
        <v>1.1200000000000001</v>
      </c>
    </row>
    <row r="839" spans="1:7" x14ac:dyDescent="0.2">
      <c r="A839" s="16"/>
      <c r="B839" s="28"/>
      <c r="C839" s="29"/>
      <c r="D839" s="300" t="s">
        <v>28</v>
      </c>
      <c r="E839" s="301"/>
      <c r="F839" s="301"/>
      <c r="G839" s="302"/>
    </row>
    <row r="840" spans="1:7" x14ac:dyDescent="0.2">
      <c r="A840" s="16"/>
      <c r="B840" s="30"/>
      <c r="C840" s="31"/>
      <c r="D840" s="300" t="s">
        <v>18</v>
      </c>
      <c r="E840" s="301"/>
      <c r="F840" s="302"/>
      <c r="G840" s="217">
        <f>G832</f>
        <v>2.2000000000000002</v>
      </c>
    </row>
    <row r="841" spans="1:7" x14ac:dyDescent="0.2">
      <c r="A841" s="16"/>
      <c r="B841" s="28"/>
      <c r="C841" s="29"/>
      <c r="D841" s="300" t="s">
        <v>24</v>
      </c>
      <c r="E841" s="301"/>
      <c r="F841" s="302"/>
      <c r="G841" s="217">
        <f t="shared" ref="G841" si="158">G838</f>
        <v>1.1200000000000001</v>
      </c>
    </row>
    <row r="842" spans="1:7" x14ac:dyDescent="0.2">
      <c r="A842" s="16"/>
      <c r="B842" s="28"/>
      <c r="C842" s="29"/>
      <c r="D842" s="300" t="s">
        <v>8</v>
      </c>
      <c r="E842" s="301"/>
      <c r="F842" s="302"/>
      <c r="G842" s="217">
        <f t="shared" ref="G842" si="159">G840+G841</f>
        <v>3.3200000000000003</v>
      </c>
    </row>
    <row r="843" spans="1:7" x14ac:dyDescent="0.2">
      <c r="A843" s="12"/>
      <c r="B843" s="290" t="s">
        <v>15</v>
      </c>
      <c r="C843" s="291"/>
      <c r="D843" s="291"/>
      <c r="E843" s="292"/>
      <c r="F843" s="13" t="s">
        <v>16</v>
      </c>
      <c r="G843" s="13" t="s">
        <v>17</v>
      </c>
    </row>
    <row r="844" spans="1:7" x14ac:dyDescent="0.2">
      <c r="A844" s="33" t="s">
        <v>604</v>
      </c>
      <c r="B844" s="285" t="s">
        <v>709</v>
      </c>
      <c r="C844" s="286"/>
      <c r="D844" s="286"/>
      <c r="E844" s="287"/>
      <c r="F844" s="14" t="s">
        <v>16</v>
      </c>
      <c r="G844" s="15" t="s">
        <v>716</v>
      </c>
    </row>
    <row r="845" spans="1:7" x14ac:dyDescent="0.2">
      <c r="A845" s="16"/>
      <c r="B845" s="276" t="s">
        <v>18</v>
      </c>
      <c r="C845" s="277"/>
      <c r="D845" s="277"/>
      <c r="E845" s="277"/>
      <c r="F845" s="277"/>
      <c r="G845" s="278"/>
    </row>
    <row r="846" spans="1:7" x14ac:dyDescent="0.2">
      <c r="A846" s="16"/>
      <c r="B846" s="303" t="s">
        <v>36</v>
      </c>
      <c r="C846" s="304"/>
      <c r="D846" s="17" t="s">
        <v>19</v>
      </c>
      <c r="E846" s="18" t="s">
        <v>20</v>
      </c>
      <c r="F846" s="19" t="s">
        <v>21</v>
      </c>
      <c r="G846" s="20" t="s">
        <v>22</v>
      </c>
    </row>
    <row r="847" spans="1:7" x14ac:dyDescent="0.2">
      <c r="A847" s="16"/>
      <c r="B847" s="274" t="s">
        <v>683</v>
      </c>
      <c r="C847" s="275"/>
      <c r="D847" s="47" t="s">
        <v>29</v>
      </c>
      <c r="E847" s="214">
        <v>10</v>
      </c>
      <c r="F847" s="207">
        <v>0.72</v>
      </c>
      <c r="G847" s="210">
        <f t="shared" ref="G847" si="160">ROUND(F847*E847,2)</f>
        <v>7.2</v>
      </c>
    </row>
    <row r="848" spans="1:7" x14ac:dyDescent="0.2">
      <c r="A848" s="16"/>
      <c r="B848" s="279"/>
      <c r="C848" s="280"/>
      <c r="D848" s="300" t="s">
        <v>23</v>
      </c>
      <c r="E848" s="301"/>
      <c r="F848" s="302"/>
      <c r="G848" s="211">
        <f>SUM(G847:G847)</f>
        <v>7.2</v>
      </c>
    </row>
    <row r="849" spans="1:7" x14ac:dyDescent="0.2">
      <c r="A849" s="16"/>
      <c r="B849" s="300" t="s">
        <v>24</v>
      </c>
      <c r="C849" s="301"/>
      <c r="D849" s="301"/>
      <c r="E849" s="301"/>
      <c r="F849" s="301"/>
      <c r="G849" s="302"/>
    </row>
    <row r="850" spans="1:7" x14ac:dyDescent="0.2">
      <c r="A850" s="16"/>
      <c r="B850" s="303" t="s">
        <v>36</v>
      </c>
      <c r="C850" s="304"/>
      <c r="D850" s="17" t="s">
        <v>19</v>
      </c>
      <c r="E850" s="18" t="s">
        <v>20</v>
      </c>
      <c r="F850" s="19" t="s">
        <v>21</v>
      </c>
      <c r="G850" s="20" t="s">
        <v>22</v>
      </c>
    </row>
    <row r="851" spans="1:7" x14ac:dyDescent="0.2">
      <c r="A851" s="16"/>
      <c r="B851" s="281" t="s">
        <v>34</v>
      </c>
      <c r="C851" s="281"/>
      <c r="D851" s="22" t="s">
        <v>30</v>
      </c>
      <c r="E851" s="215">
        <v>16</v>
      </c>
      <c r="F851" s="216">
        <v>6.7</v>
      </c>
      <c r="G851" s="216">
        <f t="shared" ref="G851:G852" si="161">ROUND(F851*E851,2)</f>
        <v>107.2</v>
      </c>
    </row>
    <row r="852" spans="1:7" x14ac:dyDescent="0.2">
      <c r="A852" s="16"/>
      <c r="B852" s="196" t="s">
        <v>710</v>
      </c>
      <c r="C852" s="197"/>
      <c r="D852" s="22" t="s">
        <v>30</v>
      </c>
      <c r="E852" s="215">
        <v>8</v>
      </c>
      <c r="F852" s="216">
        <v>10.050000000000001</v>
      </c>
      <c r="G852" s="216">
        <f t="shared" si="161"/>
        <v>80.400000000000006</v>
      </c>
    </row>
    <row r="853" spans="1:7" x14ac:dyDescent="0.2">
      <c r="A853" s="16"/>
      <c r="B853" s="26"/>
      <c r="C853" s="26"/>
      <c r="D853" s="300" t="s">
        <v>26</v>
      </c>
      <c r="E853" s="301"/>
      <c r="F853" s="302"/>
      <c r="G853" s="216">
        <f>SUM(G851:G852)</f>
        <v>187.60000000000002</v>
      </c>
    </row>
    <row r="854" spans="1:7" x14ac:dyDescent="0.2">
      <c r="A854" s="16"/>
      <c r="B854" s="26"/>
      <c r="C854" s="26"/>
      <c r="D854" s="300" t="s">
        <v>27</v>
      </c>
      <c r="E854" s="301"/>
      <c r="F854" s="302"/>
      <c r="G854" s="211">
        <f>ROUND(G853+(G853*E2),2)</f>
        <v>455.16</v>
      </c>
    </row>
    <row r="855" spans="1:7" x14ac:dyDescent="0.2">
      <c r="A855" s="16"/>
      <c r="B855" s="28"/>
      <c r="C855" s="29"/>
      <c r="D855" s="300" t="s">
        <v>28</v>
      </c>
      <c r="E855" s="301"/>
      <c r="F855" s="301"/>
      <c r="G855" s="302"/>
    </row>
    <row r="856" spans="1:7" x14ac:dyDescent="0.2">
      <c r="A856" s="16"/>
      <c r="B856" s="30"/>
      <c r="C856" s="31"/>
      <c r="D856" s="300" t="s">
        <v>18</v>
      </c>
      <c r="E856" s="301"/>
      <c r="F856" s="302"/>
      <c r="G856" s="217">
        <f>G848</f>
        <v>7.2</v>
      </c>
    </row>
    <row r="857" spans="1:7" x14ac:dyDescent="0.2">
      <c r="A857" s="16"/>
      <c r="B857" s="28"/>
      <c r="C857" s="29"/>
      <c r="D857" s="300" t="s">
        <v>24</v>
      </c>
      <c r="E857" s="301"/>
      <c r="F857" s="302"/>
      <c r="G857" s="217">
        <f t="shared" ref="G857" si="162">G854</f>
        <v>455.16</v>
      </c>
    </row>
    <row r="858" spans="1:7" x14ac:dyDescent="0.2">
      <c r="A858" s="16"/>
      <c r="B858" s="28"/>
      <c r="C858" s="29"/>
      <c r="D858" s="300" t="s">
        <v>8</v>
      </c>
      <c r="E858" s="301"/>
      <c r="F858" s="302"/>
      <c r="G858" s="217">
        <f t="shared" ref="G858" si="163">G856+G857</f>
        <v>462.36</v>
      </c>
    </row>
    <row r="859" spans="1:7" x14ac:dyDescent="0.2">
      <c r="A859" s="12"/>
      <c r="B859" s="290" t="s">
        <v>15</v>
      </c>
      <c r="C859" s="291"/>
      <c r="D859" s="291"/>
      <c r="E859" s="292"/>
      <c r="F859" s="13" t="s">
        <v>16</v>
      </c>
      <c r="G859" s="13" t="s">
        <v>17</v>
      </c>
    </row>
    <row r="860" spans="1:7" x14ac:dyDescent="0.2">
      <c r="A860" s="33" t="s">
        <v>778</v>
      </c>
      <c r="B860" s="285" t="s">
        <v>712</v>
      </c>
      <c r="C860" s="286"/>
      <c r="D860" s="286"/>
      <c r="E860" s="287"/>
      <c r="F860" s="14" t="s">
        <v>16</v>
      </c>
      <c r="G860" s="15" t="s">
        <v>716</v>
      </c>
    </row>
    <row r="861" spans="1:7" x14ac:dyDescent="0.2">
      <c r="A861" s="16"/>
      <c r="B861" s="276" t="s">
        <v>18</v>
      </c>
      <c r="C861" s="277"/>
      <c r="D861" s="277"/>
      <c r="E861" s="277"/>
      <c r="F861" s="277"/>
      <c r="G861" s="278"/>
    </row>
    <row r="862" spans="1:7" x14ac:dyDescent="0.2">
      <c r="A862" s="16"/>
      <c r="B862" s="303" t="s">
        <v>36</v>
      </c>
      <c r="C862" s="304"/>
      <c r="D862" s="17" t="s">
        <v>19</v>
      </c>
      <c r="E862" s="18" t="s">
        <v>20</v>
      </c>
      <c r="F862" s="19" t="s">
        <v>21</v>
      </c>
      <c r="G862" s="20" t="s">
        <v>22</v>
      </c>
    </row>
    <row r="863" spans="1:7" x14ac:dyDescent="0.2">
      <c r="A863" s="16"/>
      <c r="B863" s="274"/>
      <c r="C863" s="275"/>
      <c r="D863" s="47"/>
      <c r="E863" s="35"/>
      <c r="F863" s="48"/>
      <c r="G863" s="34"/>
    </row>
    <row r="864" spans="1:7" x14ac:dyDescent="0.2">
      <c r="A864" s="16"/>
      <c r="B864" s="279"/>
      <c r="C864" s="280"/>
      <c r="D864" s="300" t="s">
        <v>23</v>
      </c>
      <c r="E864" s="301"/>
      <c r="F864" s="302"/>
      <c r="G864" s="21">
        <f>SUM(G863:G863)</f>
        <v>0</v>
      </c>
    </row>
    <row r="865" spans="1:7" x14ac:dyDescent="0.2">
      <c r="A865" s="16"/>
      <c r="B865" s="300" t="s">
        <v>24</v>
      </c>
      <c r="C865" s="301"/>
      <c r="D865" s="301"/>
      <c r="E865" s="301"/>
      <c r="F865" s="301"/>
      <c r="G865" s="302"/>
    </row>
    <row r="866" spans="1:7" x14ac:dyDescent="0.2">
      <c r="A866" s="16"/>
      <c r="B866" s="303" t="s">
        <v>36</v>
      </c>
      <c r="C866" s="304"/>
      <c r="D866" s="17" t="s">
        <v>19</v>
      </c>
      <c r="E866" s="18" t="s">
        <v>20</v>
      </c>
      <c r="F866" s="19" t="s">
        <v>21</v>
      </c>
      <c r="G866" s="20" t="s">
        <v>22</v>
      </c>
    </row>
    <row r="867" spans="1:7" x14ac:dyDescent="0.2">
      <c r="A867" s="16"/>
      <c r="B867" s="281" t="s">
        <v>34</v>
      </c>
      <c r="C867" s="281"/>
      <c r="D867" s="22" t="s">
        <v>30</v>
      </c>
      <c r="E867" s="215">
        <v>16</v>
      </c>
      <c r="F867" s="216">
        <v>6.7</v>
      </c>
      <c r="G867" s="216">
        <f t="shared" ref="G867:G868" si="164">ROUND(F867*E867,2)</f>
        <v>107.2</v>
      </c>
    </row>
    <row r="868" spans="1:7" x14ac:dyDescent="0.2">
      <c r="A868" s="16"/>
      <c r="B868" s="196" t="s">
        <v>710</v>
      </c>
      <c r="C868" s="197"/>
      <c r="D868" s="22" t="s">
        <v>30</v>
      </c>
      <c r="E868" s="215">
        <v>8</v>
      </c>
      <c r="F868" s="216">
        <v>10.050000000000001</v>
      </c>
      <c r="G868" s="216">
        <f t="shared" si="164"/>
        <v>80.400000000000006</v>
      </c>
    </row>
    <row r="869" spans="1:7" x14ac:dyDescent="0.2">
      <c r="A869" s="16"/>
      <c r="B869" s="26"/>
      <c r="C869" s="26"/>
      <c r="D869" s="300" t="s">
        <v>26</v>
      </c>
      <c r="E869" s="301"/>
      <c r="F869" s="302"/>
      <c r="G869" s="216">
        <f>SUM(G867:G868)</f>
        <v>187.60000000000002</v>
      </c>
    </row>
    <row r="870" spans="1:7" x14ac:dyDescent="0.2">
      <c r="A870" s="16"/>
      <c r="B870" s="26"/>
      <c r="C870" s="26"/>
      <c r="D870" s="300" t="s">
        <v>27</v>
      </c>
      <c r="E870" s="301"/>
      <c r="F870" s="302"/>
      <c r="G870" s="211">
        <f>ROUND(G869+(G869*E2),2)</f>
        <v>455.16</v>
      </c>
    </row>
    <row r="871" spans="1:7" x14ac:dyDescent="0.2">
      <c r="A871" s="16"/>
      <c r="B871" s="28"/>
      <c r="C871" s="29"/>
      <c r="D871" s="300" t="s">
        <v>28</v>
      </c>
      <c r="E871" s="301"/>
      <c r="F871" s="301"/>
      <c r="G871" s="302"/>
    </row>
    <row r="872" spans="1:7" x14ac:dyDescent="0.2">
      <c r="A872" s="16"/>
      <c r="B872" s="30"/>
      <c r="C872" s="31"/>
      <c r="D872" s="300" t="s">
        <v>18</v>
      </c>
      <c r="E872" s="301"/>
      <c r="F872" s="302"/>
      <c r="G872" s="32">
        <f>G864</f>
        <v>0</v>
      </c>
    </row>
    <row r="873" spans="1:7" x14ac:dyDescent="0.2">
      <c r="A873" s="16"/>
      <c r="B873" s="28"/>
      <c r="C873" s="29"/>
      <c r="D873" s="300" t="s">
        <v>24</v>
      </c>
      <c r="E873" s="301"/>
      <c r="F873" s="302"/>
      <c r="G873" s="217">
        <f t="shared" ref="G873" si="165">G870</f>
        <v>455.16</v>
      </c>
    </row>
    <row r="874" spans="1:7" x14ac:dyDescent="0.2">
      <c r="A874" s="16"/>
      <c r="B874" s="28"/>
      <c r="C874" s="29"/>
      <c r="D874" s="300" t="s">
        <v>32</v>
      </c>
      <c r="E874" s="301"/>
      <c r="F874" s="302"/>
      <c r="G874" s="217">
        <f t="shared" ref="G874" si="166">G872+G873</f>
        <v>455.16</v>
      </c>
    </row>
    <row r="875" spans="1:7" x14ac:dyDescent="0.2">
      <c r="A875" s="12"/>
      <c r="B875" s="290" t="s">
        <v>15</v>
      </c>
      <c r="C875" s="291"/>
      <c r="D875" s="291"/>
      <c r="E875" s="292"/>
      <c r="F875" s="13" t="s">
        <v>16</v>
      </c>
      <c r="G875" s="13" t="s">
        <v>17</v>
      </c>
    </row>
    <row r="876" spans="1:7" x14ac:dyDescent="0.2">
      <c r="A876" s="33" t="s">
        <v>779</v>
      </c>
      <c r="B876" s="285" t="s">
        <v>714</v>
      </c>
      <c r="C876" s="286"/>
      <c r="D876" s="286"/>
      <c r="E876" s="287"/>
      <c r="F876" s="14" t="s">
        <v>16</v>
      </c>
      <c r="G876" s="15" t="s">
        <v>716</v>
      </c>
    </row>
    <row r="877" spans="1:7" x14ac:dyDescent="0.2">
      <c r="A877" s="16"/>
      <c r="B877" s="276" t="s">
        <v>18</v>
      </c>
      <c r="C877" s="277"/>
      <c r="D877" s="277"/>
      <c r="E877" s="277"/>
      <c r="F877" s="277"/>
      <c r="G877" s="278"/>
    </row>
    <row r="878" spans="1:7" x14ac:dyDescent="0.2">
      <c r="A878" s="16"/>
      <c r="B878" s="303" t="s">
        <v>36</v>
      </c>
      <c r="C878" s="304"/>
      <c r="D878" s="17" t="s">
        <v>19</v>
      </c>
      <c r="E878" s="18" t="s">
        <v>20</v>
      </c>
      <c r="F878" s="19" t="s">
        <v>21</v>
      </c>
      <c r="G878" s="20" t="s">
        <v>22</v>
      </c>
    </row>
    <row r="879" spans="1:7" x14ac:dyDescent="0.2">
      <c r="A879" s="16"/>
      <c r="B879" s="274"/>
      <c r="C879" s="275"/>
      <c r="D879" s="47"/>
      <c r="E879" s="35"/>
      <c r="F879" s="48"/>
      <c r="G879" s="34"/>
    </row>
    <row r="880" spans="1:7" x14ac:dyDescent="0.2">
      <c r="A880" s="16"/>
      <c r="B880" s="279"/>
      <c r="C880" s="280"/>
      <c r="D880" s="300" t="s">
        <v>23</v>
      </c>
      <c r="E880" s="301"/>
      <c r="F880" s="302"/>
      <c r="G880" s="21">
        <f>SUM(G879:G879)</f>
        <v>0</v>
      </c>
    </row>
    <row r="881" spans="1:7" x14ac:dyDescent="0.2">
      <c r="A881" s="16"/>
      <c r="B881" s="300" t="s">
        <v>24</v>
      </c>
      <c r="C881" s="301"/>
      <c r="D881" s="301"/>
      <c r="E881" s="301"/>
      <c r="F881" s="301"/>
      <c r="G881" s="302"/>
    </row>
    <row r="882" spans="1:7" x14ac:dyDescent="0.2">
      <c r="A882" s="16"/>
      <c r="B882" s="303" t="s">
        <v>36</v>
      </c>
      <c r="C882" s="304"/>
      <c r="D882" s="17" t="s">
        <v>19</v>
      </c>
      <c r="E882" s="18" t="s">
        <v>20</v>
      </c>
      <c r="F882" s="19" t="s">
        <v>21</v>
      </c>
      <c r="G882" s="20" t="s">
        <v>22</v>
      </c>
    </row>
    <row r="883" spans="1:7" x14ac:dyDescent="0.2">
      <c r="A883" s="16"/>
      <c r="B883" s="281" t="s">
        <v>34</v>
      </c>
      <c r="C883" s="281"/>
      <c r="D883" s="22" t="s">
        <v>30</v>
      </c>
      <c r="E883" s="215">
        <v>16</v>
      </c>
      <c r="F883" s="216">
        <v>6.7</v>
      </c>
      <c r="G883" s="216">
        <f t="shared" ref="G883:G884" si="167">ROUND(F883*E883,2)</f>
        <v>107.2</v>
      </c>
    </row>
    <row r="884" spans="1:7" x14ac:dyDescent="0.2">
      <c r="A884" s="16"/>
      <c r="B884" s="196" t="s">
        <v>710</v>
      </c>
      <c r="C884" s="197"/>
      <c r="D884" s="22" t="s">
        <v>30</v>
      </c>
      <c r="E884" s="215">
        <v>8</v>
      </c>
      <c r="F884" s="216">
        <v>10.050000000000001</v>
      </c>
      <c r="G884" s="216">
        <f t="shared" si="167"/>
        <v>80.400000000000006</v>
      </c>
    </row>
    <row r="885" spans="1:7" x14ac:dyDescent="0.2">
      <c r="A885" s="16"/>
      <c r="B885" s="26"/>
      <c r="C885" s="26"/>
      <c r="D885" s="300" t="s">
        <v>26</v>
      </c>
      <c r="E885" s="301"/>
      <c r="F885" s="302"/>
      <c r="G885" s="216">
        <f>SUM(G883:G884)</f>
        <v>187.60000000000002</v>
      </c>
    </row>
    <row r="886" spans="1:7" x14ac:dyDescent="0.2">
      <c r="A886" s="16"/>
      <c r="B886" s="26"/>
      <c r="C886" s="26"/>
      <c r="D886" s="300" t="s">
        <v>27</v>
      </c>
      <c r="E886" s="301"/>
      <c r="F886" s="302"/>
      <c r="G886" s="211">
        <f>ROUND(G885+(G885*E2),2)</f>
        <v>455.16</v>
      </c>
    </row>
    <row r="887" spans="1:7" x14ac:dyDescent="0.2">
      <c r="A887" s="16"/>
      <c r="B887" s="28"/>
      <c r="C887" s="29"/>
      <c r="D887" s="300" t="s">
        <v>28</v>
      </c>
      <c r="E887" s="301"/>
      <c r="F887" s="301"/>
      <c r="G887" s="302"/>
    </row>
    <row r="888" spans="1:7" x14ac:dyDescent="0.2">
      <c r="A888" s="16"/>
      <c r="B888" s="30"/>
      <c r="C888" s="31"/>
      <c r="D888" s="300" t="s">
        <v>18</v>
      </c>
      <c r="E888" s="301"/>
      <c r="F888" s="302"/>
      <c r="G888" s="32">
        <f>G880</f>
        <v>0</v>
      </c>
    </row>
    <row r="889" spans="1:7" x14ac:dyDescent="0.2">
      <c r="A889" s="16"/>
      <c r="B889" s="28"/>
      <c r="C889" s="29"/>
      <c r="D889" s="300" t="s">
        <v>24</v>
      </c>
      <c r="E889" s="301"/>
      <c r="F889" s="302"/>
      <c r="G889" s="217">
        <f t="shared" ref="G889" si="168">G886</f>
        <v>455.16</v>
      </c>
    </row>
    <row r="890" spans="1:7" x14ac:dyDescent="0.2">
      <c r="A890" s="16"/>
      <c r="B890" s="28"/>
      <c r="C890" s="29"/>
      <c r="D890" s="300" t="s">
        <v>32</v>
      </c>
      <c r="E890" s="301"/>
      <c r="F890" s="302"/>
      <c r="G890" s="217">
        <f t="shared" ref="G890" si="169">G888+G889</f>
        <v>455.16</v>
      </c>
    </row>
    <row r="891" spans="1:7" x14ac:dyDescent="0.2">
      <c r="A891" s="103"/>
      <c r="B891" s="282" t="s">
        <v>15</v>
      </c>
      <c r="C891" s="283"/>
      <c r="D891" s="283"/>
      <c r="E891" s="284"/>
      <c r="F891" s="104" t="s">
        <v>16</v>
      </c>
      <c r="G891" s="104" t="s">
        <v>17</v>
      </c>
    </row>
    <row r="892" spans="1:7" x14ac:dyDescent="0.2">
      <c r="A892" s="88" t="s">
        <v>780</v>
      </c>
      <c r="B892" s="285" t="s">
        <v>220</v>
      </c>
      <c r="C892" s="286"/>
      <c r="D892" s="286"/>
      <c r="E892" s="287"/>
      <c r="F892" s="14" t="s">
        <v>16</v>
      </c>
      <c r="G892" s="89" t="s">
        <v>720</v>
      </c>
    </row>
    <row r="893" spans="1:7" x14ac:dyDescent="0.2">
      <c r="A893" s="90"/>
      <c r="B893" s="276" t="s">
        <v>18</v>
      </c>
      <c r="C893" s="277"/>
      <c r="D893" s="277"/>
      <c r="E893" s="277"/>
      <c r="F893" s="277"/>
      <c r="G893" s="278"/>
    </row>
    <row r="894" spans="1:7" x14ac:dyDescent="0.2">
      <c r="A894" s="90"/>
      <c r="B894" s="276" t="s">
        <v>36</v>
      </c>
      <c r="C894" s="278"/>
      <c r="D894" s="91" t="s">
        <v>19</v>
      </c>
      <c r="E894" s="18" t="s">
        <v>20</v>
      </c>
      <c r="F894" s="92" t="s">
        <v>21</v>
      </c>
      <c r="G894" s="93" t="s">
        <v>22</v>
      </c>
    </row>
    <row r="895" spans="1:7" x14ac:dyDescent="0.2">
      <c r="A895" s="90"/>
      <c r="B895" s="274"/>
      <c r="C895" s="275"/>
      <c r="D895" s="94"/>
      <c r="E895" s="35"/>
      <c r="F895" s="48"/>
      <c r="G895" s="34"/>
    </row>
    <row r="896" spans="1:7" x14ac:dyDescent="0.2">
      <c r="A896" s="90"/>
      <c r="B896" s="279"/>
      <c r="C896" s="280"/>
      <c r="D896" s="271" t="s">
        <v>23</v>
      </c>
      <c r="E896" s="272"/>
      <c r="F896" s="273"/>
      <c r="G896" s="95"/>
    </row>
    <row r="897" spans="1:7" x14ac:dyDescent="0.2">
      <c r="A897" s="90"/>
      <c r="B897" s="271" t="s">
        <v>24</v>
      </c>
      <c r="C897" s="272"/>
      <c r="D897" s="272"/>
      <c r="E897" s="272"/>
      <c r="F897" s="272"/>
      <c r="G897" s="273"/>
    </row>
    <row r="898" spans="1:7" x14ac:dyDescent="0.2">
      <c r="A898" s="90"/>
      <c r="B898" s="276" t="s">
        <v>36</v>
      </c>
      <c r="C898" s="278"/>
      <c r="D898" s="91" t="s">
        <v>19</v>
      </c>
      <c r="E898" s="18" t="s">
        <v>20</v>
      </c>
      <c r="F898" s="92" t="s">
        <v>21</v>
      </c>
      <c r="G898" s="93" t="s">
        <v>22</v>
      </c>
    </row>
    <row r="899" spans="1:7" x14ac:dyDescent="0.2">
      <c r="A899" s="90"/>
      <c r="B899" s="281" t="s">
        <v>127</v>
      </c>
      <c r="C899" s="281"/>
      <c r="D899" s="22" t="s">
        <v>30</v>
      </c>
      <c r="E899" s="215">
        <v>2.5</v>
      </c>
      <c r="F899" s="216">
        <v>4.8499999999999996</v>
      </c>
      <c r="G899" s="216">
        <f>ROUND(F899*E899,2)</f>
        <v>12.13</v>
      </c>
    </row>
    <row r="900" spans="1:7" x14ac:dyDescent="0.2">
      <c r="A900" s="90"/>
      <c r="B900" s="83" t="s">
        <v>34</v>
      </c>
      <c r="C900" s="84"/>
      <c r="D900" s="22" t="s">
        <v>30</v>
      </c>
      <c r="E900" s="215">
        <v>2.5</v>
      </c>
      <c r="F900" s="216">
        <v>6.7</v>
      </c>
      <c r="G900" s="216">
        <f>ROUND(F900*E900,2)</f>
        <v>16.75</v>
      </c>
    </row>
    <row r="901" spans="1:7" x14ac:dyDescent="0.2">
      <c r="A901" s="90"/>
      <c r="B901" s="96"/>
      <c r="C901" s="96"/>
      <c r="D901" s="271" t="s">
        <v>26</v>
      </c>
      <c r="E901" s="272"/>
      <c r="F901" s="273"/>
      <c r="G901" s="216">
        <f>SUM(G899:G900)</f>
        <v>28.880000000000003</v>
      </c>
    </row>
    <row r="902" spans="1:7" x14ac:dyDescent="0.2">
      <c r="A902" s="90"/>
      <c r="B902" s="96"/>
      <c r="C902" s="96"/>
      <c r="D902" s="271" t="s">
        <v>27</v>
      </c>
      <c r="E902" s="272"/>
      <c r="F902" s="273"/>
      <c r="G902" s="239">
        <f>ROUND(G901+(G901*E2),2)</f>
        <v>70.069999999999993</v>
      </c>
    </row>
    <row r="903" spans="1:7" x14ac:dyDescent="0.2">
      <c r="A903" s="90"/>
      <c r="B903" s="98"/>
      <c r="C903" s="99"/>
      <c r="D903" s="271" t="s">
        <v>28</v>
      </c>
      <c r="E903" s="272"/>
      <c r="F903" s="272"/>
      <c r="G903" s="273"/>
    </row>
    <row r="904" spans="1:7" x14ac:dyDescent="0.2">
      <c r="A904" s="90"/>
      <c r="B904" s="100"/>
      <c r="C904" s="101"/>
      <c r="D904" s="271" t="s">
        <v>18</v>
      </c>
      <c r="E904" s="272"/>
      <c r="F904" s="273"/>
      <c r="G904" s="102">
        <f>G896</f>
        <v>0</v>
      </c>
    </row>
    <row r="905" spans="1:7" x14ac:dyDescent="0.2">
      <c r="A905" s="90"/>
      <c r="B905" s="98"/>
      <c r="C905" s="99"/>
      <c r="D905" s="271" t="s">
        <v>24</v>
      </c>
      <c r="E905" s="272"/>
      <c r="F905" s="273"/>
      <c r="G905" s="240">
        <f>G902</f>
        <v>70.069999999999993</v>
      </c>
    </row>
    <row r="906" spans="1:7" x14ac:dyDescent="0.2">
      <c r="A906" s="90"/>
      <c r="B906" s="98"/>
      <c r="C906" s="99"/>
      <c r="D906" s="271" t="s">
        <v>32</v>
      </c>
      <c r="E906" s="272"/>
      <c r="F906" s="273"/>
      <c r="G906" s="240">
        <f>G904+G905</f>
        <v>70.069999999999993</v>
      </c>
    </row>
    <row r="907" spans="1:7" x14ac:dyDescent="0.2">
      <c r="A907" s="103"/>
      <c r="B907" s="282" t="s">
        <v>15</v>
      </c>
      <c r="C907" s="283"/>
      <c r="D907" s="283"/>
      <c r="E907" s="284"/>
      <c r="F907" s="104" t="s">
        <v>16</v>
      </c>
      <c r="G907" s="104" t="s">
        <v>17</v>
      </c>
    </row>
    <row r="908" spans="1:7" x14ac:dyDescent="0.2">
      <c r="A908" s="88" t="s">
        <v>781</v>
      </c>
      <c r="B908" s="285" t="s">
        <v>246</v>
      </c>
      <c r="C908" s="286"/>
      <c r="D908" s="286"/>
      <c r="E908" s="287"/>
      <c r="F908" s="14" t="s">
        <v>16</v>
      </c>
      <c r="G908" s="89" t="s">
        <v>720</v>
      </c>
    </row>
    <row r="909" spans="1:7" x14ac:dyDescent="0.2">
      <c r="A909" s="90"/>
      <c r="B909" s="276" t="s">
        <v>18</v>
      </c>
      <c r="C909" s="277"/>
      <c r="D909" s="277"/>
      <c r="E909" s="277"/>
      <c r="F909" s="277"/>
      <c r="G909" s="278"/>
    </row>
    <row r="910" spans="1:7" x14ac:dyDescent="0.2">
      <c r="A910" s="90"/>
      <c r="B910" s="276" t="s">
        <v>36</v>
      </c>
      <c r="C910" s="278"/>
      <c r="D910" s="91" t="s">
        <v>19</v>
      </c>
      <c r="E910" s="18" t="s">
        <v>20</v>
      </c>
      <c r="F910" s="92" t="s">
        <v>21</v>
      </c>
      <c r="G910" s="93" t="s">
        <v>22</v>
      </c>
    </row>
    <row r="911" spans="1:7" x14ac:dyDescent="0.2">
      <c r="A911" s="90"/>
      <c r="B911" s="274"/>
      <c r="C911" s="275"/>
      <c r="D911" s="94"/>
      <c r="E911" s="35"/>
      <c r="F911" s="48"/>
      <c r="G911" s="34"/>
    </row>
    <row r="912" spans="1:7" x14ac:dyDescent="0.2">
      <c r="A912" s="90"/>
      <c r="B912" s="279"/>
      <c r="C912" s="280"/>
      <c r="D912" s="271" t="s">
        <v>23</v>
      </c>
      <c r="E912" s="272"/>
      <c r="F912" s="273"/>
      <c r="G912" s="95"/>
    </row>
    <row r="913" spans="1:7" x14ac:dyDescent="0.2">
      <c r="A913" s="90"/>
      <c r="B913" s="271" t="s">
        <v>24</v>
      </c>
      <c r="C913" s="272"/>
      <c r="D913" s="272"/>
      <c r="E913" s="272"/>
      <c r="F913" s="272"/>
      <c r="G913" s="273"/>
    </row>
    <row r="914" spans="1:7" x14ac:dyDescent="0.2">
      <c r="A914" s="90"/>
      <c r="B914" s="276" t="s">
        <v>36</v>
      </c>
      <c r="C914" s="278"/>
      <c r="D914" s="91" t="s">
        <v>19</v>
      </c>
      <c r="E914" s="18" t="s">
        <v>20</v>
      </c>
      <c r="F914" s="92" t="s">
        <v>21</v>
      </c>
      <c r="G914" s="93" t="s">
        <v>22</v>
      </c>
    </row>
    <row r="915" spans="1:7" x14ac:dyDescent="0.2">
      <c r="A915" s="90"/>
      <c r="B915" s="281" t="s">
        <v>127</v>
      </c>
      <c r="C915" s="281"/>
      <c r="D915" s="22" t="s">
        <v>30</v>
      </c>
      <c r="E915" s="215">
        <v>2</v>
      </c>
      <c r="F915" s="216">
        <v>4.8499999999999996</v>
      </c>
      <c r="G915" s="216">
        <f>ROUND(F915*E915,2)</f>
        <v>9.6999999999999993</v>
      </c>
    </row>
    <row r="916" spans="1:7" x14ac:dyDescent="0.2">
      <c r="A916" s="90"/>
      <c r="B916" s="83" t="s">
        <v>34</v>
      </c>
      <c r="C916" s="84"/>
      <c r="D916" s="22" t="s">
        <v>30</v>
      </c>
      <c r="E916" s="215">
        <v>2</v>
      </c>
      <c r="F916" s="216">
        <v>6.7</v>
      </c>
      <c r="G916" s="216">
        <f>ROUND(F916*E916,2)</f>
        <v>13.4</v>
      </c>
    </row>
    <row r="917" spans="1:7" x14ac:dyDescent="0.2">
      <c r="A917" s="90"/>
      <c r="B917" s="96"/>
      <c r="C917" s="96"/>
      <c r="D917" s="271" t="s">
        <v>26</v>
      </c>
      <c r="E917" s="272"/>
      <c r="F917" s="273"/>
      <c r="G917" s="216">
        <f>SUM(G915:G916)</f>
        <v>23.1</v>
      </c>
    </row>
    <row r="918" spans="1:7" x14ac:dyDescent="0.2">
      <c r="A918" s="90"/>
      <c r="B918" s="96"/>
      <c r="C918" s="96"/>
      <c r="D918" s="271" t="s">
        <v>27</v>
      </c>
      <c r="E918" s="272"/>
      <c r="F918" s="273"/>
      <c r="G918" s="239">
        <f>ROUND(G917+(G917*E2),2)</f>
        <v>56.05</v>
      </c>
    </row>
    <row r="919" spans="1:7" x14ac:dyDescent="0.2">
      <c r="A919" s="90"/>
      <c r="B919" s="98"/>
      <c r="C919" s="99"/>
      <c r="D919" s="271" t="s">
        <v>28</v>
      </c>
      <c r="E919" s="272"/>
      <c r="F919" s="272"/>
      <c r="G919" s="273"/>
    </row>
    <row r="920" spans="1:7" x14ac:dyDescent="0.2">
      <c r="A920" s="90"/>
      <c r="B920" s="100"/>
      <c r="C920" s="101"/>
      <c r="D920" s="271" t="s">
        <v>18</v>
      </c>
      <c r="E920" s="272"/>
      <c r="F920" s="273"/>
      <c r="G920" s="102">
        <f>G912</f>
        <v>0</v>
      </c>
    </row>
    <row r="921" spans="1:7" x14ac:dyDescent="0.2">
      <c r="A921" s="90"/>
      <c r="B921" s="98"/>
      <c r="C921" s="99"/>
      <c r="D921" s="271" t="s">
        <v>24</v>
      </c>
      <c r="E921" s="272"/>
      <c r="F921" s="273"/>
      <c r="G921" s="240">
        <f>G918</f>
        <v>56.05</v>
      </c>
    </row>
    <row r="922" spans="1:7" x14ac:dyDescent="0.2">
      <c r="A922" s="90"/>
      <c r="B922" s="98"/>
      <c r="C922" s="99"/>
      <c r="D922" s="271" t="s">
        <v>32</v>
      </c>
      <c r="E922" s="272"/>
      <c r="F922" s="273"/>
      <c r="G922" s="240">
        <f>G920+G921</f>
        <v>56.05</v>
      </c>
    </row>
    <row r="923" spans="1:7" x14ac:dyDescent="0.2">
      <c r="A923" s="103"/>
      <c r="B923" s="282" t="s">
        <v>15</v>
      </c>
      <c r="C923" s="283"/>
      <c r="D923" s="283"/>
      <c r="E923" s="284"/>
      <c r="F923" s="104" t="s">
        <v>16</v>
      </c>
      <c r="G923" s="104" t="s">
        <v>17</v>
      </c>
    </row>
    <row r="924" spans="1:7" ht="15" x14ac:dyDescent="0.25">
      <c r="A924" s="241" t="s">
        <v>605</v>
      </c>
      <c r="B924" s="285" t="s">
        <v>209</v>
      </c>
      <c r="C924" s="286"/>
      <c r="D924" s="286"/>
      <c r="E924" s="287"/>
      <c r="F924" s="14" t="s">
        <v>16</v>
      </c>
      <c r="G924" s="89" t="s">
        <v>720</v>
      </c>
    </row>
    <row r="925" spans="1:7" x14ac:dyDescent="0.2">
      <c r="A925" s="90"/>
      <c r="B925" s="276" t="s">
        <v>18</v>
      </c>
      <c r="C925" s="277"/>
      <c r="D925" s="277"/>
      <c r="E925" s="277"/>
      <c r="F925" s="277"/>
      <c r="G925" s="278"/>
    </row>
    <row r="926" spans="1:7" x14ac:dyDescent="0.2">
      <c r="A926" s="90"/>
      <c r="B926" s="276" t="s">
        <v>36</v>
      </c>
      <c r="C926" s="278"/>
      <c r="D926" s="91" t="s">
        <v>19</v>
      </c>
      <c r="E926" s="18" t="s">
        <v>20</v>
      </c>
      <c r="F926" s="92" t="s">
        <v>21</v>
      </c>
      <c r="G926" s="93" t="s">
        <v>22</v>
      </c>
    </row>
    <row r="927" spans="1:7" x14ac:dyDescent="0.2">
      <c r="A927" s="90"/>
      <c r="B927" s="274" t="s">
        <v>122</v>
      </c>
      <c r="C927" s="275"/>
      <c r="D927" s="94" t="s">
        <v>29</v>
      </c>
      <c r="E927" s="214">
        <v>1</v>
      </c>
      <c r="F927" s="207">
        <v>6.84</v>
      </c>
      <c r="G927" s="210">
        <f>ROUND(F927*E927,2)</f>
        <v>6.84</v>
      </c>
    </row>
    <row r="928" spans="1:7" x14ac:dyDescent="0.2">
      <c r="A928" s="90"/>
      <c r="B928" s="274" t="s">
        <v>142</v>
      </c>
      <c r="C928" s="275"/>
      <c r="D928" s="94" t="s">
        <v>124</v>
      </c>
      <c r="E928" s="214">
        <v>3</v>
      </c>
      <c r="F928" s="207">
        <f>'Preço Médio Mercado'!N8/2</f>
        <v>16.423333333333332</v>
      </c>
      <c r="G928" s="210">
        <f>ROUND(F928*E928,2)</f>
        <v>49.27</v>
      </c>
    </row>
    <row r="929" spans="1:7" x14ac:dyDescent="0.2">
      <c r="A929" s="90"/>
      <c r="B929" s="293" t="s">
        <v>718</v>
      </c>
      <c r="C929" s="294"/>
      <c r="D929" s="94" t="s">
        <v>29</v>
      </c>
      <c r="E929" s="214">
        <v>2</v>
      </c>
      <c r="F929" s="207">
        <v>19.579999999999998</v>
      </c>
      <c r="G929" s="210">
        <f>ROUND(F929*E929,2)</f>
        <v>39.159999999999997</v>
      </c>
    </row>
    <row r="930" spans="1:7" x14ac:dyDescent="0.2">
      <c r="A930" s="90"/>
      <c r="B930" s="274" t="s">
        <v>125</v>
      </c>
      <c r="C930" s="275"/>
      <c r="D930" s="94" t="s">
        <v>29</v>
      </c>
      <c r="E930" s="214">
        <v>2</v>
      </c>
      <c r="F930" s="207">
        <v>12</v>
      </c>
      <c r="G930" s="210">
        <f>ROUND(F930*E930,2)</f>
        <v>24</v>
      </c>
    </row>
    <row r="931" spans="1:7" x14ac:dyDescent="0.2">
      <c r="A931" s="90"/>
      <c r="B931" s="279"/>
      <c r="C931" s="280"/>
      <c r="D931" s="271" t="s">
        <v>23</v>
      </c>
      <c r="E931" s="272"/>
      <c r="F931" s="273"/>
      <c r="G931" s="239">
        <f>SUM(G927:G930)</f>
        <v>119.27</v>
      </c>
    </row>
    <row r="932" spans="1:7" x14ac:dyDescent="0.2">
      <c r="A932" s="90"/>
      <c r="B932" s="271" t="s">
        <v>24</v>
      </c>
      <c r="C932" s="272"/>
      <c r="D932" s="272"/>
      <c r="E932" s="272"/>
      <c r="F932" s="272"/>
      <c r="G932" s="273"/>
    </row>
    <row r="933" spans="1:7" x14ac:dyDescent="0.2">
      <c r="A933" s="90"/>
      <c r="B933" s="276" t="s">
        <v>36</v>
      </c>
      <c r="C933" s="278"/>
      <c r="D933" s="91" t="s">
        <v>19</v>
      </c>
      <c r="E933" s="18" t="s">
        <v>20</v>
      </c>
      <c r="F933" s="92" t="s">
        <v>21</v>
      </c>
      <c r="G933" s="93" t="s">
        <v>22</v>
      </c>
    </row>
    <row r="934" spans="1:7" x14ac:dyDescent="0.2">
      <c r="A934" s="90"/>
      <c r="B934" s="281" t="s">
        <v>127</v>
      </c>
      <c r="C934" s="281"/>
      <c r="D934" s="22" t="s">
        <v>30</v>
      </c>
      <c r="E934" s="229">
        <v>1</v>
      </c>
      <c r="F934" s="216">
        <v>4.8499999999999996</v>
      </c>
      <c r="G934" s="216">
        <f>ROUND(F934*E934,2)</f>
        <v>4.8499999999999996</v>
      </c>
    </row>
    <row r="935" spans="1:7" x14ac:dyDescent="0.2">
      <c r="A935" s="90"/>
      <c r="B935" s="83" t="s">
        <v>34</v>
      </c>
      <c r="C935" s="84"/>
      <c r="D935" s="22" t="s">
        <v>30</v>
      </c>
      <c r="E935" s="229">
        <v>1</v>
      </c>
      <c r="F935" s="216">
        <v>6.7</v>
      </c>
      <c r="G935" s="216">
        <f>ROUND(F935*E935,2)</f>
        <v>6.7</v>
      </c>
    </row>
    <row r="936" spans="1:7" x14ac:dyDescent="0.2">
      <c r="A936" s="90"/>
      <c r="B936" s="96"/>
      <c r="C936" s="96"/>
      <c r="D936" s="271" t="s">
        <v>26</v>
      </c>
      <c r="E936" s="272"/>
      <c r="F936" s="273"/>
      <c r="G936" s="230">
        <f>SUM(G934:G935)</f>
        <v>11.55</v>
      </c>
    </row>
    <row r="937" spans="1:7" x14ac:dyDescent="0.2">
      <c r="A937" s="90"/>
      <c r="B937" s="96"/>
      <c r="C937" s="96"/>
      <c r="D937" s="271" t="s">
        <v>27</v>
      </c>
      <c r="E937" s="272"/>
      <c r="F937" s="273"/>
      <c r="G937" s="239">
        <f>ROUND(G936+(G936*E2),2)</f>
        <v>28.02</v>
      </c>
    </row>
    <row r="938" spans="1:7" x14ac:dyDescent="0.2">
      <c r="A938" s="90"/>
      <c r="B938" s="98"/>
      <c r="C938" s="99"/>
      <c r="D938" s="271" t="s">
        <v>28</v>
      </c>
      <c r="E938" s="272"/>
      <c r="F938" s="272"/>
      <c r="G938" s="273"/>
    </row>
    <row r="939" spans="1:7" x14ac:dyDescent="0.2">
      <c r="A939" s="90"/>
      <c r="B939" s="100"/>
      <c r="C939" s="101"/>
      <c r="D939" s="271" t="s">
        <v>18</v>
      </c>
      <c r="E939" s="272"/>
      <c r="F939" s="273"/>
      <c r="G939" s="240">
        <f>G931</f>
        <v>119.27</v>
      </c>
    </row>
    <row r="940" spans="1:7" x14ac:dyDescent="0.2">
      <c r="A940" s="90"/>
      <c r="B940" s="98"/>
      <c r="C940" s="99"/>
      <c r="D940" s="271" t="s">
        <v>24</v>
      </c>
      <c r="E940" s="272"/>
      <c r="F940" s="273"/>
      <c r="G940" s="240">
        <f>G937</f>
        <v>28.02</v>
      </c>
    </row>
    <row r="941" spans="1:7" x14ac:dyDescent="0.2">
      <c r="A941" s="90"/>
      <c r="B941" s="98"/>
      <c r="C941" s="99"/>
      <c r="D941" s="271" t="s">
        <v>32</v>
      </c>
      <c r="E941" s="272"/>
      <c r="F941" s="273"/>
      <c r="G941" s="240">
        <f>G939+G940</f>
        <v>147.29</v>
      </c>
    </row>
    <row r="942" spans="1:7" x14ac:dyDescent="0.2">
      <c r="A942" s="103"/>
      <c r="B942" s="282" t="s">
        <v>15</v>
      </c>
      <c r="C942" s="283"/>
      <c r="D942" s="283"/>
      <c r="E942" s="284"/>
      <c r="F942" s="104" t="s">
        <v>16</v>
      </c>
      <c r="G942" s="104" t="s">
        <v>17</v>
      </c>
    </row>
    <row r="943" spans="1:7" ht="15" x14ac:dyDescent="0.25">
      <c r="A943" s="241" t="s">
        <v>782</v>
      </c>
      <c r="B943" s="285" t="s">
        <v>210</v>
      </c>
      <c r="C943" s="286"/>
      <c r="D943" s="286"/>
      <c r="E943" s="287"/>
      <c r="F943" s="14" t="s">
        <v>16</v>
      </c>
      <c r="G943" s="89" t="s">
        <v>720</v>
      </c>
    </row>
    <row r="944" spans="1:7" x14ac:dyDescent="0.2">
      <c r="A944" s="90"/>
      <c r="B944" s="276" t="s">
        <v>18</v>
      </c>
      <c r="C944" s="277"/>
      <c r="D944" s="277"/>
      <c r="E944" s="277"/>
      <c r="F944" s="277"/>
      <c r="G944" s="278"/>
    </row>
    <row r="945" spans="1:7" x14ac:dyDescent="0.2">
      <c r="A945" s="90"/>
      <c r="B945" s="276" t="s">
        <v>36</v>
      </c>
      <c r="C945" s="278"/>
      <c r="D945" s="91" t="s">
        <v>19</v>
      </c>
      <c r="E945" s="18" t="s">
        <v>20</v>
      </c>
      <c r="F945" s="92" t="s">
        <v>21</v>
      </c>
      <c r="G945" s="93" t="s">
        <v>22</v>
      </c>
    </row>
    <row r="946" spans="1:7" x14ac:dyDescent="0.2">
      <c r="A946" s="90"/>
      <c r="B946" s="274" t="s">
        <v>139</v>
      </c>
      <c r="C946" s="275"/>
      <c r="D946" s="94" t="s">
        <v>124</v>
      </c>
      <c r="E946" s="214">
        <v>4</v>
      </c>
      <c r="F946" s="207">
        <v>2.19</v>
      </c>
      <c r="G946" s="210">
        <f t="shared" ref="G946:G951" si="170">ROUND(F946*E946,2)</f>
        <v>8.76</v>
      </c>
    </row>
    <row r="947" spans="1:7" x14ac:dyDescent="0.2">
      <c r="A947" s="90"/>
      <c r="B947" s="274" t="s">
        <v>133</v>
      </c>
      <c r="C947" s="275"/>
      <c r="D947" s="94" t="s">
        <v>29</v>
      </c>
      <c r="E947" s="214">
        <v>2</v>
      </c>
      <c r="F947" s="207">
        <v>2.09</v>
      </c>
      <c r="G947" s="210">
        <f t="shared" si="170"/>
        <v>4.18</v>
      </c>
    </row>
    <row r="948" spans="1:7" x14ac:dyDescent="0.2">
      <c r="A948" s="90"/>
      <c r="B948" s="274" t="s">
        <v>134</v>
      </c>
      <c r="C948" s="275"/>
      <c r="D948" s="94" t="s">
        <v>29</v>
      </c>
      <c r="E948" s="214">
        <v>2</v>
      </c>
      <c r="F948" s="207">
        <v>0.77300000000000002</v>
      </c>
      <c r="G948" s="210">
        <f t="shared" si="170"/>
        <v>1.55</v>
      </c>
    </row>
    <row r="949" spans="1:7" x14ac:dyDescent="0.2">
      <c r="A949" s="90"/>
      <c r="B949" s="274" t="s">
        <v>129</v>
      </c>
      <c r="C949" s="275"/>
      <c r="D949" s="94" t="s">
        <v>29</v>
      </c>
      <c r="E949" s="214">
        <v>1</v>
      </c>
      <c r="F949" s="207">
        <v>1.36</v>
      </c>
      <c r="G949" s="210">
        <f t="shared" si="170"/>
        <v>1.36</v>
      </c>
    </row>
    <row r="950" spans="1:7" x14ac:dyDescent="0.2">
      <c r="A950" s="90"/>
      <c r="B950" s="274" t="s">
        <v>137</v>
      </c>
      <c r="C950" s="275"/>
      <c r="D950" s="94" t="s">
        <v>29</v>
      </c>
      <c r="E950" s="215">
        <v>2</v>
      </c>
      <c r="F950" s="207">
        <v>0.63</v>
      </c>
      <c r="G950" s="210">
        <f t="shared" si="170"/>
        <v>1.26</v>
      </c>
    </row>
    <row r="951" spans="1:7" x14ac:dyDescent="0.2">
      <c r="A951" s="90"/>
      <c r="B951" s="274" t="s">
        <v>135</v>
      </c>
      <c r="C951" s="275"/>
      <c r="D951" s="94" t="s">
        <v>29</v>
      </c>
      <c r="E951" s="215">
        <v>2</v>
      </c>
      <c r="F951" s="207">
        <v>0.66</v>
      </c>
      <c r="G951" s="210">
        <f t="shared" si="170"/>
        <v>1.32</v>
      </c>
    </row>
    <row r="952" spans="1:7" x14ac:dyDescent="0.2">
      <c r="A952" s="90"/>
      <c r="B952" s="279"/>
      <c r="C952" s="280"/>
      <c r="D952" s="271" t="s">
        <v>23</v>
      </c>
      <c r="E952" s="272"/>
      <c r="F952" s="273"/>
      <c r="G952" s="239">
        <f>SUM(G946:G951)</f>
        <v>18.43</v>
      </c>
    </row>
    <row r="953" spans="1:7" x14ac:dyDescent="0.2">
      <c r="A953" s="90"/>
      <c r="B953" s="271" t="s">
        <v>24</v>
      </c>
      <c r="C953" s="272"/>
      <c r="D953" s="272"/>
      <c r="E953" s="272"/>
      <c r="F953" s="272"/>
      <c r="G953" s="273"/>
    </row>
    <row r="954" spans="1:7" x14ac:dyDescent="0.2">
      <c r="A954" s="90"/>
      <c r="B954" s="276" t="s">
        <v>36</v>
      </c>
      <c r="C954" s="278"/>
      <c r="D954" s="91" t="s">
        <v>19</v>
      </c>
      <c r="E954" s="18" t="s">
        <v>20</v>
      </c>
      <c r="F954" s="92" t="s">
        <v>21</v>
      </c>
      <c r="G954" s="93" t="s">
        <v>22</v>
      </c>
    </row>
    <row r="955" spans="1:7" x14ac:dyDescent="0.2">
      <c r="A955" s="90"/>
      <c r="B955" s="281" t="s">
        <v>127</v>
      </c>
      <c r="C955" s="281"/>
      <c r="D955" s="22" t="s">
        <v>30</v>
      </c>
      <c r="E955" s="215">
        <v>1</v>
      </c>
      <c r="F955" s="23">
        <v>4.8499999999999996</v>
      </c>
      <c r="G955" s="216">
        <f>ROUND(F955*E955,2)</f>
        <v>4.8499999999999996</v>
      </c>
    </row>
    <row r="956" spans="1:7" x14ac:dyDescent="0.2">
      <c r="A956" s="90"/>
      <c r="B956" s="83" t="s">
        <v>34</v>
      </c>
      <c r="C956" s="84"/>
      <c r="D956" s="22" t="s">
        <v>30</v>
      </c>
      <c r="E956" s="215">
        <v>1</v>
      </c>
      <c r="F956" s="216">
        <v>6.7</v>
      </c>
      <c r="G956" s="216">
        <f>ROUND(F956*E956,2)</f>
        <v>6.7</v>
      </c>
    </row>
    <row r="957" spans="1:7" x14ac:dyDescent="0.2">
      <c r="A957" s="90"/>
      <c r="B957" s="96"/>
      <c r="C957" s="96"/>
      <c r="D957" s="271" t="s">
        <v>26</v>
      </c>
      <c r="E957" s="272"/>
      <c r="F957" s="273"/>
      <c r="G957" s="216">
        <f>SUM(G955:G956)</f>
        <v>11.55</v>
      </c>
    </row>
    <row r="958" spans="1:7" x14ac:dyDescent="0.2">
      <c r="A958" s="90"/>
      <c r="B958" s="96"/>
      <c r="C958" s="96"/>
      <c r="D958" s="271" t="s">
        <v>27</v>
      </c>
      <c r="E958" s="272"/>
      <c r="F958" s="273"/>
      <c r="G958" s="239">
        <f>ROUND(G957+(G957*E2),2)</f>
        <v>28.02</v>
      </c>
    </row>
    <row r="959" spans="1:7" x14ac:dyDescent="0.2">
      <c r="A959" s="90"/>
      <c r="B959" s="98"/>
      <c r="C959" s="99"/>
      <c r="D959" s="271" t="s">
        <v>28</v>
      </c>
      <c r="E959" s="272"/>
      <c r="F959" s="272"/>
      <c r="G959" s="273"/>
    </row>
    <row r="960" spans="1:7" x14ac:dyDescent="0.2">
      <c r="A960" s="90"/>
      <c r="B960" s="100"/>
      <c r="C960" s="101"/>
      <c r="D960" s="271" t="s">
        <v>18</v>
      </c>
      <c r="E960" s="272"/>
      <c r="F960" s="273"/>
      <c r="G960" s="240">
        <f>G952</f>
        <v>18.43</v>
      </c>
    </row>
    <row r="961" spans="1:7" x14ac:dyDescent="0.2">
      <c r="A961" s="90"/>
      <c r="B961" s="98"/>
      <c r="C961" s="99"/>
      <c r="D961" s="271" t="s">
        <v>24</v>
      </c>
      <c r="E961" s="272"/>
      <c r="F961" s="273"/>
      <c r="G961" s="240">
        <f>G958</f>
        <v>28.02</v>
      </c>
    </row>
    <row r="962" spans="1:7" x14ac:dyDescent="0.2">
      <c r="A962" s="90"/>
      <c r="B962" s="98"/>
      <c r="C962" s="99"/>
      <c r="D962" s="271" t="s">
        <v>32</v>
      </c>
      <c r="E962" s="272"/>
      <c r="F962" s="273"/>
      <c r="G962" s="240">
        <f>G960+G961</f>
        <v>46.45</v>
      </c>
    </row>
    <row r="963" spans="1:7" x14ac:dyDescent="0.2">
      <c r="A963" s="103"/>
      <c r="B963" s="282" t="s">
        <v>15</v>
      </c>
      <c r="C963" s="283"/>
      <c r="D963" s="283"/>
      <c r="E963" s="284"/>
      <c r="F963" s="104" t="s">
        <v>16</v>
      </c>
      <c r="G963" s="104" t="s">
        <v>17</v>
      </c>
    </row>
    <row r="964" spans="1:7" ht="15" x14ac:dyDescent="0.25">
      <c r="A964" s="241" t="s">
        <v>783</v>
      </c>
      <c r="B964" s="285" t="s">
        <v>211</v>
      </c>
      <c r="C964" s="286"/>
      <c r="D964" s="286"/>
      <c r="E964" s="287"/>
      <c r="F964" s="14" t="s">
        <v>16</v>
      </c>
      <c r="G964" s="89" t="s">
        <v>720</v>
      </c>
    </row>
    <row r="965" spans="1:7" x14ac:dyDescent="0.2">
      <c r="A965" s="90"/>
      <c r="B965" s="276" t="s">
        <v>18</v>
      </c>
      <c r="C965" s="277"/>
      <c r="D965" s="277"/>
      <c r="E965" s="277"/>
      <c r="F965" s="277"/>
      <c r="G965" s="278"/>
    </row>
    <row r="966" spans="1:7" x14ac:dyDescent="0.2">
      <c r="A966" s="90"/>
      <c r="B966" s="276" t="s">
        <v>36</v>
      </c>
      <c r="C966" s="278"/>
      <c r="D966" s="91" t="s">
        <v>19</v>
      </c>
      <c r="E966" s="18" t="s">
        <v>20</v>
      </c>
      <c r="F966" s="92" t="s">
        <v>21</v>
      </c>
      <c r="G966" s="93" t="s">
        <v>22</v>
      </c>
    </row>
    <row r="967" spans="1:7" x14ac:dyDescent="0.2">
      <c r="A967" s="90"/>
      <c r="B967" s="274" t="s">
        <v>139</v>
      </c>
      <c r="C967" s="275"/>
      <c r="D967" s="94" t="s">
        <v>124</v>
      </c>
      <c r="E967" s="214">
        <v>10</v>
      </c>
      <c r="F967" s="207">
        <v>2.36</v>
      </c>
      <c r="G967" s="210">
        <f t="shared" ref="G967:G972" si="171">ROUND(F967*E967,2)</f>
        <v>23.6</v>
      </c>
    </row>
    <row r="968" spans="1:7" x14ac:dyDescent="0.2">
      <c r="A968" s="90"/>
      <c r="B968" s="274" t="s">
        <v>133</v>
      </c>
      <c r="C968" s="275"/>
      <c r="D968" s="94" t="s">
        <v>29</v>
      </c>
      <c r="E968" s="214">
        <v>2</v>
      </c>
      <c r="F968" s="207">
        <v>2.16</v>
      </c>
      <c r="G968" s="210">
        <f t="shared" si="171"/>
        <v>4.32</v>
      </c>
    </row>
    <row r="969" spans="1:7" x14ac:dyDescent="0.2">
      <c r="A969" s="90"/>
      <c r="B969" s="274" t="s">
        <v>134</v>
      </c>
      <c r="C969" s="275"/>
      <c r="D969" s="94" t="s">
        <v>29</v>
      </c>
      <c r="E969" s="214">
        <v>2</v>
      </c>
      <c r="F969" s="207">
        <v>0.93</v>
      </c>
      <c r="G969" s="210">
        <f t="shared" si="171"/>
        <v>1.86</v>
      </c>
    </row>
    <row r="970" spans="1:7" x14ac:dyDescent="0.2">
      <c r="A970" s="90"/>
      <c r="B970" s="274" t="s">
        <v>129</v>
      </c>
      <c r="C970" s="275"/>
      <c r="D970" s="94" t="s">
        <v>29</v>
      </c>
      <c r="E970" s="214">
        <v>1</v>
      </c>
      <c r="F970" s="207">
        <v>1.2</v>
      </c>
      <c r="G970" s="210">
        <f t="shared" si="171"/>
        <v>1.2</v>
      </c>
    </row>
    <row r="971" spans="1:7" x14ac:dyDescent="0.2">
      <c r="A971" s="90"/>
      <c r="B971" s="274" t="s">
        <v>137</v>
      </c>
      <c r="C971" s="275"/>
      <c r="D971" s="94" t="s">
        <v>29</v>
      </c>
      <c r="E971" s="215">
        <v>2</v>
      </c>
      <c r="F971" s="207">
        <v>0.63</v>
      </c>
      <c r="G971" s="210">
        <f t="shared" si="171"/>
        <v>1.26</v>
      </c>
    </row>
    <row r="972" spans="1:7" x14ac:dyDescent="0.2">
      <c r="A972" s="90"/>
      <c r="B972" s="274" t="s">
        <v>135</v>
      </c>
      <c r="C972" s="275"/>
      <c r="D972" s="94" t="s">
        <v>29</v>
      </c>
      <c r="E972" s="215">
        <v>7</v>
      </c>
      <c r="F972" s="207">
        <v>0.62</v>
      </c>
      <c r="G972" s="210">
        <f t="shared" si="171"/>
        <v>4.34</v>
      </c>
    </row>
    <row r="973" spans="1:7" x14ac:dyDescent="0.2">
      <c r="A973" s="90"/>
      <c r="B973" s="279"/>
      <c r="C973" s="280"/>
      <c r="D973" s="271" t="s">
        <v>23</v>
      </c>
      <c r="E973" s="272"/>
      <c r="F973" s="273"/>
      <c r="G973" s="239">
        <f>SUM(G967:G972)</f>
        <v>36.58</v>
      </c>
    </row>
    <row r="974" spans="1:7" x14ac:dyDescent="0.2">
      <c r="A974" s="90"/>
      <c r="B974" s="271" t="s">
        <v>24</v>
      </c>
      <c r="C974" s="272"/>
      <c r="D974" s="272"/>
      <c r="E974" s="272"/>
      <c r="F974" s="272"/>
      <c r="G974" s="273"/>
    </row>
    <row r="975" spans="1:7" x14ac:dyDescent="0.2">
      <c r="A975" s="90"/>
      <c r="B975" s="276" t="s">
        <v>36</v>
      </c>
      <c r="C975" s="278"/>
      <c r="D975" s="91" t="s">
        <v>19</v>
      </c>
      <c r="E975" s="18" t="s">
        <v>20</v>
      </c>
      <c r="F975" s="92" t="s">
        <v>21</v>
      </c>
      <c r="G975" s="93" t="s">
        <v>22</v>
      </c>
    </row>
    <row r="976" spans="1:7" x14ac:dyDescent="0.2">
      <c r="A976" s="90"/>
      <c r="B976" s="281" t="s">
        <v>127</v>
      </c>
      <c r="C976" s="281"/>
      <c r="D976" s="22" t="s">
        <v>30</v>
      </c>
      <c r="E976" s="215">
        <v>1.5</v>
      </c>
      <c r="F976" s="216">
        <v>4.8499999999999996</v>
      </c>
      <c r="G976" s="216">
        <f>ROUND(F976*E976,2)</f>
        <v>7.28</v>
      </c>
    </row>
    <row r="977" spans="1:7" x14ac:dyDescent="0.2">
      <c r="A977" s="90"/>
      <c r="B977" s="83" t="s">
        <v>34</v>
      </c>
      <c r="C977" s="84"/>
      <c r="D977" s="22" t="s">
        <v>30</v>
      </c>
      <c r="E977" s="215">
        <v>1.5</v>
      </c>
      <c r="F977" s="216">
        <v>6.7</v>
      </c>
      <c r="G977" s="216">
        <f>ROUND(F977*E977,2)</f>
        <v>10.050000000000001</v>
      </c>
    </row>
    <row r="978" spans="1:7" x14ac:dyDescent="0.2">
      <c r="A978" s="90"/>
      <c r="B978" s="96"/>
      <c r="C978" s="96"/>
      <c r="D978" s="271" t="s">
        <v>26</v>
      </c>
      <c r="E978" s="272"/>
      <c r="F978" s="273"/>
      <c r="G978" s="216">
        <f>SUM(G976:G977)</f>
        <v>17.330000000000002</v>
      </c>
    </row>
    <row r="979" spans="1:7" x14ac:dyDescent="0.2">
      <c r="A979" s="90"/>
      <c r="B979" s="96"/>
      <c r="C979" s="96"/>
      <c r="D979" s="271" t="s">
        <v>27</v>
      </c>
      <c r="E979" s="272"/>
      <c r="F979" s="273"/>
      <c r="G979" s="239">
        <f>ROUND(G978+(G978*E2),2)</f>
        <v>42.05</v>
      </c>
    </row>
    <row r="980" spans="1:7" x14ac:dyDescent="0.2">
      <c r="A980" s="90"/>
      <c r="B980" s="98"/>
      <c r="C980" s="99"/>
      <c r="D980" s="271" t="s">
        <v>28</v>
      </c>
      <c r="E980" s="272"/>
      <c r="F980" s="272"/>
      <c r="G980" s="273"/>
    </row>
    <row r="981" spans="1:7" x14ac:dyDescent="0.2">
      <c r="A981" s="90"/>
      <c r="B981" s="100"/>
      <c r="C981" s="101"/>
      <c r="D981" s="271" t="s">
        <v>18</v>
      </c>
      <c r="E981" s="272"/>
      <c r="F981" s="273"/>
      <c r="G981" s="240">
        <f>G973</f>
        <v>36.58</v>
      </c>
    </row>
    <row r="982" spans="1:7" x14ac:dyDescent="0.2">
      <c r="A982" s="90"/>
      <c r="B982" s="98"/>
      <c r="C982" s="99"/>
      <c r="D982" s="271" t="s">
        <v>24</v>
      </c>
      <c r="E982" s="272"/>
      <c r="F982" s="273"/>
      <c r="G982" s="240">
        <f>G979</f>
        <v>42.05</v>
      </c>
    </row>
    <row r="983" spans="1:7" x14ac:dyDescent="0.2">
      <c r="A983" s="90"/>
      <c r="B983" s="98"/>
      <c r="C983" s="99"/>
      <c r="D983" s="271" t="s">
        <v>32</v>
      </c>
      <c r="E983" s="272"/>
      <c r="F983" s="273"/>
      <c r="G983" s="240">
        <f>G981+G982</f>
        <v>78.63</v>
      </c>
    </row>
    <row r="984" spans="1:7" x14ac:dyDescent="0.2">
      <c r="A984" s="103"/>
      <c r="B984" s="282" t="s">
        <v>15</v>
      </c>
      <c r="C984" s="283"/>
      <c r="D984" s="283"/>
      <c r="E984" s="284"/>
      <c r="F984" s="104" t="s">
        <v>16</v>
      </c>
      <c r="G984" s="104" t="s">
        <v>17</v>
      </c>
    </row>
    <row r="985" spans="1:7" ht="15" x14ac:dyDescent="0.25">
      <c r="A985" s="241" t="s">
        <v>784</v>
      </c>
      <c r="B985" s="285" t="s">
        <v>212</v>
      </c>
      <c r="C985" s="286"/>
      <c r="D985" s="286"/>
      <c r="E985" s="287"/>
      <c r="F985" s="14" t="s">
        <v>16</v>
      </c>
      <c r="G985" s="89" t="s">
        <v>720</v>
      </c>
    </row>
    <row r="986" spans="1:7" x14ac:dyDescent="0.2">
      <c r="A986" s="90"/>
      <c r="B986" s="276" t="s">
        <v>18</v>
      </c>
      <c r="C986" s="277"/>
      <c r="D986" s="277"/>
      <c r="E986" s="277"/>
      <c r="F986" s="277"/>
      <c r="G986" s="278"/>
    </row>
    <row r="987" spans="1:7" x14ac:dyDescent="0.2">
      <c r="A987" s="90"/>
      <c r="B987" s="276" t="s">
        <v>36</v>
      </c>
      <c r="C987" s="278"/>
      <c r="D987" s="91" t="s">
        <v>19</v>
      </c>
      <c r="E987" s="18" t="s">
        <v>20</v>
      </c>
      <c r="F987" s="92" t="s">
        <v>21</v>
      </c>
      <c r="G987" s="93" t="s">
        <v>22</v>
      </c>
    </row>
    <row r="988" spans="1:7" x14ac:dyDescent="0.2">
      <c r="A988" s="90"/>
      <c r="B988" s="274" t="s">
        <v>139</v>
      </c>
      <c r="C988" s="275"/>
      <c r="D988" s="94" t="s">
        <v>124</v>
      </c>
      <c r="E988" s="214">
        <v>20</v>
      </c>
      <c r="F988" s="207">
        <v>2.36</v>
      </c>
      <c r="G988" s="210">
        <f t="shared" ref="G988:G993" si="172">ROUND(F988*E988,2)</f>
        <v>47.2</v>
      </c>
    </row>
    <row r="989" spans="1:7" x14ac:dyDescent="0.2">
      <c r="A989" s="90"/>
      <c r="B989" s="274" t="s">
        <v>133</v>
      </c>
      <c r="C989" s="275"/>
      <c r="D989" s="94" t="s">
        <v>29</v>
      </c>
      <c r="E989" s="214">
        <v>2</v>
      </c>
      <c r="F989" s="207">
        <v>2.16</v>
      </c>
      <c r="G989" s="210">
        <f t="shared" si="172"/>
        <v>4.32</v>
      </c>
    </row>
    <row r="990" spans="1:7" x14ac:dyDescent="0.2">
      <c r="A990" s="90"/>
      <c r="B990" s="274" t="s">
        <v>134</v>
      </c>
      <c r="C990" s="275"/>
      <c r="D990" s="94" t="s">
        <v>29</v>
      </c>
      <c r="E990" s="214">
        <v>5</v>
      </c>
      <c r="F990" s="207">
        <v>0.93</v>
      </c>
      <c r="G990" s="210">
        <f t="shared" si="172"/>
        <v>4.6500000000000004</v>
      </c>
    </row>
    <row r="991" spans="1:7" x14ac:dyDescent="0.2">
      <c r="A991" s="90"/>
      <c r="B991" s="274" t="s">
        <v>129</v>
      </c>
      <c r="C991" s="275"/>
      <c r="D991" s="94" t="s">
        <v>29</v>
      </c>
      <c r="E991" s="214">
        <v>1</v>
      </c>
      <c r="F991" s="207">
        <v>1.2</v>
      </c>
      <c r="G991" s="210">
        <f t="shared" si="172"/>
        <v>1.2</v>
      </c>
    </row>
    <row r="992" spans="1:7" x14ac:dyDescent="0.2">
      <c r="A992" s="90"/>
      <c r="B992" s="274" t="s">
        <v>137</v>
      </c>
      <c r="C992" s="275"/>
      <c r="D992" s="94" t="s">
        <v>29</v>
      </c>
      <c r="E992" s="215">
        <v>2</v>
      </c>
      <c r="F992" s="207">
        <v>0.63</v>
      </c>
      <c r="G992" s="210">
        <f t="shared" si="172"/>
        <v>1.26</v>
      </c>
    </row>
    <row r="993" spans="1:7" x14ac:dyDescent="0.2">
      <c r="A993" s="90"/>
      <c r="B993" s="274" t="s">
        <v>135</v>
      </c>
      <c r="C993" s="275"/>
      <c r="D993" s="94" t="s">
        <v>29</v>
      </c>
      <c r="E993" s="215">
        <v>15</v>
      </c>
      <c r="F993" s="207">
        <v>0.62</v>
      </c>
      <c r="G993" s="210">
        <f t="shared" si="172"/>
        <v>9.3000000000000007</v>
      </c>
    </row>
    <row r="994" spans="1:7" x14ac:dyDescent="0.2">
      <c r="A994" s="90"/>
      <c r="B994" s="279"/>
      <c r="C994" s="280"/>
      <c r="D994" s="271" t="s">
        <v>23</v>
      </c>
      <c r="E994" s="272"/>
      <c r="F994" s="273"/>
      <c r="G994" s="239">
        <f>SUM(G988:G993)</f>
        <v>67.930000000000007</v>
      </c>
    </row>
    <row r="995" spans="1:7" x14ac:dyDescent="0.2">
      <c r="A995" s="90"/>
      <c r="B995" s="271" t="s">
        <v>24</v>
      </c>
      <c r="C995" s="272"/>
      <c r="D995" s="272"/>
      <c r="E995" s="272"/>
      <c r="F995" s="272"/>
      <c r="G995" s="273"/>
    </row>
    <row r="996" spans="1:7" x14ac:dyDescent="0.2">
      <c r="A996" s="90"/>
      <c r="B996" s="276" t="s">
        <v>36</v>
      </c>
      <c r="C996" s="278"/>
      <c r="D996" s="91" t="s">
        <v>19</v>
      </c>
      <c r="E996" s="18" t="s">
        <v>20</v>
      </c>
      <c r="F996" s="92" t="s">
        <v>21</v>
      </c>
      <c r="G996" s="93" t="s">
        <v>22</v>
      </c>
    </row>
    <row r="997" spans="1:7" x14ac:dyDescent="0.2">
      <c r="A997" s="90"/>
      <c r="B997" s="281" t="s">
        <v>127</v>
      </c>
      <c r="C997" s="281"/>
      <c r="D997" s="22" t="s">
        <v>30</v>
      </c>
      <c r="E997" s="215">
        <v>2</v>
      </c>
      <c r="F997" s="216">
        <v>4.8499999999999996</v>
      </c>
      <c r="G997" s="216">
        <f>ROUND(F997*E997,2)</f>
        <v>9.6999999999999993</v>
      </c>
    </row>
    <row r="998" spans="1:7" x14ac:dyDescent="0.2">
      <c r="A998" s="90"/>
      <c r="B998" s="83" t="s">
        <v>34</v>
      </c>
      <c r="C998" s="84"/>
      <c r="D998" s="22" t="s">
        <v>30</v>
      </c>
      <c r="E998" s="215">
        <v>2</v>
      </c>
      <c r="F998" s="216">
        <v>6.7</v>
      </c>
      <c r="G998" s="216">
        <f>ROUND(F998*E998,2)</f>
        <v>13.4</v>
      </c>
    </row>
    <row r="999" spans="1:7" x14ac:dyDescent="0.2">
      <c r="A999" s="90"/>
      <c r="B999" s="96"/>
      <c r="C999" s="96"/>
      <c r="D999" s="271" t="s">
        <v>26</v>
      </c>
      <c r="E999" s="272"/>
      <c r="F999" s="273"/>
      <c r="G999" s="216">
        <f>SUM(G997:G998)</f>
        <v>23.1</v>
      </c>
    </row>
    <row r="1000" spans="1:7" x14ac:dyDescent="0.2">
      <c r="A1000" s="90"/>
      <c r="B1000" s="96"/>
      <c r="C1000" s="96"/>
      <c r="D1000" s="271" t="s">
        <v>27</v>
      </c>
      <c r="E1000" s="272"/>
      <c r="F1000" s="273"/>
      <c r="G1000" s="239">
        <f>ROUND(G999+(G999*E2),2)</f>
        <v>56.05</v>
      </c>
    </row>
    <row r="1001" spans="1:7" x14ac:dyDescent="0.2">
      <c r="A1001" s="90"/>
      <c r="B1001" s="98"/>
      <c r="C1001" s="99"/>
      <c r="D1001" s="271" t="s">
        <v>28</v>
      </c>
      <c r="E1001" s="272"/>
      <c r="F1001" s="272"/>
      <c r="G1001" s="273"/>
    </row>
    <row r="1002" spans="1:7" x14ac:dyDescent="0.2">
      <c r="A1002" s="90"/>
      <c r="B1002" s="100"/>
      <c r="C1002" s="101"/>
      <c r="D1002" s="271" t="s">
        <v>18</v>
      </c>
      <c r="E1002" s="272"/>
      <c r="F1002" s="273"/>
      <c r="G1002" s="240">
        <f>G994</f>
        <v>67.930000000000007</v>
      </c>
    </row>
    <row r="1003" spans="1:7" x14ac:dyDescent="0.2">
      <c r="A1003" s="90"/>
      <c r="B1003" s="98"/>
      <c r="C1003" s="99"/>
      <c r="D1003" s="271" t="s">
        <v>24</v>
      </c>
      <c r="E1003" s="272"/>
      <c r="F1003" s="273"/>
      <c r="G1003" s="240">
        <f>G1000</f>
        <v>56.05</v>
      </c>
    </row>
    <row r="1004" spans="1:7" x14ac:dyDescent="0.2">
      <c r="A1004" s="90"/>
      <c r="B1004" s="98"/>
      <c r="C1004" s="99"/>
      <c r="D1004" s="271" t="s">
        <v>32</v>
      </c>
      <c r="E1004" s="272"/>
      <c r="F1004" s="273"/>
      <c r="G1004" s="240">
        <f>G1002+G1003</f>
        <v>123.98</v>
      </c>
    </row>
    <row r="1005" spans="1:7" x14ac:dyDescent="0.2">
      <c r="A1005" s="103"/>
      <c r="B1005" s="282" t="s">
        <v>15</v>
      </c>
      <c r="C1005" s="283"/>
      <c r="D1005" s="283"/>
      <c r="E1005" s="284"/>
      <c r="F1005" s="104" t="s">
        <v>16</v>
      </c>
      <c r="G1005" s="104" t="s">
        <v>17</v>
      </c>
    </row>
    <row r="1006" spans="1:7" ht="15" x14ac:dyDescent="0.25">
      <c r="A1006" s="241" t="s">
        <v>785</v>
      </c>
      <c r="B1006" s="285" t="s">
        <v>213</v>
      </c>
      <c r="C1006" s="286"/>
      <c r="D1006" s="286"/>
      <c r="E1006" s="287"/>
      <c r="F1006" s="14" t="s">
        <v>124</v>
      </c>
      <c r="G1006" s="89" t="s">
        <v>720</v>
      </c>
    </row>
    <row r="1007" spans="1:7" x14ac:dyDescent="0.2">
      <c r="A1007" s="90"/>
      <c r="B1007" s="276" t="s">
        <v>18</v>
      </c>
      <c r="C1007" s="277"/>
      <c r="D1007" s="277"/>
      <c r="E1007" s="277"/>
      <c r="F1007" s="277"/>
      <c r="G1007" s="278"/>
    </row>
    <row r="1008" spans="1:7" x14ac:dyDescent="0.2">
      <c r="A1008" s="90"/>
      <c r="B1008" s="276" t="s">
        <v>36</v>
      </c>
      <c r="C1008" s="278"/>
      <c r="D1008" s="91" t="s">
        <v>19</v>
      </c>
      <c r="E1008" s="18" t="s">
        <v>20</v>
      </c>
      <c r="F1008" s="92" t="s">
        <v>21</v>
      </c>
      <c r="G1008" s="93" t="s">
        <v>22</v>
      </c>
    </row>
    <row r="1009" spans="1:7" x14ac:dyDescent="0.2">
      <c r="A1009" s="90"/>
      <c r="B1009" s="274" t="s">
        <v>157</v>
      </c>
      <c r="C1009" s="275"/>
      <c r="D1009" s="94" t="s">
        <v>124</v>
      </c>
      <c r="E1009" s="214">
        <v>1</v>
      </c>
      <c r="F1009" s="207">
        <f>'Preço Médio Mercado'!N8/2</f>
        <v>16.423333333333332</v>
      </c>
      <c r="G1009" s="210">
        <f>ROUND(F1009*E1009,2)</f>
        <v>16.420000000000002</v>
      </c>
    </row>
    <row r="1010" spans="1:7" x14ac:dyDescent="0.2">
      <c r="A1010" s="90"/>
      <c r="B1010" s="279"/>
      <c r="C1010" s="280"/>
      <c r="D1010" s="271" t="s">
        <v>23</v>
      </c>
      <c r="E1010" s="272"/>
      <c r="F1010" s="273"/>
      <c r="G1010" s="95">
        <f>SUM(G1009:G1009)</f>
        <v>16.420000000000002</v>
      </c>
    </row>
    <row r="1011" spans="1:7" x14ac:dyDescent="0.2">
      <c r="A1011" s="90"/>
      <c r="B1011" s="271" t="s">
        <v>24</v>
      </c>
      <c r="C1011" s="272"/>
      <c r="D1011" s="272"/>
      <c r="E1011" s="272"/>
      <c r="F1011" s="272"/>
      <c r="G1011" s="273"/>
    </row>
    <row r="1012" spans="1:7" x14ac:dyDescent="0.2">
      <c r="A1012" s="90"/>
      <c r="B1012" s="276" t="s">
        <v>36</v>
      </c>
      <c r="C1012" s="278"/>
      <c r="D1012" s="91" t="s">
        <v>19</v>
      </c>
      <c r="E1012" s="18" t="s">
        <v>20</v>
      </c>
      <c r="F1012" s="92" t="s">
        <v>21</v>
      </c>
      <c r="G1012" s="93" t="s">
        <v>22</v>
      </c>
    </row>
    <row r="1013" spans="1:7" x14ac:dyDescent="0.2">
      <c r="A1013" s="90"/>
      <c r="B1013" s="281" t="s">
        <v>127</v>
      </c>
      <c r="C1013" s="281"/>
      <c r="D1013" s="22" t="s">
        <v>30</v>
      </c>
      <c r="E1013" s="215">
        <v>0.05</v>
      </c>
      <c r="F1013" s="216">
        <v>4.8499999999999996</v>
      </c>
      <c r="G1013" s="216">
        <f>ROUND(F1013*E1013,2)</f>
        <v>0.24</v>
      </c>
    </row>
    <row r="1014" spans="1:7" x14ac:dyDescent="0.2">
      <c r="A1014" s="90"/>
      <c r="B1014" s="83" t="s">
        <v>34</v>
      </c>
      <c r="C1014" s="84"/>
      <c r="D1014" s="22" t="s">
        <v>30</v>
      </c>
      <c r="E1014" s="215">
        <v>0.1</v>
      </c>
      <c r="F1014" s="216">
        <v>6.7</v>
      </c>
      <c r="G1014" s="216">
        <f>ROUND(F1014*E1014,2)</f>
        <v>0.67</v>
      </c>
    </row>
    <row r="1015" spans="1:7" x14ac:dyDescent="0.2">
      <c r="A1015" s="90"/>
      <c r="B1015" s="96"/>
      <c r="C1015" s="96"/>
      <c r="D1015" s="271" t="s">
        <v>26</v>
      </c>
      <c r="E1015" s="272"/>
      <c r="F1015" s="273"/>
      <c r="G1015" s="216">
        <f>SUM(G1013:G1014)</f>
        <v>0.91</v>
      </c>
    </row>
    <row r="1016" spans="1:7" x14ac:dyDescent="0.2">
      <c r="A1016" s="90"/>
      <c r="B1016" s="96"/>
      <c r="C1016" s="96"/>
      <c r="D1016" s="271" t="s">
        <v>27</v>
      </c>
      <c r="E1016" s="272"/>
      <c r="F1016" s="273"/>
      <c r="G1016" s="239">
        <f>ROUND(G1015+(G1015*E2),2)</f>
        <v>2.21</v>
      </c>
    </row>
    <row r="1017" spans="1:7" x14ac:dyDescent="0.2">
      <c r="A1017" s="90"/>
      <c r="B1017" s="98"/>
      <c r="C1017" s="99"/>
      <c r="D1017" s="271" t="s">
        <v>28</v>
      </c>
      <c r="E1017" s="272"/>
      <c r="F1017" s="272"/>
      <c r="G1017" s="273"/>
    </row>
    <row r="1018" spans="1:7" x14ac:dyDescent="0.2">
      <c r="A1018" s="90"/>
      <c r="B1018" s="100"/>
      <c r="C1018" s="101"/>
      <c r="D1018" s="271" t="s">
        <v>18</v>
      </c>
      <c r="E1018" s="272"/>
      <c r="F1018" s="273"/>
      <c r="G1018" s="240">
        <f>G1010</f>
        <v>16.420000000000002</v>
      </c>
    </row>
    <row r="1019" spans="1:7" x14ac:dyDescent="0.2">
      <c r="A1019" s="90"/>
      <c r="B1019" s="98"/>
      <c r="C1019" s="99"/>
      <c r="D1019" s="271" t="s">
        <v>24</v>
      </c>
      <c r="E1019" s="272"/>
      <c r="F1019" s="273"/>
      <c r="G1019" s="240">
        <f>G1016</f>
        <v>2.21</v>
      </c>
    </row>
    <row r="1020" spans="1:7" x14ac:dyDescent="0.2">
      <c r="A1020" s="90"/>
      <c r="B1020" s="98"/>
      <c r="C1020" s="99"/>
      <c r="D1020" s="271" t="s">
        <v>32</v>
      </c>
      <c r="E1020" s="272"/>
      <c r="F1020" s="273"/>
      <c r="G1020" s="240">
        <f>G1018+G1019</f>
        <v>18.630000000000003</v>
      </c>
    </row>
    <row r="1021" spans="1:7" x14ac:dyDescent="0.2">
      <c r="A1021" s="103"/>
      <c r="B1021" s="282" t="s">
        <v>15</v>
      </c>
      <c r="C1021" s="283"/>
      <c r="D1021" s="283"/>
      <c r="E1021" s="284"/>
      <c r="F1021" s="104" t="s">
        <v>16</v>
      </c>
      <c r="G1021" s="104" t="s">
        <v>17</v>
      </c>
    </row>
    <row r="1022" spans="1:7" ht="15" x14ac:dyDescent="0.25">
      <c r="A1022" s="241" t="s">
        <v>606</v>
      </c>
      <c r="B1022" s="285" t="s">
        <v>214</v>
      </c>
      <c r="C1022" s="286"/>
      <c r="D1022" s="286"/>
      <c r="E1022" s="287"/>
      <c r="F1022" s="14" t="s">
        <v>124</v>
      </c>
      <c r="G1022" s="89" t="s">
        <v>720</v>
      </c>
    </row>
    <row r="1023" spans="1:7" x14ac:dyDescent="0.2">
      <c r="A1023" s="90"/>
      <c r="B1023" s="276" t="s">
        <v>18</v>
      </c>
      <c r="C1023" s="277"/>
      <c r="D1023" s="277"/>
      <c r="E1023" s="277"/>
      <c r="F1023" s="277"/>
      <c r="G1023" s="278"/>
    </row>
    <row r="1024" spans="1:7" x14ac:dyDescent="0.2">
      <c r="A1024" s="90"/>
      <c r="B1024" s="276" t="s">
        <v>36</v>
      </c>
      <c r="C1024" s="278"/>
      <c r="D1024" s="91" t="s">
        <v>19</v>
      </c>
      <c r="E1024" s="18" t="s">
        <v>20</v>
      </c>
      <c r="F1024" s="92" t="s">
        <v>21</v>
      </c>
      <c r="G1024" s="93" t="s">
        <v>22</v>
      </c>
    </row>
    <row r="1025" spans="1:7" x14ac:dyDescent="0.2">
      <c r="A1025" s="90"/>
      <c r="B1025" s="274" t="s">
        <v>149</v>
      </c>
      <c r="C1025" s="275"/>
      <c r="D1025" s="94" t="s">
        <v>124</v>
      </c>
      <c r="E1025" s="214">
        <v>1</v>
      </c>
      <c r="F1025" s="207">
        <f>'Preço Médio Mercado'!N15/2</f>
        <v>53.373750000000001</v>
      </c>
      <c r="G1025" s="210">
        <f>ROUND(F1025*E1025,2)</f>
        <v>53.37</v>
      </c>
    </row>
    <row r="1026" spans="1:7" x14ac:dyDescent="0.2">
      <c r="A1026" s="90"/>
      <c r="B1026" s="279"/>
      <c r="C1026" s="280"/>
      <c r="D1026" s="271" t="s">
        <v>23</v>
      </c>
      <c r="E1026" s="272"/>
      <c r="F1026" s="273"/>
      <c r="G1026" s="95">
        <f>SUM(G1025:G1025)</f>
        <v>53.37</v>
      </c>
    </row>
    <row r="1027" spans="1:7" x14ac:dyDescent="0.2">
      <c r="A1027" s="90"/>
      <c r="B1027" s="271" t="s">
        <v>24</v>
      </c>
      <c r="C1027" s="272"/>
      <c r="D1027" s="272"/>
      <c r="E1027" s="272"/>
      <c r="F1027" s="272"/>
      <c r="G1027" s="273"/>
    </row>
    <row r="1028" spans="1:7" x14ac:dyDescent="0.2">
      <c r="A1028" s="90"/>
      <c r="B1028" s="276" t="s">
        <v>36</v>
      </c>
      <c r="C1028" s="278"/>
      <c r="D1028" s="91" t="s">
        <v>19</v>
      </c>
      <c r="E1028" s="18" t="s">
        <v>20</v>
      </c>
      <c r="F1028" s="92" t="s">
        <v>21</v>
      </c>
      <c r="G1028" s="93" t="s">
        <v>22</v>
      </c>
    </row>
    <row r="1029" spans="1:7" x14ac:dyDescent="0.2">
      <c r="A1029" s="90"/>
      <c r="B1029" s="281" t="s">
        <v>127</v>
      </c>
      <c r="C1029" s="281"/>
      <c r="D1029" s="22" t="s">
        <v>30</v>
      </c>
      <c r="E1029" s="215">
        <v>0.05</v>
      </c>
      <c r="F1029" s="216">
        <v>4.8499999999999996</v>
      </c>
      <c r="G1029" s="216">
        <f>ROUND(F1029*E1029,2)</f>
        <v>0.24</v>
      </c>
    </row>
    <row r="1030" spans="1:7" x14ac:dyDescent="0.2">
      <c r="A1030" s="90"/>
      <c r="B1030" s="83" t="s">
        <v>34</v>
      </c>
      <c r="C1030" s="84"/>
      <c r="D1030" s="22" t="s">
        <v>30</v>
      </c>
      <c r="E1030" s="215">
        <v>0.1</v>
      </c>
      <c r="F1030" s="216">
        <v>6.7</v>
      </c>
      <c r="G1030" s="216">
        <f>ROUND(F1030*E1030,2)</f>
        <v>0.67</v>
      </c>
    </row>
    <row r="1031" spans="1:7" x14ac:dyDescent="0.2">
      <c r="A1031" s="90"/>
      <c r="B1031" s="96"/>
      <c r="C1031" s="96"/>
      <c r="D1031" s="271" t="s">
        <v>26</v>
      </c>
      <c r="E1031" s="272"/>
      <c r="F1031" s="273"/>
      <c r="G1031" s="216">
        <f>SUM(G1029:G1030)</f>
        <v>0.91</v>
      </c>
    </row>
    <row r="1032" spans="1:7" x14ac:dyDescent="0.2">
      <c r="A1032" s="90"/>
      <c r="B1032" s="96"/>
      <c r="C1032" s="96"/>
      <c r="D1032" s="271" t="s">
        <v>27</v>
      </c>
      <c r="E1032" s="272"/>
      <c r="F1032" s="273"/>
      <c r="G1032" s="239">
        <f>ROUND(G1031+(G1031*E2),2)</f>
        <v>2.21</v>
      </c>
    </row>
    <row r="1033" spans="1:7" x14ac:dyDescent="0.2">
      <c r="A1033" s="90"/>
      <c r="B1033" s="98"/>
      <c r="C1033" s="99"/>
      <c r="D1033" s="271" t="s">
        <v>28</v>
      </c>
      <c r="E1033" s="272"/>
      <c r="F1033" s="272"/>
      <c r="G1033" s="273"/>
    </row>
    <row r="1034" spans="1:7" x14ac:dyDescent="0.2">
      <c r="A1034" s="90"/>
      <c r="B1034" s="100"/>
      <c r="C1034" s="101"/>
      <c r="D1034" s="271" t="s">
        <v>18</v>
      </c>
      <c r="E1034" s="272"/>
      <c r="F1034" s="273"/>
      <c r="G1034" s="240">
        <f>G1026</f>
        <v>53.37</v>
      </c>
    </row>
    <row r="1035" spans="1:7" x14ac:dyDescent="0.2">
      <c r="A1035" s="90"/>
      <c r="B1035" s="98"/>
      <c r="C1035" s="99"/>
      <c r="D1035" s="271" t="s">
        <v>24</v>
      </c>
      <c r="E1035" s="272"/>
      <c r="F1035" s="273"/>
      <c r="G1035" s="240">
        <f>G1032</f>
        <v>2.21</v>
      </c>
    </row>
    <row r="1036" spans="1:7" x14ac:dyDescent="0.2">
      <c r="A1036" s="90"/>
      <c r="B1036" s="98"/>
      <c r="C1036" s="99"/>
      <c r="D1036" s="271" t="s">
        <v>32</v>
      </c>
      <c r="E1036" s="272"/>
      <c r="F1036" s="273"/>
      <c r="G1036" s="240">
        <f>G1034+G1035</f>
        <v>55.58</v>
      </c>
    </row>
    <row r="1037" spans="1:7" x14ac:dyDescent="0.2">
      <c r="A1037" s="103"/>
      <c r="B1037" s="282" t="s">
        <v>15</v>
      </c>
      <c r="C1037" s="283"/>
      <c r="D1037" s="283"/>
      <c r="E1037" s="284"/>
      <c r="F1037" s="104" t="s">
        <v>16</v>
      </c>
      <c r="G1037" s="104" t="s">
        <v>17</v>
      </c>
    </row>
    <row r="1038" spans="1:7" ht="15" x14ac:dyDescent="0.25">
      <c r="A1038" s="241" t="s">
        <v>786</v>
      </c>
      <c r="B1038" s="285" t="s">
        <v>215</v>
      </c>
      <c r="C1038" s="286"/>
      <c r="D1038" s="286"/>
      <c r="E1038" s="287"/>
      <c r="F1038" s="14" t="s">
        <v>16</v>
      </c>
      <c r="G1038" s="89" t="s">
        <v>720</v>
      </c>
    </row>
    <row r="1039" spans="1:7" x14ac:dyDescent="0.2">
      <c r="A1039" s="90"/>
      <c r="B1039" s="276" t="s">
        <v>18</v>
      </c>
      <c r="C1039" s="277"/>
      <c r="D1039" s="277"/>
      <c r="E1039" s="277"/>
      <c r="F1039" s="277"/>
      <c r="G1039" s="278"/>
    </row>
    <row r="1040" spans="1:7" x14ac:dyDescent="0.2">
      <c r="A1040" s="90"/>
      <c r="B1040" s="276" t="s">
        <v>36</v>
      </c>
      <c r="C1040" s="278"/>
      <c r="D1040" s="91" t="s">
        <v>19</v>
      </c>
      <c r="E1040" s="18" t="s">
        <v>20</v>
      </c>
      <c r="F1040" s="92" t="s">
        <v>21</v>
      </c>
      <c r="G1040" s="93" t="s">
        <v>22</v>
      </c>
    </row>
    <row r="1041" spans="1:7" x14ac:dyDescent="0.2">
      <c r="A1041" s="90"/>
      <c r="B1041" s="274" t="s">
        <v>150</v>
      </c>
      <c r="C1041" s="275"/>
      <c r="D1041" s="94" t="s">
        <v>29</v>
      </c>
      <c r="E1041" s="214">
        <v>1</v>
      </c>
      <c r="F1041" s="207">
        <f>'Preço Médio Mercado'!N16</f>
        <v>31.945000000000004</v>
      </c>
      <c r="G1041" s="210">
        <f>ROUND(F1041*E1041,2)</f>
        <v>31.95</v>
      </c>
    </row>
    <row r="1042" spans="1:7" x14ac:dyDescent="0.2">
      <c r="A1042" s="90"/>
      <c r="B1042" s="279"/>
      <c r="C1042" s="280"/>
      <c r="D1042" s="271" t="s">
        <v>23</v>
      </c>
      <c r="E1042" s="272"/>
      <c r="F1042" s="273"/>
      <c r="G1042" s="95">
        <f>SUM(G1041:G1041)</f>
        <v>31.95</v>
      </c>
    </row>
    <row r="1043" spans="1:7" x14ac:dyDescent="0.2">
      <c r="A1043" s="90"/>
      <c r="B1043" s="271" t="s">
        <v>24</v>
      </c>
      <c r="C1043" s="272"/>
      <c r="D1043" s="272"/>
      <c r="E1043" s="272"/>
      <c r="F1043" s="272"/>
      <c r="G1043" s="273"/>
    </row>
    <row r="1044" spans="1:7" x14ac:dyDescent="0.2">
      <c r="A1044" s="90"/>
      <c r="B1044" s="276" t="s">
        <v>36</v>
      </c>
      <c r="C1044" s="278"/>
      <c r="D1044" s="91" t="s">
        <v>19</v>
      </c>
      <c r="E1044" s="18" t="s">
        <v>20</v>
      </c>
      <c r="F1044" s="92" t="s">
        <v>21</v>
      </c>
      <c r="G1044" s="93" t="s">
        <v>22</v>
      </c>
    </row>
    <row r="1045" spans="1:7" x14ac:dyDescent="0.2">
      <c r="A1045" s="90"/>
      <c r="B1045" s="281" t="s">
        <v>127</v>
      </c>
      <c r="C1045" s="281"/>
      <c r="D1045" s="22" t="s">
        <v>30</v>
      </c>
      <c r="E1045" s="215">
        <v>0.05</v>
      </c>
      <c r="F1045" s="216">
        <v>4.8499999999999996</v>
      </c>
      <c r="G1045" s="216">
        <f>ROUND(F1045*E1045,2)</f>
        <v>0.24</v>
      </c>
    </row>
    <row r="1046" spans="1:7" x14ac:dyDescent="0.2">
      <c r="A1046" s="90"/>
      <c r="B1046" s="83" t="s">
        <v>34</v>
      </c>
      <c r="C1046" s="84"/>
      <c r="D1046" s="22" t="s">
        <v>30</v>
      </c>
      <c r="E1046" s="215">
        <v>0.1</v>
      </c>
      <c r="F1046" s="216">
        <v>6.7</v>
      </c>
      <c r="G1046" s="216">
        <f>ROUND(F1046*E1046,2)</f>
        <v>0.67</v>
      </c>
    </row>
    <row r="1047" spans="1:7" x14ac:dyDescent="0.2">
      <c r="A1047" s="90"/>
      <c r="B1047" s="96"/>
      <c r="C1047" s="96"/>
      <c r="D1047" s="271" t="s">
        <v>26</v>
      </c>
      <c r="E1047" s="272"/>
      <c r="F1047" s="273"/>
      <c r="G1047" s="216">
        <f>SUM(G1045:G1046)</f>
        <v>0.91</v>
      </c>
    </row>
    <row r="1048" spans="1:7" x14ac:dyDescent="0.2">
      <c r="A1048" s="90"/>
      <c r="B1048" s="96"/>
      <c r="C1048" s="96"/>
      <c r="D1048" s="271" t="s">
        <v>27</v>
      </c>
      <c r="E1048" s="272"/>
      <c r="F1048" s="273"/>
      <c r="G1048" s="239">
        <f>ROUND(G1047+(G1047*E2),2)</f>
        <v>2.21</v>
      </c>
    </row>
    <row r="1049" spans="1:7" x14ac:dyDescent="0.2">
      <c r="A1049" s="90"/>
      <c r="B1049" s="98"/>
      <c r="C1049" s="99"/>
      <c r="D1049" s="271" t="s">
        <v>28</v>
      </c>
      <c r="E1049" s="272"/>
      <c r="F1049" s="272"/>
      <c r="G1049" s="273"/>
    </row>
    <row r="1050" spans="1:7" x14ac:dyDescent="0.2">
      <c r="A1050" s="90"/>
      <c r="B1050" s="100"/>
      <c r="C1050" s="101"/>
      <c r="D1050" s="271" t="s">
        <v>18</v>
      </c>
      <c r="E1050" s="272"/>
      <c r="F1050" s="273"/>
      <c r="G1050" s="240">
        <f>G1042</f>
        <v>31.95</v>
      </c>
    </row>
    <row r="1051" spans="1:7" x14ac:dyDescent="0.2">
      <c r="A1051" s="90"/>
      <c r="B1051" s="98"/>
      <c r="C1051" s="99"/>
      <c r="D1051" s="271" t="s">
        <v>24</v>
      </c>
      <c r="E1051" s="272"/>
      <c r="F1051" s="273"/>
      <c r="G1051" s="240">
        <f>G1048</f>
        <v>2.21</v>
      </c>
    </row>
    <row r="1052" spans="1:7" x14ac:dyDescent="0.2">
      <c r="A1052" s="90"/>
      <c r="B1052" s="98"/>
      <c r="C1052" s="99"/>
      <c r="D1052" s="271" t="s">
        <v>32</v>
      </c>
      <c r="E1052" s="272"/>
      <c r="F1052" s="273"/>
      <c r="G1052" s="240">
        <f>G1050+G1051</f>
        <v>34.159999999999997</v>
      </c>
    </row>
    <row r="1053" spans="1:7" x14ac:dyDescent="0.2">
      <c r="A1053" s="103"/>
      <c r="B1053" s="282" t="s">
        <v>15</v>
      </c>
      <c r="C1053" s="283"/>
      <c r="D1053" s="283"/>
      <c r="E1053" s="284"/>
      <c r="F1053" s="104" t="s">
        <v>16</v>
      </c>
      <c r="G1053" s="104" t="s">
        <v>17</v>
      </c>
    </row>
    <row r="1054" spans="1:7" ht="15" x14ac:dyDescent="0.25">
      <c r="A1054" s="241" t="s">
        <v>787</v>
      </c>
      <c r="B1054" s="285" t="s">
        <v>216</v>
      </c>
      <c r="C1054" s="286"/>
      <c r="D1054" s="286"/>
      <c r="E1054" s="287"/>
      <c r="F1054" s="14" t="s">
        <v>16</v>
      </c>
      <c r="G1054" s="89" t="s">
        <v>720</v>
      </c>
    </row>
    <row r="1055" spans="1:7" x14ac:dyDescent="0.2">
      <c r="A1055" s="90"/>
      <c r="B1055" s="276" t="s">
        <v>18</v>
      </c>
      <c r="C1055" s="277"/>
      <c r="D1055" s="277"/>
      <c r="E1055" s="277"/>
      <c r="F1055" s="277"/>
      <c r="G1055" s="278"/>
    </row>
    <row r="1056" spans="1:7" x14ac:dyDescent="0.2">
      <c r="A1056" s="90"/>
      <c r="B1056" s="276" t="s">
        <v>36</v>
      </c>
      <c r="C1056" s="278"/>
      <c r="D1056" s="91" t="s">
        <v>19</v>
      </c>
      <c r="E1056" s="18" t="s">
        <v>20</v>
      </c>
      <c r="F1056" s="92" t="s">
        <v>21</v>
      </c>
      <c r="G1056" s="93" t="s">
        <v>22</v>
      </c>
    </row>
    <row r="1057" spans="1:7" x14ac:dyDescent="0.2">
      <c r="A1057" s="90"/>
      <c r="B1057" s="274" t="s">
        <v>151</v>
      </c>
      <c r="C1057" s="275"/>
      <c r="D1057" s="94" t="s">
        <v>29</v>
      </c>
      <c r="E1057" s="214">
        <v>1</v>
      </c>
      <c r="F1057" s="207">
        <f>'Preço Médio Mercado'!N17</f>
        <v>29.442499999999995</v>
      </c>
      <c r="G1057" s="210">
        <f>ROUND(F1057*E1057,2)</f>
        <v>29.44</v>
      </c>
    </row>
    <row r="1058" spans="1:7" x14ac:dyDescent="0.2">
      <c r="A1058" s="90"/>
      <c r="B1058" s="279"/>
      <c r="C1058" s="280"/>
      <c r="D1058" s="271" t="s">
        <v>23</v>
      </c>
      <c r="E1058" s="272"/>
      <c r="F1058" s="273"/>
      <c r="G1058" s="95">
        <f>SUM(G1057:G1057)</f>
        <v>29.44</v>
      </c>
    </row>
    <row r="1059" spans="1:7" x14ac:dyDescent="0.2">
      <c r="A1059" s="90"/>
      <c r="B1059" s="271" t="s">
        <v>24</v>
      </c>
      <c r="C1059" s="272"/>
      <c r="D1059" s="272"/>
      <c r="E1059" s="272"/>
      <c r="F1059" s="272"/>
      <c r="G1059" s="273"/>
    </row>
    <row r="1060" spans="1:7" x14ac:dyDescent="0.2">
      <c r="A1060" s="90"/>
      <c r="B1060" s="276" t="s">
        <v>36</v>
      </c>
      <c r="C1060" s="278"/>
      <c r="D1060" s="91" t="s">
        <v>19</v>
      </c>
      <c r="E1060" s="18" t="s">
        <v>20</v>
      </c>
      <c r="F1060" s="92" t="s">
        <v>21</v>
      </c>
      <c r="G1060" s="93" t="s">
        <v>22</v>
      </c>
    </row>
    <row r="1061" spans="1:7" x14ac:dyDescent="0.2">
      <c r="A1061" s="90"/>
      <c r="B1061" s="281" t="s">
        <v>127</v>
      </c>
      <c r="C1061" s="281"/>
      <c r="D1061" s="22" t="s">
        <v>30</v>
      </c>
      <c r="E1061" s="215">
        <v>0.05</v>
      </c>
      <c r="F1061" s="216">
        <v>4.8499999999999996</v>
      </c>
      <c r="G1061" s="216">
        <f>ROUND(F1061*E1061,2)</f>
        <v>0.24</v>
      </c>
    </row>
    <row r="1062" spans="1:7" x14ac:dyDescent="0.2">
      <c r="A1062" s="90"/>
      <c r="B1062" s="83" t="s">
        <v>34</v>
      </c>
      <c r="C1062" s="84"/>
      <c r="D1062" s="22" t="s">
        <v>30</v>
      </c>
      <c r="E1062" s="215">
        <v>0.1</v>
      </c>
      <c r="F1062" s="216">
        <v>6.7</v>
      </c>
      <c r="G1062" s="216">
        <f>ROUND(F1062*E1062,2)</f>
        <v>0.67</v>
      </c>
    </row>
    <row r="1063" spans="1:7" x14ac:dyDescent="0.2">
      <c r="A1063" s="90"/>
      <c r="B1063" s="96"/>
      <c r="C1063" s="96"/>
      <c r="D1063" s="271" t="s">
        <v>26</v>
      </c>
      <c r="E1063" s="272"/>
      <c r="F1063" s="273"/>
      <c r="G1063" s="216">
        <f>SUM(G1061:G1062)</f>
        <v>0.91</v>
      </c>
    </row>
    <row r="1064" spans="1:7" x14ac:dyDescent="0.2">
      <c r="A1064" s="90"/>
      <c r="B1064" s="96"/>
      <c r="C1064" s="96"/>
      <c r="D1064" s="271" t="s">
        <v>27</v>
      </c>
      <c r="E1064" s="272"/>
      <c r="F1064" s="273"/>
      <c r="G1064" s="239">
        <f>ROUND(G1063+(G1063*E2),2)</f>
        <v>2.21</v>
      </c>
    </row>
    <row r="1065" spans="1:7" x14ac:dyDescent="0.2">
      <c r="A1065" s="90"/>
      <c r="B1065" s="98"/>
      <c r="C1065" s="99"/>
      <c r="D1065" s="271" t="s">
        <v>28</v>
      </c>
      <c r="E1065" s="272"/>
      <c r="F1065" s="272"/>
      <c r="G1065" s="273"/>
    </row>
    <row r="1066" spans="1:7" x14ac:dyDescent="0.2">
      <c r="A1066" s="90"/>
      <c r="B1066" s="100"/>
      <c r="C1066" s="101"/>
      <c r="D1066" s="271" t="s">
        <v>18</v>
      </c>
      <c r="E1066" s="272"/>
      <c r="F1066" s="273"/>
      <c r="G1066" s="240">
        <f>G1058</f>
        <v>29.44</v>
      </c>
    </row>
    <row r="1067" spans="1:7" x14ac:dyDescent="0.2">
      <c r="A1067" s="90"/>
      <c r="B1067" s="98"/>
      <c r="C1067" s="99"/>
      <c r="D1067" s="271" t="s">
        <v>24</v>
      </c>
      <c r="E1067" s="272"/>
      <c r="F1067" s="273"/>
      <c r="G1067" s="240">
        <f>G1064</f>
        <v>2.21</v>
      </c>
    </row>
    <row r="1068" spans="1:7" x14ac:dyDescent="0.2">
      <c r="A1068" s="90"/>
      <c r="B1068" s="98"/>
      <c r="C1068" s="99"/>
      <c r="D1068" s="271" t="s">
        <v>32</v>
      </c>
      <c r="E1068" s="272"/>
      <c r="F1068" s="273"/>
      <c r="G1068" s="240">
        <f>G1066+G1067</f>
        <v>31.650000000000002</v>
      </c>
    </row>
    <row r="1069" spans="1:7" x14ac:dyDescent="0.2">
      <c r="A1069" s="103"/>
      <c r="B1069" s="282" t="s">
        <v>15</v>
      </c>
      <c r="C1069" s="283"/>
      <c r="D1069" s="283"/>
      <c r="E1069" s="284"/>
      <c r="F1069" s="104" t="s">
        <v>16</v>
      </c>
      <c r="G1069" s="104" t="s">
        <v>17</v>
      </c>
    </row>
    <row r="1070" spans="1:7" ht="15" x14ac:dyDescent="0.25">
      <c r="A1070" s="241" t="s">
        <v>788</v>
      </c>
      <c r="B1070" s="285" t="s">
        <v>199</v>
      </c>
      <c r="C1070" s="286"/>
      <c r="D1070" s="286"/>
      <c r="E1070" s="287"/>
      <c r="F1070" s="14" t="s">
        <v>16</v>
      </c>
      <c r="G1070" s="89" t="s">
        <v>720</v>
      </c>
    </row>
    <row r="1071" spans="1:7" x14ac:dyDescent="0.2">
      <c r="A1071" s="90"/>
      <c r="B1071" s="276" t="s">
        <v>18</v>
      </c>
      <c r="C1071" s="277"/>
      <c r="D1071" s="277"/>
      <c r="E1071" s="277"/>
      <c r="F1071" s="277"/>
      <c r="G1071" s="278"/>
    </row>
    <row r="1072" spans="1:7" x14ac:dyDescent="0.2">
      <c r="A1072" s="90"/>
      <c r="B1072" s="276" t="s">
        <v>36</v>
      </c>
      <c r="C1072" s="278"/>
      <c r="D1072" s="91" t="s">
        <v>19</v>
      </c>
      <c r="E1072" s="18" t="s">
        <v>20</v>
      </c>
      <c r="F1072" s="92" t="s">
        <v>21</v>
      </c>
      <c r="G1072" s="93" t="s">
        <v>22</v>
      </c>
    </row>
    <row r="1073" spans="1:7" x14ac:dyDescent="0.2">
      <c r="A1073" s="90"/>
      <c r="B1073" s="274" t="s">
        <v>181</v>
      </c>
      <c r="C1073" s="275"/>
      <c r="D1073" s="94" t="s">
        <v>29</v>
      </c>
      <c r="E1073" s="214">
        <v>1</v>
      </c>
      <c r="F1073" s="207">
        <f>'Preço Médio Mercado'!N9</f>
        <v>4.28</v>
      </c>
      <c r="G1073" s="210">
        <f>ROUND(F1073*E1073,2)</f>
        <v>4.28</v>
      </c>
    </row>
    <row r="1074" spans="1:7" x14ac:dyDescent="0.2">
      <c r="A1074" s="90"/>
      <c r="B1074" s="279"/>
      <c r="C1074" s="280"/>
      <c r="D1074" s="271" t="s">
        <v>23</v>
      </c>
      <c r="E1074" s="272"/>
      <c r="F1074" s="273"/>
      <c r="G1074" s="239">
        <f>SUM(G1073:G1073)</f>
        <v>4.28</v>
      </c>
    </row>
    <row r="1075" spans="1:7" x14ac:dyDescent="0.2">
      <c r="A1075" s="90"/>
      <c r="B1075" s="271" t="s">
        <v>24</v>
      </c>
      <c r="C1075" s="272"/>
      <c r="D1075" s="272"/>
      <c r="E1075" s="272"/>
      <c r="F1075" s="272"/>
      <c r="G1075" s="273"/>
    </row>
    <row r="1076" spans="1:7" x14ac:dyDescent="0.2">
      <c r="A1076" s="90"/>
      <c r="B1076" s="276" t="s">
        <v>36</v>
      </c>
      <c r="C1076" s="278"/>
      <c r="D1076" s="91" t="s">
        <v>19</v>
      </c>
      <c r="E1076" s="18" t="s">
        <v>20</v>
      </c>
      <c r="F1076" s="92" t="s">
        <v>21</v>
      </c>
      <c r="G1076" s="93" t="s">
        <v>22</v>
      </c>
    </row>
    <row r="1077" spans="1:7" x14ac:dyDescent="0.2">
      <c r="A1077" s="90"/>
      <c r="B1077" s="281" t="s">
        <v>127</v>
      </c>
      <c r="C1077" s="281"/>
      <c r="D1077" s="22" t="s">
        <v>30</v>
      </c>
      <c r="E1077" s="215">
        <v>0.05</v>
      </c>
      <c r="F1077" s="216">
        <v>4.8499999999999996</v>
      </c>
      <c r="G1077" s="216">
        <f>ROUND(F1077*E1077,2)</f>
        <v>0.24</v>
      </c>
    </row>
    <row r="1078" spans="1:7" x14ac:dyDescent="0.2">
      <c r="A1078" s="90"/>
      <c r="B1078" s="83" t="s">
        <v>34</v>
      </c>
      <c r="C1078" s="84"/>
      <c r="D1078" s="22" t="s">
        <v>30</v>
      </c>
      <c r="E1078" s="215">
        <v>0.1</v>
      </c>
      <c r="F1078" s="216">
        <v>6.7</v>
      </c>
      <c r="G1078" s="216">
        <f>ROUND(F1078*E1078,2)</f>
        <v>0.67</v>
      </c>
    </row>
    <row r="1079" spans="1:7" x14ac:dyDescent="0.2">
      <c r="A1079" s="90"/>
      <c r="B1079" s="96"/>
      <c r="C1079" s="96"/>
      <c r="D1079" s="271" t="s">
        <v>26</v>
      </c>
      <c r="E1079" s="272"/>
      <c r="F1079" s="273"/>
      <c r="G1079" s="216">
        <f>SUM(G1077:G1078)</f>
        <v>0.91</v>
      </c>
    </row>
    <row r="1080" spans="1:7" x14ac:dyDescent="0.2">
      <c r="A1080" s="90"/>
      <c r="B1080" s="96"/>
      <c r="C1080" s="96"/>
      <c r="D1080" s="271" t="s">
        <v>27</v>
      </c>
      <c r="E1080" s="272"/>
      <c r="F1080" s="273"/>
      <c r="G1080" s="239">
        <f>ROUND(G1079+(G1079*E2),2)</f>
        <v>2.21</v>
      </c>
    </row>
    <row r="1081" spans="1:7" x14ac:dyDescent="0.2">
      <c r="A1081" s="90"/>
      <c r="B1081" s="98"/>
      <c r="C1081" s="99"/>
      <c r="D1081" s="271" t="s">
        <v>28</v>
      </c>
      <c r="E1081" s="272"/>
      <c r="F1081" s="272"/>
      <c r="G1081" s="273"/>
    </row>
    <row r="1082" spans="1:7" x14ac:dyDescent="0.2">
      <c r="A1082" s="90"/>
      <c r="B1082" s="100"/>
      <c r="C1082" s="101"/>
      <c r="D1082" s="271" t="s">
        <v>18</v>
      </c>
      <c r="E1082" s="272"/>
      <c r="F1082" s="273"/>
      <c r="G1082" s="240">
        <f>G1074</f>
        <v>4.28</v>
      </c>
    </row>
    <row r="1083" spans="1:7" x14ac:dyDescent="0.2">
      <c r="A1083" s="90"/>
      <c r="B1083" s="98"/>
      <c r="C1083" s="99"/>
      <c r="D1083" s="271" t="s">
        <v>24</v>
      </c>
      <c r="E1083" s="272"/>
      <c r="F1083" s="273"/>
      <c r="G1083" s="240">
        <f>G1080</f>
        <v>2.21</v>
      </c>
    </row>
    <row r="1084" spans="1:7" x14ac:dyDescent="0.2">
      <c r="A1084" s="90"/>
      <c r="B1084" s="98"/>
      <c r="C1084" s="99"/>
      <c r="D1084" s="271" t="s">
        <v>32</v>
      </c>
      <c r="E1084" s="272"/>
      <c r="F1084" s="273"/>
      <c r="G1084" s="240">
        <f>G1082+G1083</f>
        <v>6.49</v>
      </c>
    </row>
    <row r="1085" spans="1:7" x14ac:dyDescent="0.2">
      <c r="A1085" s="103"/>
      <c r="B1085" s="282" t="s">
        <v>15</v>
      </c>
      <c r="C1085" s="283"/>
      <c r="D1085" s="283"/>
      <c r="E1085" s="284"/>
      <c r="F1085" s="104" t="s">
        <v>16</v>
      </c>
      <c r="G1085" s="104" t="s">
        <v>17</v>
      </c>
    </row>
    <row r="1086" spans="1:7" ht="15" x14ac:dyDescent="0.25">
      <c r="A1086" s="241" t="s">
        <v>789</v>
      </c>
      <c r="B1086" s="285" t="s">
        <v>236</v>
      </c>
      <c r="C1086" s="286"/>
      <c r="D1086" s="286"/>
      <c r="E1086" s="287"/>
      <c r="F1086" s="14" t="s">
        <v>16</v>
      </c>
      <c r="G1086" s="89" t="s">
        <v>720</v>
      </c>
    </row>
    <row r="1087" spans="1:7" x14ac:dyDescent="0.2">
      <c r="A1087" s="90"/>
      <c r="B1087" s="276" t="s">
        <v>18</v>
      </c>
      <c r="C1087" s="277"/>
      <c r="D1087" s="277"/>
      <c r="E1087" s="277"/>
      <c r="F1087" s="277"/>
      <c r="G1087" s="278"/>
    </row>
    <row r="1088" spans="1:7" x14ac:dyDescent="0.2">
      <c r="A1088" s="90"/>
      <c r="B1088" s="276" t="s">
        <v>36</v>
      </c>
      <c r="C1088" s="278"/>
      <c r="D1088" s="91" t="s">
        <v>19</v>
      </c>
      <c r="E1088" s="18" t="s">
        <v>20</v>
      </c>
      <c r="F1088" s="92" t="s">
        <v>21</v>
      </c>
      <c r="G1088" s="93" t="s">
        <v>22</v>
      </c>
    </row>
    <row r="1089" spans="1:7" x14ac:dyDescent="0.2">
      <c r="A1089" s="90"/>
      <c r="B1089" s="274" t="s">
        <v>152</v>
      </c>
      <c r="C1089" s="275"/>
      <c r="D1089" s="94" t="s">
        <v>29</v>
      </c>
      <c r="E1089" s="214">
        <v>1</v>
      </c>
      <c r="F1089" s="207">
        <f>'Preço Médio Mercado'!N18</f>
        <v>20.189999999999998</v>
      </c>
      <c r="G1089" s="210">
        <f>ROUND(F1089*E1089,2)</f>
        <v>20.190000000000001</v>
      </c>
    </row>
    <row r="1090" spans="1:7" x14ac:dyDescent="0.2">
      <c r="A1090" s="90"/>
      <c r="B1090" s="279"/>
      <c r="C1090" s="280"/>
      <c r="D1090" s="271" t="s">
        <v>23</v>
      </c>
      <c r="E1090" s="272"/>
      <c r="F1090" s="273"/>
      <c r="G1090" s="95">
        <f>SUM(G1089:G1089)</f>
        <v>20.190000000000001</v>
      </c>
    </row>
    <row r="1091" spans="1:7" x14ac:dyDescent="0.2">
      <c r="A1091" s="90"/>
      <c r="B1091" s="271" t="s">
        <v>24</v>
      </c>
      <c r="C1091" s="272"/>
      <c r="D1091" s="272"/>
      <c r="E1091" s="272"/>
      <c r="F1091" s="272"/>
      <c r="G1091" s="273"/>
    </row>
    <row r="1092" spans="1:7" x14ac:dyDescent="0.2">
      <c r="A1092" s="90"/>
      <c r="B1092" s="276" t="s">
        <v>36</v>
      </c>
      <c r="C1092" s="278"/>
      <c r="D1092" s="91" t="s">
        <v>19</v>
      </c>
      <c r="E1092" s="18" t="s">
        <v>20</v>
      </c>
      <c r="F1092" s="92" t="s">
        <v>21</v>
      </c>
      <c r="G1092" s="93" t="s">
        <v>22</v>
      </c>
    </row>
    <row r="1093" spans="1:7" x14ac:dyDescent="0.2">
      <c r="A1093" s="90"/>
      <c r="B1093" s="281" t="s">
        <v>127</v>
      </c>
      <c r="C1093" s="281"/>
      <c r="D1093" s="22" t="s">
        <v>30</v>
      </c>
      <c r="E1093" s="215">
        <v>0.2</v>
      </c>
      <c r="F1093" s="216">
        <v>4.8499999999999996</v>
      </c>
      <c r="G1093" s="216">
        <f>ROUND(F1093*E1093,2)</f>
        <v>0.97</v>
      </c>
    </row>
    <row r="1094" spans="1:7" x14ac:dyDescent="0.2">
      <c r="A1094" s="90"/>
      <c r="B1094" s="83" t="s">
        <v>34</v>
      </c>
      <c r="C1094" s="84"/>
      <c r="D1094" s="22" t="s">
        <v>30</v>
      </c>
      <c r="E1094" s="215">
        <v>0.4</v>
      </c>
      <c r="F1094" s="216">
        <v>6.7</v>
      </c>
      <c r="G1094" s="216">
        <f>ROUND(F1094*E1094,2)</f>
        <v>2.68</v>
      </c>
    </row>
    <row r="1095" spans="1:7" x14ac:dyDescent="0.2">
      <c r="A1095" s="90"/>
      <c r="B1095" s="96"/>
      <c r="C1095" s="96"/>
      <c r="D1095" s="271" t="s">
        <v>26</v>
      </c>
      <c r="E1095" s="272"/>
      <c r="F1095" s="273"/>
      <c r="G1095" s="216">
        <f>SUM(G1093:G1094)</f>
        <v>3.6500000000000004</v>
      </c>
    </row>
    <row r="1096" spans="1:7" x14ac:dyDescent="0.2">
      <c r="A1096" s="90"/>
      <c r="B1096" s="96"/>
      <c r="C1096" s="96"/>
      <c r="D1096" s="271" t="s">
        <v>27</v>
      </c>
      <c r="E1096" s="272"/>
      <c r="F1096" s="273"/>
      <c r="G1096" s="239">
        <f>ROUND(G1095+(G1095*E2),2)</f>
        <v>8.86</v>
      </c>
    </row>
    <row r="1097" spans="1:7" x14ac:dyDescent="0.2">
      <c r="A1097" s="90"/>
      <c r="B1097" s="98"/>
      <c r="C1097" s="99"/>
      <c r="D1097" s="271" t="s">
        <v>28</v>
      </c>
      <c r="E1097" s="272"/>
      <c r="F1097" s="272"/>
      <c r="G1097" s="273"/>
    </row>
    <row r="1098" spans="1:7" x14ac:dyDescent="0.2">
      <c r="A1098" s="90"/>
      <c r="B1098" s="100"/>
      <c r="C1098" s="101"/>
      <c r="D1098" s="271" t="s">
        <v>18</v>
      </c>
      <c r="E1098" s="272"/>
      <c r="F1098" s="273"/>
      <c r="G1098" s="240">
        <f>G1090</f>
        <v>20.190000000000001</v>
      </c>
    </row>
    <row r="1099" spans="1:7" x14ac:dyDescent="0.2">
      <c r="A1099" s="90"/>
      <c r="B1099" s="98"/>
      <c r="C1099" s="99"/>
      <c r="D1099" s="271" t="s">
        <v>24</v>
      </c>
      <c r="E1099" s="272"/>
      <c r="F1099" s="273"/>
      <c r="G1099" s="240">
        <f>G1096</f>
        <v>8.86</v>
      </c>
    </row>
    <row r="1100" spans="1:7" x14ac:dyDescent="0.2">
      <c r="A1100" s="90"/>
      <c r="B1100" s="98"/>
      <c r="C1100" s="99"/>
      <c r="D1100" s="271" t="s">
        <v>32</v>
      </c>
      <c r="E1100" s="272"/>
      <c r="F1100" s="273"/>
      <c r="G1100" s="240">
        <f>G1098+G1099</f>
        <v>29.05</v>
      </c>
    </row>
    <row r="1101" spans="1:7" x14ac:dyDescent="0.2">
      <c r="A1101" s="103"/>
      <c r="B1101" s="282" t="s">
        <v>15</v>
      </c>
      <c r="C1101" s="283"/>
      <c r="D1101" s="283"/>
      <c r="E1101" s="284"/>
      <c r="F1101" s="104" t="s">
        <v>16</v>
      </c>
      <c r="G1101" s="104" t="s">
        <v>17</v>
      </c>
    </row>
    <row r="1102" spans="1:7" ht="15" x14ac:dyDescent="0.25">
      <c r="A1102" s="241" t="s">
        <v>794</v>
      </c>
      <c r="B1102" s="285" t="s">
        <v>200</v>
      </c>
      <c r="C1102" s="286"/>
      <c r="D1102" s="286"/>
      <c r="E1102" s="287"/>
      <c r="F1102" s="14" t="s">
        <v>16</v>
      </c>
      <c r="G1102" s="89" t="s">
        <v>720</v>
      </c>
    </row>
    <row r="1103" spans="1:7" x14ac:dyDescent="0.2">
      <c r="A1103" s="90"/>
      <c r="B1103" s="276" t="s">
        <v>18</v>
      </c>
      <c r="C1103" s="277"/>
      <c r="D1103" s="277"/>
      <c r="E1103" s="277"/>
      <c r="F1103" s="277"/>
      <c r="G1103" s="278"/>
    </row>
    <row r="1104" spans="1:7" x14ac:dyDescent="0.2">
      <c r="A1104" s="90"/>
      <c r="B1104" s="276" t="s">
        <v>36</v>
      </c>
      <c r="C1104" s="278"/>
      <c r="D1104" s="91" t="s">
        <v>19</v>
      </c>
      <c r="E1104" s="18" t="s">
        <v>20</v>
      </c>
      <c r="F1104" s="92" t="s">
        <v>21</v>
      </c>
      <c r="G1104" s="93" t="s">
        <v>22</v>
      </c>
    </row>
    <row r="1105" spans="1:7" x14ac:dyDescent="0.2">
      <c r="A1105" s="90"/>
      <c r="B1105" s="274" t="s">
        <v>182</v>
      </c>
      <c r="C1105" s="275"/>
      <c r="D1105" s="94" t="s">
        <v>29</v>
      </c>
      <c r="E1105" s="214">
        <v>1</v>
      </c>
      <c r="F1105" s="207">
        <f>'Preço Médio Mercado'!N10</f>
        <v>4.32</v>
      </c>
      <c r="G1105" s="210">
        <f>ROUND(F1105*E1105,2)</f>
        <v>4.32</v>
      </c>
    </row>
    <row r="1106" spans="1:7" x14ac:dyDescent="0.2">
      <c r="A1106" s="90"/>
      <c r="B1106" s="279"/>
      <c r="C1106" s="280"/>
      <c r="D1106" s="271" t="s">
        <v>23</v>
      </c>
      <c r="E1106" s="272"/>
      <c r="F1106" s="273"/>
      <c r="G1106" s="239">
        <f>SUM(G1105:G1105)</f>
        <v>4.32</v>
      </c>
    </row>
    <row r="1107" spans="1:7" x14ac:dyDescent="0.2">
      <c r="A1107" s="90"/>
      <c r="B1107" s="271" t="s">
        <v>24</v>
      </c>
      <c r="C1107" s="272"/>
      <c r="D1107" s="272"/>
      <c r="E1107" s="272"/>
      <c r="F1107" s="272"/>
      <c r="G1107" s="273"/>
    </row>
    <row r="1108" spans="1:7" x14ac:dyDescent="0.2">
      <c r="A1108" s="90"/>
      <c r="B1108" s="276" t="s">
        <v>36</v>
      </c>
      <c r="C1108" s="278"/>
      <c r="D1108" s="91" t="s">
        <v>19</v>
      </c>
      <c r="E1108" s="18" t="s">
        <v>20</v>
      </c>
      <c r="F1108" s="92" t="s">
        <v>21</v>
      </c>
      <c r="G1108" s="93" t="s">
        <v>22</v>
      </c>
    </row>
    <row r="1109" spans="1:7" x14ac:dyDescent="0.2">
      <c r="A1109" s="90"/>
      <c r="B1109" s="281" t="s">
        <v>127</v>
      </c>
      <c r="C1109" s="281"/>
      <c r="D1109" s="22" t="s">
        <v>30</v>
      </c>
      <c r="E1109" s="215">
        <v>0.2</v>
      </c>
      <c r="F1109" s="216">
        <v>4.8499999999999996</v>
      </c>
      <c r="G1109" s="216">
        <f>ROUND(F1109*E1109,2)</f>
        <v>0.97</v>
      </c>
    </row>
    <row r="1110" spans="1:7" x14ac:dyDescent="0.2">
      <c r="A1110" s="90"/>
      <c r="B1110" s="83" t="s">
        <v>34</v>
      </c>
      <c r="C1110" s="84"/>
      <c r="D1110" s="22" t="s">
        <v>30</v>
      </c>
      <c r="E1110" s="215">
        <v>0.4</v>
      </c>
      <c r="F1110" s="216">
        <v>6.7</v>
      </c>
      <c r="G1110" s="216">
        <f>ROUND(F1110*E1110,2)</f>
        <v>2.68</v>
      </c>
    </row>
    <row r="1111" spans="1:7" x14ac:dyDescent="0.2">
      <c r="A1111" s="90"/>
      <c r="B1111" s="96"/>
      <c r="C1111" s="96"/>
      <c r="D1111" s="271" t="s">
        <v>26</v>
      </c>
      <c r="E1111" s="272"/>
      <c r="F1111" s="273"/>
      <c r="G1111" s="216">
        <f>SUM(G1109:G1110)</f>
        <v>3.6500000000000004</v>
      </c>
    </row>
    <row r="1112" spans="1:7" x14ac:dyDescent="0.2">
      <c r="A1112" s="90"/>
      <c r="B1112" s="96"/>
      <c r="C1112" s="96"/>
      <c r="D1112" s="271" t="s">
        <v>27</v>
      </c>
      <c r="E1112" s="272"/>
      <c r="F1112" s="273"/>
      <c r="G1112" s="239">
        <f>ROUND(G1111+(G1111*E2),2)</f>
        <v>8.86</v>
      </c>
    </row>
    <row r="1113" spans="1:7" x14ac:dyDescent="0.2">
      <c r="A1113" s="90"/>
      <c r="B1113" s="98"/>
      <c r="C1113" s="99"/>
      <c r="D1113" s="271" t="s">
        <v>28</v>
      </c>
      <c r="E1113" s="272"/>
      <c r="F1113" s="272"/>
      <c r="G1113" s="273"/>
    </row>
    <row r="1114" spans="1:7" x14ac:dyDescent="0.2">
      <c r="A1114" s="90"/>
      <c r="B1114" s="100"/>
      <c r="C1114" s="101"/>
      <c r="D1114" s="271" t="s">
        <v>18</v>
      </c>
      <c r="E1114" s="272"/>
      <c r="F1114" s="273"/>
      <c r="G1114" s="240">
        <f>G1106</f>
        <v>4.32</v>
      </c>
    </row>
    <row r="1115" spans="1:7" x14ac:dyDescent="0.2">
      <c r="A1115" s="90"/>
      <c r="B1115" s="98"/>
      <c r="C1115" s="99"/>
      <c r="D1115" s="271" t="s">
        <v>24</v>
      </c>
      <c r="E1115" s="272"/>
      <c r="F1115" s="273"/>
      <c r="G1115" s="240">
        <f>G1112</f>
        <v>8.86</v>
      </c>
    </row>
    <row r="1116" spans="1:7" x14ac:dyDescent="0.2">
      <c r="A1116" s="90"/>
      <c r="B1116" s="98"/>
      <c r="C1116" s="99"/>
      <c r="D1116" s="271" t="s">
        <v>32</v>
      </c>
      <c r="E1116" s="272"/>
      <c r="F1116" s="273"/>
      <c r="G1116" s="240">
        <f>G1114+G1115</f>
        <v>13.18</v>
      </c>
    </row>
    <row r="1117" spans="1:7" x14ac:dyDescent="0.2">
      <c r="A1117" s="103"/>
      <c r="B1117" s="282" t="s">
        <v>15</v>
      </c>
      <c r="C1117" s="283"/>
      <c r="D1117" s="283"/>
      <c r="E1117" s="284"/>
      <c r="F1117" s="104" t="s">
        <v>16</v>
      </c>
      <c r="G1117" s="104" t="s">
        <v>17</v>
      </c>
    </row>
    <row r="1118" spans="1:7" ht="15" x14ac:dyDescent="0.25">
      <c r="A1118" s="241" t="s">
        <v>791</v>
      </c>
      <c r="B1118" s="285" t="s">
        <v>237</v>
      </c>
      <c r="C1118" s="286"/>
      <c r="D1118" s="286"/>
      <c r="E1118" s="287"/>
      <c r="F1118" s="14" t="s">
        <v>16</v>
      </c>
      <c r="G1118" s="89" t="s">
        <v>720</v>
      </c>
    </row>
    <row r="1119" spans="1:7" x14ac:dyDescent="0.2">
      <c r="A1119" s="90"/>
      <c r="B1119" s="276" t="s">
        <v>18</v>
      </c>
      <c r="C1119" s="277"/>
      <c r="D1119" s="277"/>
      <c r="E1119" s="277"/>
      <c r="F1119" s="277"/>
      <c r="G1119" s="278"/>
    </row>
    <row r="1120" spans="1:7" x14ac:dyDescent="0.2">
      <c r="A1120" s="90"/>
      <c r="B1120" s="276" t="s">
        <v>36</v>
      </c>
      <c r="C1120" s="278"/>
      <c r="D1120" s="91" t="s">
        <v>19</v>
      </c>
      <c r="E1120" s="18" t="s">
        <v>20</v>
      </c>
      <c r="F1120" s="92" t="s">
        <v>21</v>
      </c>
      <c r="G1120" s="93" t="s">
        <v>22</v>
      </c>
    </row>
    <row r="1121" spans="1:7" x14ac:dyDescent="0.2">
      <c r="A1121" s="90"/>
      <c r="B1121" s="274" t="s">
        <v>153</v>
      </c>
      <c r="C1121" s="275"/>
      <c r="D1121" s="94" t="s">
        <v>29</v>
      </c>
      <c r="E1121" s="214">
        <v>1</v>
      </c>
      <c r="F1121" s="207">
        <f>'Preço Médio Mercado'!N19</f>
        <v>15.756666666666666</v>
      </c>
      <c r="G1121" s="210">
        <f>ROUND(F1121*E1121,2)</f>
        <v>15.76</v>
      </c>
    </row>
    <row r="1122" spans="1:7" x14ac:dyDescent="0.2">
      <c r="A1122" s="90"/>
      <c r="B1122" s="279"/>
      <c r="C1122" s="280"/>
      <c r="D1122" s="271" t="s">
        <v>23</v>
      </c>
      <c r="E1122" s="272"/>
      <c r="F1122" s="273"/>
      <c r="G1122" s="239">
        <f>SUM(G1121:G1121)</f>
        <v>15.76</v>
      </c>
    </row>
    <row r="1123" spans="1:7" x14ac:dyDescent="0.2">
      <c r="A1123" s="90"/>
      <c r="B1123" s="271" t="s">
        <v>24</v>
      </c>
      <c r="C1123" s="272"/>
      <c r="D1123" s="272"/>
      <c r="E1123" s="272"/>
      <c r="F1123" s="272"/>
      <c r="G1123" s="273"/>
    </row>
    <row r="1124" spans="1:7" x14ac:dyDescent="0.2">
      <c r="A1124" s="90"/>
      <c r="B1124" s="276" t="s">
        <v>36</v>
      </c>
      <c r="C1124" s="278"/>
      <c r="D1124" s="91" t="s">
        <v>19</v>
      </c>
      <c r="E1124" s="18" t="s">
        <v>20</v>
      </c>
      <c r="F1124" s="92" t="s">
        <v>21</v>
      </c>
      <c r="G1124" s="93" t="s">
        <v>22</v>
      </c>
    </row>
    <row r="1125" spans="1:7" x14ac:dyDescent="0.2">
      <c r="A1125" s="90"/>
      <c r="B1125" s="281" t="s">
        <v>127</v>
      </c>
      <c r="C1125" s="281"/>
      <c r="D1125" s="22" t="s">
        <v>30</v>
      </c>
      <c r="E1125" s="215">
        <v>0.2</v>
      </c>
      <c r="F1125" s="216">
        <v>4.8499999999999996</v>
      </c>
      <c r="G1125" s="216">
        <f>ROUND(F1125*E1125,2)</f>
        <v>0.97</v>
      </c>
    </row>
    <row r="1126" spans="1:7" x14ac:dyDescent="0.2">
      <c r="A1126" s="90"/>
      <c r="B1126" s="83" t="s">
        <v>34</v>
      </c>
      <c r="C1126" s="84"/>
      <c r="D1126" s="22" t="s">
        <v>30</v>
      </c>
      <c r="E1126" s="215">
        <v>0.4</v>
      </c>
      <c r="F1126" s="216">
        <v>6.7</v>
      </c>
      <c r="G1126" s="216">
        <f>ROUND(F1126*E1126,2)</f>
        <v>2.68</v>
      </c>
    </row>
    <row r="1127" spans="1:7" x14ac:dyDescent="0.2">
      <c r="A1127" s="90"/>
      <c r="B1127" s="96"/>
      <c r="C1127" s="96"/>
      <c r="D1127" s="271" t="s">
        <v>26</v>
      </c>
      <c r="E1127" s="272"/>
      <c r="F1127" s="273"/>
      <c r="G1127" s="216">
        <f>SUM(G1125:G1126)</f>
        <v>3.6500000000000004</v>
      </c>
    </row>
    <row r="1128" spans="1:7" x14ac:dyDescent="0.2">
      <c r="A1128" s="90"/>
      <c r="B1128" s="96"/>
      <c r="C1128" s="96"/>
      <c r="D1128" s="271" t="s">
        <v>27</v>
      </c>
      <c r="E1128" s="272"/>
      <c r="F1128" s="273"/>
      <c r="G1128" s="239">
        <f>ROUND(G1127+(G1127*E2),2)</f>
        <v>8.86</v>
      </c>
    </row>
    <row r="1129" spans="1:7" x14ac:dyDescent="0.2">
      <c r="A1129" s="90"/>
      <c r="B1129" s="98"/>
      <c r="C1129" s="99"/>
      <c r="D1129" s="271" t="s">
        <v>28</v>
      </c>
      <c r="E1129" s="272"/>
      <c r="F1129" s="272"/>
      <c r="G1129" s="273"/>
    </row>
    <row r="1130" spans="1:7" x14ac:dyDescent="0.2">
      <c r="A1130" s="90"/>
      <c r="B1130" s="100"/>
      <c r="C1130" s="101"/>
      <c r="D1130" s="271" t="s">
        <v>18</v>
      </c>
      <c r="E1130" s="272"/>
      <c r="F1130" s="273"/>
      <c r="G1130" s="240">
        <f>G1122</f>
        <v>15.76</v>
      </c>
    </row>
    <row r="1131" spans="1:7" x14ac:dyDescent="0.2">
      <c r="A1131" s="90"/>
      <c r="B1131" s="98"/>
      <c r="C1131" s="99"/>
      <c r="D1131" s="271" t="s">
        <v>24</v>
      </c>
      <c r="E1131" s="272"/>
      <c r="F1131" s="273"/>
      <c r="G1131" s="240">
        <f>G1128</f>
        <v>8.86</v>
      </c>
    </row>
    <row r="1132" spans="1:7" x14ac:dyDescent="0.2">
      <c r="A1132" s="90"/>
      <c r="B1132" s="98"/>
      <c r="C1132" s="99"/>
      <c r="D1132" s="271" t="s">
        <v>32</v>
      </c>
      <c r="E1132" s="272"/>
      <c r="F1132" s="273"/>
      <c r="G1132" s="240">
        <f>G1130+G1131</f>
        <v>24.619999999999997</v>
      </c>
    </row>
    <row r="1133" spans="1:7" x14ac:dyDescent="0.2">
      <c r="A1133" s="103"/>
      <c r="B1133" s="282" t="s">
        <v>15</v>
      </c>
      <c r="C1133" s="283"/>
      <c r="D1133" s="283"/>
      <c r="E1133" s="284"/>
      <c r="F1133" s="104" t="s">
        <v>16</v>
      </c>
      <c r="G1133" s="104" t="s">
        <v>17</v>
      </c>
    </row>
    <row r="1134" spans="1:7" ht="15" x14ac:dyDescent="0.25">
      <c r="A1134" s="241" t="s">
        <v>792</v>
      </c>
      <c r="B1134" s="285" t="s">
        <v>239</v>
      </c>
      <c r="C1134" s="286"/>
      <c r="D1134" s="286"/>
      <c r="E1134" s="287"/>
      <c r="F1134" s="14" t="s">
        <v>16</v>
      </c>
      <c r="G1134" s="89" t="s">
        <v>720</v>
      </c>
    </row>
    <row r="1135" spans="1:7" x14ac:dyDescent="0.2">
      <c r="A1135" s="90"/>
      <c r="B1135" s="276" t="s">
        <v>18</v>
      </c>
      <c r="C1135" s="277"/>
      <c r="D1135" s="277"/>
      <c r="E1135" s="277"/>
      <c r="F1135" s="277"/>
      <c r="G1135" s="278"/>
    </row>
    <row r="1136" spans="1:7" x14ac:dyDescent="0.2">
      <c r="A1136" s="90"/>
      <c r="B1136" s="276" t="s">
        <v>36</v>
      </c>
      <c r="C1136" s="278"/>
      <c r="D1136" s="91" t="s">
        <v>19</v>
      </c>
      <c r="E1136" s="18" t="s">
        <v>20</v>
      </c>
      <c r="F1136" s="92" t="s">
        <v>21</v>
      </c>
      <c r="G1136" s="93" t="s">
        <v>22</v>
      </c>
    </row>
    <row r="1137" spans="1:7" x14ac:dyDescent="0.2">
      <c r="A1137" s="90"/>
      <c r="B1137" s="274" t="s">
        <v>167</v>
      </c>
      <c r="C1137" s="275"/>
      <c r="D1137" s="94" t="s">
        <v>29</v>
      </c>
      <c r="E1137" s="214">
        <v>1</v>
      </c>
      <c r="F1137" s="207">
        <f>'Preço Médio Mercado'!N11</f>
        <v>8.4466666666666672</v>
      </c>
      <c r="G1137" s="210">
        <f>ROUND(F1137*E1137,2)</f>
        <v>8.4499999999999993</v>
      </c>
    </row>
    <row r="1138" spans="1:7" x14ac:dyDescent="0.2">
      <c r="A1138" s="90"/>
      <c r="B1138" s="279"/>
      <c r="C1138" s="280"/>
      <c r="D1138" s="271" t="s">
        <v>23</v>
      </c>
      <c r="E1138" s="272"/>
      <c r="F1138" s="273"/>
      <c r="G1138" s="239">
        <f>SUM(G1137:G1137)</f>
        <v>8.4499999999999993</v>
      </c>
    </row>
    <row r="1139" spans="1:7" x14ac:dyDescent="0.2">
      <c r="A1139" s="90"/>
      <c r="B1139" s="271" t="s">
        <v>24</v>
      </c>
      <c r="C1139" s="272"/>
      <c r="D1139" s="272"/>
      <c r="E1139" s="272"/>
      <c r="F1139" s="272"/>
      <c r="G1139" s="273"/>
    </row>
    <row r="1140" spans="1:7" x14ac:dyDescent="0.2">
      <c r="A1140" s="90"/>
      <c r="B1140" s="276" t="s">
        <v>36</v>
      </c>
      <c r="C1140" s="278"/>
      <c r="D1140" s="91" t="s">
        <v>19</v>
      </c>
      <c r="E1140" s="18" t="s">
        <v>20</v>
      </c>
      <c r="F1140" s="92" t="s">
        <v>21</v>
      </c>
      <c r="G1140" s="93" t="s">
        <v>22</v>
      </c>
    </row>
    <row r="1141" spans="1:7" x14ac:dyDescent="0.2">
      <c r="A1141" s="90"/>
      <c r="B1141" s="281" t="s">
        <v>127</v>
      </c>
      <c r="C1141" s="281"/>
      <c r="D1141" s="22" t="s">
        <v>30</v>
      </c>
      <c r="E1141" s="215">
        <v>0.2</v>
      </c>
      <c r="F1141" s="216">
        <v>4.8499999999999996</v>
      </c>
      <c r="G1141" s="216">
        <f>ROUND(F1141*E1141,2)</f>
        <v>0.97</v>
      </c>
    </row>
    <row r="1142" spans="1:7" x14ac:dyDescent="0.2">
      <c r="A1142" s="90"/>
      <c r="B1142" s="83" t="s">
        <v>34</v>
      </c>
      <c r="C1142" s="84"/>
      <c r="D1142" s="22" t="s">
        <v>30</v>
      </c>
      <c r="E1142" s="215">
        <v>0.4</v>
      </c>
      <c r="F1142" s="216">
        <v>6.7</v>
      </c>
      <c r="G1142" s="216">
        <f>ROUND(F1142*E1142,2)</f>
        <v>2.68</v>
      </c>
    </row>
    <row r="1143" spans="1:7" x14ac:dyDescent="0.2">
      <c r="A1143" s="90"/>
      <c r="B1143" s="96"/>
      <c r="C1143" s="96"/>
      <c r="D1143" s="271" t="s">
        <v>26</v>
      </c>
      <c r="E1143" s="272"/>
      <c r="F1143" s="273"/>
      <c r="G1143" s="216">
        <f>SUM(G1141:G1142)</f>
        <v>3.6500000000000004</v>
      </c>
    </row>
    <row r="1144" spans="1:7" x14ac:dyDescent="0.2">
      <c r="A1144" s="90"/>
      <c r="B1144" s="96"/>
      <c r="C1144" s="96"/>
      <c r="D1144" s="271" t="s">
        <v>27</v>
      </c>
      <c r="E1144" s="272"/>
      <c r="F1144" s="273"/>
      <c r="G1144" s="239">
        <f>ROUND(G1143+(G1143*E2),2)</f>
        <v>8.86</v>
      </c>
    </row>
    <row r="1145" spans="1:7" x14ac:dyDescent="0.2">
      <c r="A1145" s="90"/>
      <c r="B1145" s="98"/>
      <c r="C1145" s="99"/>
      <c r="D1145" s="271" t="s">
        <v>28</v>
      </c>
      <c r="E1145" s="272"/>
      <c r="F1145" s="272"/>
      <c r="G1145" s="273"/>
    </row>
    <row r="1146" spans="1:7" x14ac:dyDescent="0.2">
      <c r="A1146" s="90"/>
      <c r="B1146" s="100"/>
      <c r="C1146" s="101"/>
      <c r="D1146" s="271" t="s">
        <v>18</v>
      </c>
      <c r="E1146" s="272"/>
      <c r="F1146" s="273"/>
      <c r="G1146" s="240">
        <f>G1138</f>
        <v>8.4499999999999993</v>
      </c>
    </row>
    <row r="1147" spans="1:7" x14ac:dyDescent="0.2">
      <c r="A1147" s="90"/>
      <c r="B1147" s="98"/>
      <c r="C1147" s="99"/>
      <c r="D1147" s="271" t="s">
        <v>24</v>
      </c>
      <c r="E1147" s="272"/>
      <c r="F1147" s="273"/>
      <c r="G1147" s="240">
        <f>G1144</f>
        <v>8.86</v>
      </c>
    </row>
    <row r="1148" spans="1:7" x14ac:dyDescent="0.2">
      <c r="A1148" s="90"/>
      <c r="B1148" s="98"/>
      <c r="C1148" s="99"/>
      <c r="D1148" s="271" t="s">
        <v>32</v>
      </c>
      <c r="E1148" s="272"/>
      <c r="F1148" s="273"/>
      <c r="G1148" s="240">
        <f>G1146+G1147</f>
        <v>17.309999999999999</v>
      </c>
    </row>
    <row r="1149" spans="1:7" x14ac:dyDescent="0.2">
      <c r="A1149" s="103"/>
      <c r="B1149" s="282" t="s">
        <v>15</v>
      </c>
      <c r="C1149" s="283"/>
      <c r="D1149" s="283"/>
      <c r="E1149" s="284"/>
      <c r="F1149" s="104" t="s">
        <v>16</v>
      </c>
      <c r="G1149" s="104" t="s">
        <v>17</v>
      </c>
    </row>
    <row r="1150" spans="1:7" ht="15" x14ac:dyDescent="0.25">
      <c r="A1150" s="241" t="s">
        <v>793</v>
      </c>
      <c r="B1150" s="285" t="s">
        <v>238</v>
      </c>
      <c r="C1150" s="286"/>
      <c r="D1150" s="286"/>
      <c r="E1150" s="287"/>
      <c r="F1150" s="14" t="s">
        <v>16</v>
      </c>
      <c r="G1150" s="89" t="s">
        <v>720</v>
      </c>
    </row>
    <row r="1151" spans="1:7" x14ac:dyDescent="0.2">
      <c r="A1151" s="90"/>
      <c r="B1151" s="276" t="s">
        <v>18</v>
      </c>
      <c r="C1151" s="277"/>
      <c r="D1151" s="277"/>
      <c r="E1151" s="277"/>
      <c r="F1151" s="277"/>
      <c r="G1151" s="278"/>
    </row>
    <row r="1152" spans="1:7" x14ac:dyDescent="0.2">
      <c r="A1152" s="90"/>
      <c r="B1152" s="276" t="s">
        <v>36</v>
      </c>
      <c r="C1152" s="278"/>
      <c r="D1152" s="91" t="s">
        <v>19</v>
      </c>
      <c r="E1152" s="18" t="s">
        <v>20</v>
      </c>
      <c r="F1152" s="92" t="s">
        <v>21</v>
      </c>
      <c r="G1152" s="93" t="s">
        <v>22</v>
      </c>
    </row>
    <row r="1153" spans="1:7" x14ac:dyDescent="0.2">
      <c r="A1153" s="90"/>
      <c r="B1153" s="274" t="s">
        <v>154</v>
      </c>
      <c r="C1153" s="275"/>
      <c r="D1153" s="94" t="s">
        <v>29</v>
      </c>
      <c r="E1153" s="214">
        <v>1</v>
      </c>
      <c r="F1153" s="207">
        <f>'Preço Médio Mercado'!N20</f>
        <v>3.6666666666666665</v>
      </c>
      <c r="G1153" s="210">
        <f>ROUND(F1153*E1153,2)</f>
        <v>3.67</v>
      </c>
    </row>
    <row r="1154" spans="1:7" x14ac:dyDescent="0.2">
      <c r="A1154" s="90"/>
      <c r="B1154" s="279"/>
      <c r="C1154" s="280"/>
      <c r="D1154" s="271" t="s">
        <v>23</v>
      </c>
      <c r="E1154" s="272"/>
      <c r="F1154" s="273"/>
      <c r="G1154" s="239">
        <f>SUM(G1153:G1153)</f>
        <v>3.67</v>
      </c>
    </row>
    <row r="1155" spans="1:7" x14ac:dyDescent="0.2">
      <c r="A1155" s="90"/>
      <c r="B1155" s="271" t="s">
        <v>24</v>
      </c>
      <c r="C1155" s="272"/>
      <c r="D1155" s="272"/>
      <c r="E1155" s="272"/>
      <c r="F1155" s="272"/>
      <c r="G1155" s="273"/>
    </row>
    <row r="1156" spans="1:7" x14ac:dyDescent="0.2">
      <c r="A1156" s="90"/>
      <c r="B1156" s="276" t="s">
        <v>36</v>
      </c>
      <c r="C1156" s="278"/>
      <c r="D1156" s="91" t="s">
        <v>19</v>
      </c>
      <c r="E1156" s="18" t="s">
        <v>20</v>
      </c>
      <c r="F1156" s="92" t="s">
        <v>21</v>
      </c>
      <c r="G1156" s="93" t="s">
        <v>22</v>
      </c>
    </row>
    <row r="1157" spans="1:7" x14ac:dyDescent="0.2">
      <c r="A1157" s="90"/>
      <c r="B1157" s="281" t="s">
        <v>127</v>
      </c>
      <c r="C1157" s="281"/>
      <c r="D1157" s="22" t="s">
        <v>30</v>
      </c>
      <c r="E1157" s="215">
        <v>0.2</v>
      </c>
      <c r="F1157" s="216">
        <v>4.8499999999999996</v>
      </c>
      <c r="G1157" s="216">
        <f>ROUND(F1157*E1157,2)</f>
        <v>0.97</v>
      </c>
    </row>
    <row r="1158" spans="1:7" x14ac:dyDescent="0.2">
      <c r="A1158" s="90"/>
      <c r="B1158" s="83" t="s">
        <v>34</v>
      </c>
      <c r="C1158" s="84"/>
      <c r="D1158" s="22" t="s">
        <v>30</v>
      </c>
      <c r="E1158" s="215">
        <v>0.4</v>
      </c>
      <c r="F1158" s="216">
        <v>6.7</v>
      </c>
      <c r="G1158" s="216">
        <f>ROUND(F1158*E1158,2)</f>
        <v>2.68</v>
      </c>
    </row>
    <row r="1159" spans="1:7" x14ac:dyDescent="0.2">
      <c r="A1159" s="90"/>
      <c r="B1159" s="96"/>
      <c r="C1159" s="96"/>
      <c r="D1159" s="271" t="s">
        <v>26</v>
      </c>
      <c r="E1159" s="272"/>
      <c r="F1159" s="273"/>
      <c r="G1159" s="216">
        <f>SUM(G1157:G1158)</f>
        <v>3.6500000000000004</v>
      </c>
    </row>
    <row r="1160" spans="1:7" x14ac:dyDescent="0.2">
      <c r="A1160" s="90"/>
      <c r="B1160" s="96"/>
      <c r="C1160" s="96"/>
      <c r="D1160" s="271" t="s">
        <v>27</v>
      </c>
      <c r="E1160" s="272"/>
      <c r="F1160" s="273"/>
      <c r="G1160" s="239">
        <f>ROUND(G1159+(G1159*E2),2)</f>
        <v>8.86</v>
      </c>
    </row>
    <row r="1161" spans="1:7" x14ac:dyDescent="0.2">
      <c r="A1161" s="90"/>
      <c r="B1161" s="98"/>
      <c r="C1161" s="99"/>
      <c r="D1161" s="271" t="s">
        <v>28</v>
      </c>
      <c r="E1161" s="272"/>
      <c r="F1161" s="272"/>
      <c r="G1161" s="273"/>
    </row>
    <row r="1162" spans="1:7" x14ac:dyDescent="0.2">
      <c r="A1162" s="90"/>
      <c r="B1162" s="100"/>
      <c r="C1162" s="101"/>
      <c r="D1162" s="271" t="s">
        <v>18</v>
      </c>
      <c r="E1162" s="272"/>
      <c r="F1162" s="273"/>
      <c r="G1162" s="240">
        <f>G1154</f>
        <v>3.67</v>
      </c>
    </row>
    <row r="1163" spans="1:7" x14ac:dyDescent="0.2">
      <c r="A1163" s="90"/>
      <c r="B1163" s="98"/>
      <c r="C1163" s="99"/>
      <c r="D1163" s="271" t="s">
        <v>24</v>
      </c>
      <c r="E1163" s="272"/>
      <c r="F1163" s="273"/>
      <c r="G1163" s="240">
        <f>G1160</f>
        <v>8.86</v>
      </c>
    </row>
    <row r="1164" spans="1:7" x14ac:dyDescent="0.2">
      <c r="A1164" s="90"/>
      <c r="B1164" s="98"/>
      <c r="C1164" s="99"/>
      <c r="D1164" s="271" t="s">
        <v>32</v>
      </c>
      <c r="E1164" s="272"/>
      <c r="F1164" s="273"/>
      <c r="G1164" s="240">
        <f>G1162+G1163</f>
        <v>12.53</v>
      </c>
    </row>
    <row r="1165" spans="1:7" x14ac:dyDescent="0.2">
      <c r="A1165" s="103"/>
      <c r="B1165" s="282" t="s">
        <v>15</v>
      </c>
      <c r="C1165" s="283"/>
      <c r="D1165" s="283"/>
      <c r="E1165" s="284"/>
      <c r="F1165" s="104" t="s">
        <v>16</v>
      </c>
      <c r="G1165" s="104" t="s">
        <v>17</v>
      </c>
    </row>
    <row r="1166" spans="1:7" ht="15" x14ac:dyDescent="0.25">
      <c r="A1166" s="241" t="s">
        <v>607</v>
      </c>
      <c r="B1166" s="285" t="s">
        <v>240</v>
      </c>
      <c r="C1166" s="286"/>
      <c r="D1166" s="286"/>
      <c r="E1166" s="287"/>
      <c r="F1166" s="14" t="s">
        <v>16</v>
      </c>
      <c r="G1166" s="89" t="s">
        <v>720</v>
      </c>
    </row>
    <row r="1167" spans="1:7" x14ac:dyDescent="0.2">
      <c r="A1167" s="90"/>
      <c r="B1167" s="276" t="s">
        <v>18</v>
      </c>
      <c r="C1167" s="277"/>
      <c r="D1167" s="277"/>
      <c r="E1167" s="277"/>
      <c r="F1167" s="277"/>
      <c r="G1167" s="278"/>
    </row>
    <row r="1168" spans="1:7" x14ac:dyDescent="0.2">
      <c r="A1168" s="90"/>
      <c r="B1168" s="276" t="s">
        <v>36</v>
      </c>
      <c r="C1168" s="278"/>
      <c r="D1168" s="91" t="s">
        <v>19</v>
      </c>
      <c r="E1168" s="18" t="s">
        <v>20</v>
      </c>
      <c r="F1168" s="92" t="s">
        <v>21</v>
      </c>
      <c r="G1168" s="93" t="s">
        <v>22</v>
      </c>
    </row>
    <row r="1169" spans="1:7" x14ac:dyDescent="0.2">
      <c r="A1169" s="90"/>
      <c r="B1169" s="274" t="s">
        <v>183</v>
      </c>
      <c r="C1169" s="275"/>
      <c r="D1169" s="94" t="s">
        <v>29</v>
      </c>
      <c r="E1169" s="214">
        <v>1</v>
      </c>
      <c r="F1169" s="207">
        <f>'Preço Médio Mercado'!N12</f>
        <v>8.4866666666666664</v>
      </c>
      <c r="G1169" s="210">
        <f>ROUND(F1169*E1169,2)</f>
        <v>8.49</v>
      </c>
    </row>
    <row r="1170" spans="1:7" x14ac:dyDescent="0.2">
      <c r="A1170" s="90"/>
      <c r="B1170" s="279"/>
      <c r="C1170" s="280"/>
      <c r="D1170" s="271" t="s">
        <v>23</v>
      </c>
      <c r="E1170" s="272"/>
      <c r="F1170" s="273"/>
      <c r="G1170" s="239">
        <f>SUM(G1169:G1169)</f>
        <v>8.49</v>
      </c>
    </row>
    <row r="1171" spans="1:7" x14ac:dyDescent="0.2">
      <c r="A1171" s="90"/>
      <c r="B1171" s="271" t="s">
        <v>24</v>
      </c>
      <c r="C1171" s="272"/>
      <c r="D1171" s="272"/>
      <c r="E1171" s="272"/>
      <c r="F1171" s="272"/>
      <c r="G1171" s="273"/>
    </row>
    <row r="1172" spans="1:7" x14ac:dyDescent="0.2">
      <c r="A1172" s="90"/>
      <c r="B1172" s="276" t="s">
        <v>36</v>
      </c>
      <c r="C1172" s="278"/>
      <c r="D1172" s="91" t="s">
        <v>19</v>
      </c>
      <c r="E1172" s="18" t="s">
        <v>20</v>
      </c>
      <c r="F1172" s="92" t="s">
        <v>21</v>
      </c>
      <c r="G1172" s="93" t="s">
        <v>22</v>
      </c>
    </row>
    <row r="1173" spans="1:7" x14ac:dyDescent="0.2">
      <c r="A1173" s="90"/>
      <c r="B1173" s="281" t="s">
        <v>127</v>
      </c>
      <c r="C1173" s="281"/>
      <c r="D1173" s="22" t="s">
        <v>30</v>
      </c>
      <c r="E1173" s="215">
        <v>0.2</v>
      </c>
      <c r="F1173" s="216">
        <v>4.8499999999999996</v>
      </c>
      <c r="G1173" s="216">
        <f>ROUND(F1173*E1173,2)</f>
        <v>0.97</v>
      </c>
    </row>
    <row r="1174" spans="1:7" x14ac:dyDescent="0.2">
      <c r="A1174" s="90"/>
      <c r="B1174" s="83" t="s">
        <v>34</v>
      </c>
      <c r="C1174" s="84"/>
      <c r="D1174" s="22" t="s">
        <v>30</v>
      </c>
      <c r="E1174" s="215">
        <v>0.4</v>
      </c>
      <c r="F1174" s="216">
        <v>6.7</v>
      </c>
      <c r="G1174" s="216">
        <f>ROUND(F1174*E1174,2)</f>
        <v>2.68</v>
      </c>
    </row>
    <row r="1175" spans="1:7" x14ac:dyDescent="0.2">
      <c r="A1175" s="90"/>
      <c r="B1175" s="96"/>
      <c r="C1175" s="96"/>
      <c r="D1175" s="271" t="s">
        <v>26</v>
      </c>
      <c r="E1175" s="272"/>
      <c r="F1175" s="273"/>
      <c r="G1175" s="216">
        <f>SUM(G1173:G1174)</f>
        <v>3.6500000000000004</v>
      </c>
    </row>
    <row r="1176" spans="1:7" x14ac:dyDescent="0.2">
      <c r="A1176" s="90"/>
      <c r="B1176" s="96"/>
      <c r="C1176" s="96"/>
      <c r="D1176" s="271" t="s">
        <v>27</v>
      </c>
      <c r="E1176" s="272"/>
      <c r="F1176" s="273"/>
      <c r="G1176" s="239">
        <f>ROUND(G1175+(G1175*E2),2)</f>
        <v>8.86</v>
      </c>
    </row>
    <row r="1177" spans="1:7" x14ac:dyDescent="0.2">
      <c r="A1177" s="90"/>
      <c r="B1177" s="98"/>
      <c r="C1177" s="99"/>
      <c r="D1177" s="271" t="s">
        <v>28</v>
      </c>
      <c r="E1177" s="272"/>
      <c r="F1177" s="272"/>
      <c r="G1177" s="273"/>
    </row>
    <row r="1178" spans="1:7" x14ac:dyDescent="0.2">
      <c r="A1178" s="90"/>
      <c r="B1178" s="100"/>
      <c r="C1178" s="101"/>
      <c r="D1178" s="271" t="s">
        <v>18</v>
      </c>
      <c r="E1178" s="272"/>
      <c r="F1178" s="273"/>
      <c r="G1178" s="240">
        <f>G1170</f>
        <v>8.49</v>
      </c>
    </row>
    <row r="1179" spans="1:7" x14ac:dyDescent="0.2">
      <c r="A1179" s="90"/>
      <c r="B1179" s="98"/>
      <c r="C1179" s="99"/>
      <c r="D1179" s="271" t="s">
        <v>24</v>
      </c>
      <c r="E1179" s="272"/>
      <c r="F1179" s="273"/>
      <c r="G1179" s="240">
        <f>G1176</f>
        <v>8.86</v>
      </c>
    </row>
    <row r="1180" spans="1:7" x14ac:dyDescent="0.2">
      <c r="A1180" s="90"/>
      <c r="B1180" s="98"/>
      <c r="C1180" s="99"/>
      <c r="D1180" s="271" t="s">
        <v>32</v>
      </c>
      <c r="E1180" s="272"/>
      <c r="F1180" s="273"/>
      <c r="G1180" s="240">
        <f>G1178+G1179</f>
        <v>17.350000000000001</v>
      </c>
    </row>
    <row r="1181" spans="1:7" x14ac:dyDescent="0.2">
      <c r="A1181" s="103"/>
      <c r="B1181" s="282" t="s">
        <v>15</v>
      </c>
      <c r="C1181" s="283"/>
      <c r="D1181" s="283"/>
      <c r="E1181" s="284"/>
      <c r="F1181" s="104" t="s">
        <v>16</v>
      </c>
      <c r="G1181" s="104" t="s">
        <v>17</v>
      </c>
    </row>
    <row r="1182" spans="1:7" ht="15" x14ac:dyDescent="0.25">
      <c r="A1182" s="241" t="s">
        <v>608</v>
      </c>
      <c r="B1182" s="285" t="s">
        <v>241</v>
      </c>
      <c r="C1182" s="286"/>
      <c r="D1182" s="286"/>
      <c r="E1182" s="287"/>
      <c r="F1182" s="14" t="s">
        <v>16</v>
      </c>
      <c r="G1182" s="89" t="s">
        <v>720</v>
      </c>
    </row>
    <row r="1183" spans="1:7" x14ac:dyDescent="0.2">
      <c r="A1183" s="90"/>
      <c r="B1183" s="276" t="s">
        <v>18</v>
      </c>
      <c r="C1183" s="277"/>
      <c r="D1183" s="277"/>
      <c r="E1183" s="277"/>
      <c r="F1183" s="277"/>
      <c r="G1183" s="278"/>
    </row>
    <row r="1184" spans="1:7" x14ac:dyDescent="0.2">
      <c r="A1184" s="90"/>
      <c r="B1184" s="276" t="s">
        <v>36</v>
      </c>
      <c r="C1184" s="278"/>
      <c r="D1184" s="91" t="s">
        <v>19</v>
      </c>
      <c r="E1184" s="18" t="s">
        <v>20</v>
      </c>
      <c r="F1184" s="92" t="s">
        <v>21</v>
      </c>
      <c r="G1184" s="93" t="s">
        <v>22</v>
      </c>
    </row>
    <row r="1185" spans="1:7" x14ac:dyDescent="0.2">
      <c r="A1185" s="90"/>
      <c r="B1185" s="274" t="s">
        <v>155</v>
      </c>
      <c r="C1185" s="275"/>
      <c r="D1185" s="94" t="s">
        <v>29</v>
      </c>
      <c r="E1185" s="214">
        <v>1</v>
      </c>
      <c r="F1185" s="207">
        <f>'Preço Médio Mercado'!N21</f>
        <v>29.153333333333332</v>
      </c>
      <c r="G1185" s="210">
        <f>ROUND(F1185*E1185,2)</f>
        <v>29.15</v>
      </c>
    </row>
    <row r="1186" spans="1:7" x14ac:dyDescent="0.2">
      <c r="A1186" s="90"/>
      <c r="B1186" s="279"/>
      <c r="C1186" s="280"/>
      <c r="D1186" s="271" t="s">
        <v>23</v>
      </c>
      <c r="E1186" s="272"/>
      <c r="F1186" s="273"/>
      <c r="G1186" s="239">
        <f>SUM(G1185:G1185)</f>
        <v>29.15</v>
      </c>
    </row>
    <row r="1187" spans="1:7" x14ac:dyDescent="0.2">
      <c r="A1187" s="90"/>
      <c r="B1187" s="271" t="s">
        <v>24</v>
      </c>
      <c r="C1187" s="272"/>
      <c r="D1187" s="272"/>
      <c r="E1187" s="272"/>
      <c r="F1187" s="272"/>
      <c r="G1187" s="273"/>
    </row>
    <row r="1188" spans="1:7" x14ac:dyDescent="0.2">
      <c r="A1188" s="90"/>
      <c r="B1188" s="276" t="s">
        <v>36</v>
      </c>
      <c r="C1188" s="278"/>
      <c r="D1188" s="91" t="s">
        <v>19</v>
      </c>
      <c r="E1188" s="18" t="s">
        <v>20</v>
      </c>
      <c r="F1188" s="92" t="s">
        <v>21</v>
      </c>
      <c r="G1188" s="93" t="s">
        <v>22</v>
      </c>
    </row>
    <row r="1189" spans="1:7" x14ac:dyDescent="0.2">
      <c r="A1189" s="90"/>
      <c r="B1189" s="281" t="s">
        <v>127</v>
      </c>
      <c r="C1189" s="281"/>
      <c r="D1189" s="22" t="s">
        <v>30</v>
      </c>
      <c r="E1189" s="215">
        <v>0.2</v>
      </c>
      <c r="F1189" s="216">
        <v>4.8499999999999996</v>
      </c>
      <c r="G1189" s="216">
        <f>ROUND(F1189*E1189,2)</f>
        <v>0.97</v>
      </c>
    </row>
    <row r="1190" spans="1:7" x14ac:dyDescent="0.2">
      <c r="A1190" s="90"/>
      <c r="B1190" s="83" t="s">
        <v>34</v>
      </c>
      <c r="C1190" s="84"/>
      <c r="D1190" s="22" t="s">
        <v>30</v>
      </c>
      <c r="E1190" s="215">
        <v>0.4</v>
      </c>
      <c r="F1190" s="216">
        <v>6.7</v>
      </c>
      <c r="G1190" s="216">
        <f>ROUND(F1190*E1190,2)</f>
        <v>2.68</v>
      </c>
    </row>
    <row r="1191" spans="1:7" x14ac:dyDescent="0.2">
      <c r="A1191" s="90"/>
      <c r="B1191" s="96"/>
      <c r="C1191" s="96"/>
      <c r="D1191" s="271" t="s">
        <v>26</v>
      </c>
      <c r="E1191" s="272"/>
      <c r="F1191" s="273"/>
      <c r="G1191" s="216">
        <f>SUM(G1189:G1190)</f>
        <v>3.6500000000000004</v>
      </c>
    </row>
    <row r="1192" spans="1:7" x14ac:dyDescent="0.2">
      <c r="A1192" s="90"/>
      <c r="B1192" s="96"/>
      <c r="C1192" s="96"/>
      <c r="D1192" s="271" t="s">
        <v>27</v>
      </c>
      <c r="E1192" s="272"/>
      <c r="F1192" s="273"/>
      <c r="G1192" s="239">
        <f>ROUND(G1191+(G1191*E2),2)</f>
        <v>8.86</v>
      </c>
    </row>
    <row r="1193" spans="1:7" x14ac:dyDescent="0.2">
      <c r="A1193" s="90"/>
      <c r="B1193" s="98"/>
      <c r="C1193" s="99"/>
      <c r="D1193" s="271" t="s">
        <v>28</v>
      </c>
      <c r="E1193" s="272"/>
      <c r="F1193" s="272"/>
      <c r="G1193" s="273"/>
    </row>
    <row r="1194" spans="1:7" x14ac:dyDescent="0.2">
      <c r="A1194" s="90"/>
      <c r="B1194" s="100"/>
      <c r="C1194" s="101"/>
      <c r="D1194" s="271" t="s">
        <v>18</v>
      </c>
      <c r="E1194" s="272"/>
      <c r="F1194" s="273"/>
      <c r="G1194" s="240">
        <f>G1186</f>
        <v>29.15</v>
      </c>
    </row>
    <row r="1195" spans="1:7" x14ac:dyDescent="0.2">
      <c r="A1195" s="90"/>
      <c r="B1195" s="98"/>
      <c r="C1195" s="99"/>
      <c r="D1195" s="271" t="s">
        <v>24</v>
      </c>
      <c r="E1195" s="272"/>
      <c r="F1195" s="273"/>
      <c r="G1195" s="240">
        <f>G1192</f>
        <v>8.86</v>
      </c>
    </row>
    <row r="1196" spans="1:7" x14ac:dyDescent="0.2">
      <c r="A1196" s="90"/>
      <c r="B1196" s="98"/>
      <c r="C1196" s="99"/>
      <c r="D1196" s="271" t="s">
        <v>32</v>
      </c>
      <c r="E1196" s="272"/>
      <c r="F1196" s="273"/>
      <c r="G1196" s="240">
        <f>G1194+G1195</f>
        <v>38.01</v>
      </c>
    </row>
    <row r="1197" spans="1:7" x14ac:dyDescent="0.2">
      <c r="A1197" s="103"/>
      <c r="B1197" s="282" t="s">
        <v>15</v>
      </c>
      <c r="C1197" s="283"/>
      <c r="D1197" s="283"/>
      <c r="E1197" s="284"/>
      <c r="F1197" s="104" t="s">
        <v>16</v>
      </c>
      <c r="G1197" s="104" t="s">
        <v>17</v>
      </c>
    </row>
    <row r="1198" spans="1:7" ht="15" x14ac:dyDescent="0.25">
      <c r="A1198" s="241" t="s">
        <v>609</v>
      </c>
      <c r="B1198" s="285" t="s">
        <v>242</v>
      </c>
      <c r="C1198" s="286"/>
      <c r="D1198" s="286"/>
      <c r="E1198" s="287"/>
      <c r="F1198" s="14" t="s">
        <v>16</v>
      </c>
      <c r="G1198" s="89" t="s">
        <v>720</v>
      </c>
    </row>
    <row r="1199" spans="1:7" x14ac:dyDescent="0.2">
      <c r="A1199" s="90"/>
      <c r="B1199" s="276" t="s">
        <v>18</v>
      </c>
      <c r="C1199" s="277"/>
      <c r="D1199" s="277"/>
      <c r="E1199" s="277"/>
      <c r="F1199" s="277"/>
      <c r="G1199" s="278"/>
    </row>
    <row r="1200" spans="1:7" x14ac:dyDescent="0.2">
      <c r="A1200" s="90"/>
      <c r="B1200" s="276" t="s">
        <v>36</v>
      </c>
      <c r="C1200" s="278"/>
      <c r="D1200" s="91" t="s">
        <v>19</v>
      </c>
      <c r="E1200" s="18" t="s">
        <v>20</v>
      </c>
      <c r="F1200" s="92" t="s">
        <v>21</v>
      </c>
      <c r="G1200" s="93" t="s">
        <v>22</v>
      </c>
    </row>
    <row r="1201" spans="1:7" x14ac:dyDescent="0.2">
      <c r="A1201" s="90"/>
      <c r="B1201" s="274" t="s">
        <v>156</v>
      </c>
      <c r="C1201" s="275"/>
      <c r="D1201" s="94" t="s">
        <v>29</v>
      </c>
      <c r="E1201" s="214">
        <v>1</v>
      </c>
      <c r="F1201" s="207">
        <f>'Preço Médio Mercado'!N22</f>
        <v>2.77</v>
      </c>
      <c r="G1201" s="210">
        <f>ROUND(F1201*E1201,2)</f>
        <v>2.77</v>
      </c>
    </row>
    <row r="1202" spans="1:7" x14ac:dyDescent="0.2">
      <c r="A1202" s="90"/>
      <c r="B1202" s="279"/>
      <c r="C1202" s="280"/>
      <c r="D1202" s="271" t="s">
        <v>23</v>
      </c>
      <c r="E1202" s="272"/>
      <c r="F1202" s="273"/>
      <c r="G1202" s="95">
        <f>SUM(G1201:G1201)</f>
        <v>2.77</v>
      </c>
    </row>
    <row r="1203" spans="1:7" x14ac:dyDescent="0.2">
      <c r="A1203" s="90"/>
      <c r="B1203" s="271" t="s">
        <v>24</v>
      </c>
      <c r="C1203" s="272"/>
      <c r="D1203" s="272"/>
      <c r="E1203" s="272"/>
      <c r="F1203" s="272"/>
      <c r="G1203" s="273"/>
    </row>
    <row r="1204" spans="1:7" x14ac:dyDescent="0.2">
      <c r="A1204" s="90"/>
      <c r="B1204" s="276" t="s">
        <v>36</v>
      </c>
      <c r="C1204" s="278"/>
      <c r="D1204" s="91" t="s">
        <v>19</v>
      </c>
      <c r="E1204" s="18" t="s">
        <v>20</v>
      </c>
      <c r="F1204" s="92" t="s">
        <v>21</v>
      </c>
      <c r="G1204" s="93" t="s">
        <v>22</v>
      </c>
    </row>
    <row r="1205" spans="1:7" x14ac:dyDescent="0.2">
      <c r="A1205" s="90"/>
      <c r="B1205" s="281" t="s">
        <v>127</v>
      </c>
      <c r="C1205" s="281"/>
      <c r="D1205" s="22" t="s">
        <v>30</v>
      </c>
      <c r="E1205" s="215">
        <v>0.2</v>
      </c>
      <c r="F1205" s="216">
        <v>4.8499999999999996</v>
      </c>
      <c r="G1205" s="216">
        <f>ROUND(F1205*E1205,2)</f>
        <v>0.97</v>
      </c>
    </row>
    <row r="1206" spans="1:7" x14ac:dyDescent="0.2">
      <c r="A1206" s="90"/>
      <c r="B1206" s="83" t="s">
        <v>34</v>
      </c>
      <c r="C1206" s="84"/>
      <c r="D1206" s="22" t="s">
        <v>30</v>
      </c>
      <c r="E1206" s="215">
        <v>0.4</v>
      </c>
      <c r="F1206" s="216">
        <v>6.7</v>
      </c>
      <c r="G1206" s="216">
        <f>ROUND(F1206*E1206,2)</f>
        <v>2.68</v>
      </c>
    </row>
    <row r="1207" spans="1:7" x14ac:dyDescent="0.2">
      <c r="A1207" s="90"/>
      <c r="B1207" s="96"/>
      <c r="C1207" s="96"/>
      <c r="D1207" s="271" t="s">
        <v>26</v>
      </c>
      <c r="E1207" s="272"/>
      <c r="F1207" s="273"/>
      <c r="G1207" s="216">
        <f>SUM(G1205:G1206)</f>
        <v>3.6500000000000004</v>
      </c>
    </row>
    <row r="1208" spans="1:7" x14ac:dyDescent="0.2">
      <c r="A1208" s="90"/>
      <c r="B1208" s="96"/>
      <c r="C1208" s="96"/>
      <c r="D1208" s="271" t="s">
        <v>27</v>
      </c>
      <c r="E1208" s="272"/>
      <c r="F1208" s="273"/>
      <c r="G1208" s="239">
        <f>ROUND(G1207+(G1207*E2),2)</f>
        <v>8.86</v>
      </c>
    </row>
    <row r="1209" spans="1:7" x14ac:dyDescent="0.2">
      <c r="A1209" s="90"/>
      <c r="B1209" s="98"/>
      <c r="C1209" s="99"/>
      <c r="D1209" s="271" t="s">
        <v>28</v>
      </c>
      <c r="E1209" s="272"/>
      <c r="F1209" s="272"/>
      <c r="G1209" s="273"/>
    </row>
    <row r="1210" spans="1:7" x14ac:dyDescent="0.2">
      <c r="A1210" s="90"/>
      <c r="B1210" s="100"/>
      <c r="C1210" s="101"/>
      <c r="D1210" s="271" t="s">
        <v>18</v>
      </c>
      <c r="E1210" s="272"/>
      <c r="F1210" s="273"/>
      <c r="G1210" s="240">
        <f>G1202</f>
        <v>2.77</v>
      </c>
    </row>
    <row r="1211" spans="1:7" x14ac:dyDescent="0.2">
      <c r="A1211" s="90"/>
      <c r="B1211" s="98"/>
      <c r="C1211" s="99"/>
      <c r="D1211" s="271" t="s">
        <v>24</v>
      </c>
      <c r="E1211" s="272"/>
      <c r="F1211" s="273"/>
      <c r="G1211" s="240">
        <f>G1208</f>
        <v>8.86</v>
      </c>
    </row>
    <row r="1212" spans="1:7" x14ac:dyDescent="0.2">
      <c r="A1212" s="90"/>
      <c r="B1212" s="98"/>
      <c r="C1212" s="99"/>
      <c r="D1212" s="271" t="s">
        <v>32</v>
      </c>
      <c r="E1212" s="272"/>
      <c r="F1212" s="273"/>
      <c r="G1212" s="240">
        <f>G1210+G1211</f>
        <v>11.629999999999999</v>
      </c>
    </row>
    <row r="1213" spans="1:7" x14ac:dyDescent="0.2">
      <c r="A1213" s="103"/>
      <c r="B1213" s="282" t="s">
        <v>15</v>
      </c>
      <c r="C1213" s="283"/>
      <c r="D1213" s="283"/>
      <c r="E1213" s="284"/>
      <c r="F1213" s="104" t="s">
        <v>16</v>
      </c>
      <c r="G1213" s="104" t="s">
        <v>17</v>
      </c>
    </row>
    <row r="1214" spans="1:7" ht="15" x14ac:dyDescent="0.25">
      <c r="A1214" s="241" t="s">
        <v>610</v>
      </c>
      <c r="B1214" s="285" t="s">
        <v>202</v>
      </c>
      <c r="C1214" s="286"/>
      <c r="D1214" s="286"/>
      <c r="E1214" s="287"/>
      <c r="F1214" s="14" t="s">
        <v>16</v>
      </c>
      <c r="G1214" s="89" t="s">
        <v>720</v>
      </c>
    </row>
    <row r="1215" spans="1:7" x14ac:dyDescent="0.2">
      <c r="A1215" s="90"/>
      <c r="B1215" s="276" t="s">
        <v>18</v>
      </c>
      <c r="C1215" s="277"/>
      <c r="D1215" s="277"/>
      <c r="E1215" s="277"/>
      <c r="F1215" s="277"/>
      <c r="G1215" s="278"/>
    </row>
    <row r="1216" spans="1:7" x14ac:dyDescent="0.2">
      <c r="A1216" s="90"/>
      <c r="B1216" s="276" t="s">
        <v>36</v>
      </c>
      <c r="C1216" s="278"/>
      <c r="D1216" s="91" t="s">
        <v>19</v>
      </c>
      <c r="E1216" s="18" t="s">
        <v>20</v>
      </c>
      <c r="F1216" s="92" t="s">
        <v>21</v>
      </c>
      <c r="G1216" s="93" t="s">
        <v>22</v>
      </c>
    </row>
    <row r="1217" spans="1:7" x14ac:dyDescent="0.2">
      <c r="A1217" s="90"/>
      <c r="B1217" s="274" t="s">
        <v>184</v>
      </c>
      <c r="C1217" s="275"/>
      <c r="D1217" s="94" t="s">
        <v>29</v>
      </c>
      <c r="E1217" s="214">
        <v>1</v>
      </c>
      <c r="F1217" s="207">
        <f>'Preço Médio Mercado'!N13</f>
        <v>2.5133333333333332</v>
      </c>
      <c r="G1217" s="210">
        <f>ROUND(F1217*E1217,2)</f>
        <v>2.5099999999999998</v>
      </c>
    </row>
    <row r="1218" spans="1:7" x14ac:dyDescent="0.2">
      <c r="A1218" s="90"/>
      <c r="B1218" s="279"/>
      <c r="C1218" s="280"/>
      <c r="D1218" s="271" t="s">
        <v>23</v>
      </c>
      <c r="E1218" s="272"/>
      <c r="F1218" s="273"/>
      <c r="G1218" s="239">
        <f>SUM(G1217:G1217)</f>
        <v>2.5099999999999998</v>
      </c>
    </row>
    <row r="1219" spans="1:7" x14ac:dyDescent="0.2">
      <c r="A1219" s="90"/>
      <c r="B1219" s="271" t="s">
        <v>24</v>
      </c>
      <c r="C1219" s="272"/>
      <c r="D1219" s="272"/>
      <c r="E1219" s="272"/>
      <c r="F1219" s="272"/>
      <c r="G1219" s="273"/>
    </row>
    <row r="1220" spans="1:7" x14ac:dyDescent="0.2">
      <c r="A1220" s="90"/>
      <c r="B1220" s="276" t="s">
        <v>36</v>
      </c>
      <c r="C1220" s="278"/>
      <c r="D1220" s="91" t="s">
        <v>19</v>
      </c>
      <c r="E1220" s="18" t="s">
        <v>20</v>
      </c>
      <c r="F1220" s="92" t="s">
        <v>21</v>
      </c>
      <c r="G1220" s="93" t="s">
        <v>22</v>
      </c>
    </row>
    <row r="1221" spans="1:7" x14ac:dyDescent="0.2">
      <c r="A1221" s="90"/>
      <c r="B1221" s="281" t="s">
        <v>127</v>
      </c>
      <c r="C1221" s="281"/>
      <c r="D1221" s="22" t="s">
        <v>30</v>
      </c>
      <c r="E1221" s="215">
        <v>0.2</v>
      </c>
      <c r="F1221" s="216">
        <v>4.8499999999999996</v>
      </c>
      <c r="G1221" s="216">
        <f>ROUND(F1221*E1221,2)</f>
        <v>0.97</v>
      </c>
    </row>
    <row r="1222" spans="1:7" x14ac:dyDescent="0.2">
      <c r="A1222" s="90"/>
      <c r="B1222" s="83" t="s">
        <v>34</v>
      </c>
      <c r="C1222" s="84"/>
      <c r="D1222" s="22" t="s">
        <v>30</v>
      </c>
      <c r="E1222" s="215">
        <v>0.4</v>
      </c>
      <c r="F1222" s="216">
        <v>6.7</v>
      </c>
      <c r="G1222" s="216">
        <f>ROUND(F1222*E1222,2)</f>
        <v>2.68</v>
      </c>
    </row>
    <row r="1223" spans="1:7" x14ac:dyDescent="0.2">
      <c r="A1223" s="90"/>
      <c r="B1223" s="96"/>
      <c r="C1223" s="96"/>
      <c r="D1223" s="271" t="s">
        <v>26</v>
      </c>
      <c r="E1223" s="272"/>
      <c r="F1223" s="273"/>
      <c r="G1223" s="216">
        <f>SUM(G1221:G1222)</f>
        <v>3.6500000000000004</v>
      </c>
    </row>
    <row r="1224" spans="1:7" x14ac:dyDescent="0.2">
      <c r="A1224" s="90"/>
      <c r="B1224" s="96"/>
      <c r="C1224" s="96"/>
      <c r="D1224" s="271" t="s">
        <v>27</v>
      </c>
      <c r="E1224" s="272"/>
      <c r="F1224" s="273"/>
      <c r="G1224" s="239">
        <f>ROUND(G1223+(G1223*E2),2)</f>
        <v>8.86</v>
      </c>
    </row>
    <row r="1225" spans="1:7" x14ac:dyDescent="0.2">
      <c r="A1225" s="90"/>
      <c r="B1225" s="98"/>
      <c r="C1225" s="99"/>
      <c r="D1225" s="271" t="s">
        <v>28</v>
      </c>
      <c r="E1225" s="272"/>
      <c r="F1225" s="272"/>
      <c r="G1225" s="273"/>
    </row>
    <row r="1226" spans="1:7" x14ac:dyDescent="0.2">
      <c r="A1226" s="90"/>
      <c r="B1226" s="100"/>
      <c r="C1226" s="101"/>
      <c r="D1226" s="271" t="s">
        <v>18</v>
      </c>
      <c r="E1226" s="272"/>
      <c r="F1226" s="273"/>
      <c r="G1226" s="240">
        <f>G1218</f>
        <v>2.5099999999999998</v>
      </c>
    </row>
    <row r="1227" spans="1:7" x14ac:dyDescent="0.2">
      <c r="A1227" s="90"/>
      <c r="B1227" s="98"/>
      <c r="C1227" s="99"/>
      <c r="D1227" s="271" t="s">
        <v>24</v>
      </c>
      <c r="E1227" s="272"/>
      <c r="F1227" s="273"/>
      <c r="G1227" s="240">
        <f>G1224</f>
        <v>8.86</v>
      </c>
    </row>
    <row r="1228" spans="1:7" x14ac:dyDescent="0.2">
      <c r="A1228" s="90"/>
      <c r="B1228" s="98"/>
      <c r="C1228" s="99"/>
      <c r="D1228" s="271" t="s">
        <v>32</v>
      </c>
      <c r="E1228" s="272"/>
      <c r="F1228" s="273"/>
      <c r="G1228" s="240">
        <f>G1226+G1227</f>
        <v>11.37</v>
      </c>
    </row>
    <row r="1229" spans="1:7" x14ac:dyDescent="0.2">
      <c r="A1229" s="103"/>
      <c r="B1229" s="282" t="s">
        <v>15</v>
      </c>
      <c r="C1229" s="283"/>
      <c r="D1229" s="283"/>
      <c r="E1229" s="284"/>
      <c r="F1229" s="104" t="s">
        <v>16</v>
      </c>
      <c r="G1229" s="104" t="s">
        <v>17</v>
      </c>
    </row>
    <row r="1230" spans="1:7" ht="15" x14ac:dyDescent="0.25">
      <c r="A1230" s="241" t="s">
        <v>611</v>
      </c>
      <c r="B1230" s="285" t="s">
        <v>201</v>
      </c>
      <c r="C1230" s="286"/>
      <c r="D1230" s="286"/>
      <c r="E1230" s="287"/>
      <c r="F1230" s="14" t="s">
        <v>16</v>
      </c>
      <c r="G1230" s="89" t="s">
        <v>720</v>
      </c>
    </row>
    <row r="1231" spans="1:7" x14ac:dyDescent="0.2">
      <c r="A1231" s="90"/>
      <c r="B1231" s="276" t="s">
        <v>18</v>
      </c>
      <c r="C1231" s="277"/>
      <c r="D1231" s="277"/>
      <c r="E1231" s="277"/>
      <c r="F1231" s="277"/>
      <c r="G1231" s="278"/>
    </row>
    <row r="1232" spans="1:7" x14ac:dyDescent="0.2">
      <c r="A1232" s="90"/>
      <c r="B1232" s="276" t="s">
        <v>36</v>
      </c>
      <c r="C1232" s="278"/>
      <c r="D1232" s="91" t="s">
        <v>19</v>
      </c>
      <c r="E1232" s="18" t="s">
        <v>20</v>
      </c>
      <c r="F1232" s="92" t="s">
        <v>21</v>
      </c>
      <c r="G1232" s="93" t="s">
        <v>22</v>
      </c>
    </row>
    <row r="1233" spans="1:7" x14ac:dyDescent="0.2">
      <c r="A1233" s="90"/>
      <c r="B1233" s="274" t="s">
        <v>168</v>
      </c>
      <c r="C1233" s="275"/>
      <c r="D1233" s="94" t="s">
        <v>29</v>
      </c>
      <c r="E1233" s="214">
        <v>1</v>
      </c>
      <c r="F1233" s="207">
        <f>'Preço Médio Mercado'!N14</f>
        <v>3.8033333333333332</v>
      </c>
      <c r="G1233" s="210">
        <f>ROUND(F1233*E1233,2)</f>
        <v>3.8</v>
      </c>
    </row>
    <row r="1234" spans="1:7" x14ac:dyDescent="0.2">
      <c r="A1234" s="90"/>
      <c r="B1234" s="279"/>
      <c r="C1234" s="280"/>
      <c r="D1234" s="271" t="s">
        <v>23</v>
      </c>
      <c r="E1234" s="272"/>
      <c r="F1234" s="273"/>
      <c r="G1234" s="239">
        <f>SUM(G1233:G1233)</f>
        <v>3.8</v>
      </c>
    </row>
    <row r="1235" spans="1:7" x14ac:dyDescent="0.2">
      <c r="A1235" s="90"/>
      <c r="B1235" s="271" t="s">
        <v>24</v>
      </c>
      <c r="C1235" s="272"/>
      <c r="D1235" s="272"/>
      <c r="E1235" s="272"/>
      <c r="F1235" s="272"/>
      <c r="G1235" s="273"/>
    </row>
    <row r="1236" spans="1:7" x14ac:dyDescent="0.2">
      <c r="A1236" s="90"/>
      <c r="B1236" s="276" t="s">
        <v>36</v>
      </c>
      <c r="C1236" s="278"/>
      <c r="D1236" s="91" t="s">
        <v>19</v>
      </c>
      <c r="E1236" s="18" t="s">
        <v>20</v>
      </c>
      <c r="F1236" s="92" t="s">
        <v>21</v>
      </c>
      <c r="G1236" s="93" t="s">
        <v>22</v>
      </c>
    </row>
    <row r="1237" spans="1:7" x14ac:dyDescent="0.2">
      <c r="A1237" s="90"/>
      <c r="B1237" s="281" t="s">
        <v>127</v>
      </c>
      <c r="C1237" s="281"/>
      <c r="D1237" s="22" t="s">
        <v>30</v>
      </c>
      <c r="E1237" s="215">
        <v>0.2</v>
      </c>
      <c r="F1237" s="216">
        <v>4.8499999999999996</v>
      </c>
      <c r="G1237" s="216">
        <f>ROUND(F1237*E1237,2)</f>
        <v>0.97</v>
      </c>
    </row>
    <row r="1238" spans="1:7" x14ac:dyDescent="0.2">
      <c r="A1238" s="90"/>
      <c r="B1238" s="83" t="s">
        <v>34</v>
      </c>
      <c r="C1238" s="84"/>
      <c r="D1238" s="22" t="s">
        <v>30</v>
      </c>
      <c r="E1238" s="215">
        <v>0.4</v>
      </c>
      <c r="F1238" s="216">
        <v>6.7</v>
      </c>
      <c r="G1238" s="216">
        <f>ROUND(F1238*E1238,2)</f>
        <v>2.68</v>
      </c>
    </row>
    <row r="1239" spans="1:7" x14ac:dyDescent="0.2">
      <c r="A1239" s="90"/>
      <c r="B1239" s="96"/>
      <c r="C1239" s="96"/>
      <c r="D1239" s="271" t="s">
        <v>26</v>
      </c>
      <c r="E1239" s="272"/>
      <c r="F1239" s="273"/>
      <c r="G1239" s="216">
        <f>SUM(G1237:G1238)</f>
        <v>3.6500000000000004</v>
      </c>
    </row>
    <row r="1240" spans="1:7" x14ac:dyDescent="0.2">
      <c r="A1240" s="90"/>
      <c r="B1240" s="96"/>
      <c r="C1240" s="96"/>
      <c r="D1240" s="271" t="s">
        <v>27</v>
      </c>
      <c r="E1240" s="272"/>
      <c r="F1240" s="273"/>
      <c r="G1240" s="239">
        <f>ROUND(G1239+(G1239*E2),2)</f>
        <v>8.86</v>
      </c>
    </row>
    <row r="1241" spans="1:7" x14ac:dyDescent="0.2">
      <c r="A1241" s="90"/>
      <c r="B1241" s="98"/>
      <c r="C1241" s="99"/>
      <c r="D1241" s="271" t="s">
        <v>28</v>
      </c>
      <c r="E1241" s="272"/>
      <c r="F1241" s="272"/>
      <c r="G1241" s="273"/>
    </row>
    <row r="1242" spans="1:7" x14ac:dyDescent="0.2">
      <c r="A1242" s="90"/>
      <c r="B1242" s="100"/>
      <c r="C1242" s="101"/>
      <c r="D1242" s="271" t="s">
        <v>18</v>
      </c>
      <c r="E1242" s="272"/>
      <c r="F1242" s="273"/>
      <c r="G1242" s="240">
        <f>G1234</f>
        <v>3.8</v>
      </c>
    </row>
    <row r="1243" spans="1:7" x14ac:dyDescent="0.2">
      <c r="A1243" s="90"/>
      <c r="B1243" s="98"/>
      <c r="C1243" s="99"/>
      <c r="D1243" s="271" t="s">
        <v>24</v>
      </c>
      <c r="E1243" s="272"/>
      <c r="F1243" s="273"/>
      <c r="G1243" s="240">
        <f>G1240</f>
        <v>8.86</v>
      </c>
    </row>
    <row r="1244" spans="1:7" x14ac:dyDescent="0.2">
      <c r="A1244" s="90"/>
      <c r="B1244" s="98"/>
      <c r="C1244" s="99"/>
      <c r="D1244" s="271" t="s">
        <v>32</v>
      </c>
      <c r="E1244" s="272"/>
      <c r="F1244" s="273"/>
      <c r="G1244" s="240">
        <f>G1242+G1243</f>
        <v>12.66</v>
      </c>
    </row>
    <row r="1245" spans="1:7" x14ac:dyDescent="0.2">
      <c r="A1245" s="103"/>
      <c r="B1245" s="282" t="s">
        <v>15</v>
      </c>
      <c r="C1245" s="283"/>
      <c r="D1245" s="283"/>
      <c r="E1245" s="284"/>
      <c r="F1245" s="104" t="s">
        <v>16</v>
      </c>
      <c r="G1245" s="104" t="s">
        <v>17</v>
      </c>
    </row>
    <row r="1246" spans="1:7" ht="15" x14ac:dyDescent="0.25">
      <c r="A1246" s="241" t="s">
        <v>612</v>
      </c>
      <c r="B1246" s="285" t="s">
        <v>208</v>
      </c>
      <c r="C1246" s="286"/>
      <c r="D1246" s="286"/>
      <c r="E1246" s="287"/>
      <c r="F1246" s="14" t="s">
        <v>16</v>
      </c>
      <c r="G1246" s="89" t="s">
        <v>720</v>
      </c>
    </row>
    <row r="1247" spans="1:7" x14ac:dyDescent="0.2">
      <c r="A1247" s="90"/>
      <c r="B1247" s="276" t="s">
        <v>18</v>
      </c>
      <c r="C1247" s="277"/>
      <c r="D1247" s="277"/>
      <c r="E1247" s="277"/>
      <c r="F1247" s="277"/>
      <c r="G1247" s="278"/>
    </row>
    <row r="1248" spans="1:7" x14ac:dyDescent="0.2">
      <c r="A1248" s="90"/>
      <c r="B1248" s="276" t="s">
        <v>36</v>
      </c>
      <c r="C1248" s="278"/>
      <c r="D1248" s="91" t="s">
        <v>19</v>
      </c>
      <c r="E1248" s="18" t="s">
        <v>20</v>
      </c>
      <c r="F1248" s="92" t="s">
        <v>21</v>
      </c>
      <c r="G1248" s="93" t="s">
        <v>22</v>
      </c>
    </row>
    <row r="1249" spans="1:7" x14ac:dyDescent="0.2">
      <c r="A1249" s="90"/>
      <c r="B1249" s="274" t="s">
        <v>143</v>
      </c>
      <c r="C1249" s="275"/>
      <c r="D1249" s="94" t="s">
        <v>124</v>
      </c>
      <c r="E1249" s="214">
        <v>4</v>
      </c>
      <c r="F1249" s="207">
        <f>'Preço Médio Mercado'!$N$15/2</f>
        <v>53.373750000000001</v>
      </c>
      <c r="G1249" s="210">
        <f>ROUND(F1249*E1249,2)</f>
        <v>213.5</v>
      </c>
    </row>
    <row r="1250" spans="1:7" x14ac:dyDescent="0.2">
      <c r="A1250" s="90"/>
      <c r="B1250" s="274" t="s">
        <v>151</v>
      </c>
      <c r="C1250" s="275"/>
      <c r="D1250" s="94" t="s">
        <v>29</v>
      </c>
      <c r="E1250" s="214">
        <v>1</v>
      </c>
      <c r="F1250" s="207">
        <f>'Preço Médio Mercado'!$N$17</f>
        <v>29.442499999999995</v>
      </c>
      <c r="G1250" s="210">
        <f>ROUND(F1250*E1250,2)</f>
        <v>29.44</v>
      </c>
    </row>
    <row r="1251" spans="1:7" x14ac:dyDescent="0.2">
      <c r="A1251" s="90"/>
      <c r="B1251" s="274" t="s">
        <v>156</v>
      </c>
      <c r="C1251" s="275"/>
      <c r="D1251" s="94" t="s">
        <v>29</v>
      </c>
      <c r="E1251" s="214">
        <v>1</v>
      </c>
      <c r="F1251" s="207">
        <f>'Preço Médio Mercado'!$N$22</f>
        <v>2.77</v>
      </c>
      <c r="G1251" s="210">
        <f>ROUND(F1251*E1251,2)</f>
        <v>2.77</v>
      </c>
    </row>
    <row r="1252" spans="1:7" x14ac:dyDescent="0.2">
      <c r="A1252" s="90"/>
      <c r="B1252" s="274" t="s">
        <v>159</v>
      </c>
      <c r="C1252" s="275"/>
      <c r="D1252" s="94" t="s">
        <v>29</v>
      </c>
      <c r="E1252" s="214">
        <v>16</v>
      </c>
      <c r="F1252" s="207">
        <v>0.3</v>
      </c>
      <c r="G1252" s="210">
        <f>ROUND(F1252*E1252,2)</f>
        <v>4.8</v>
      </c>
    </row>
    <row r="1253" spans="1:7" x14ac:dyDescent="0.2">
      <c r="A1253" s="90"/>
      <c r="B1253" s="279"/>
      <c r="C1253" s="280"/>
      <c r="D1253" s="271" t="s">
        <v>23</v>
      </c>
      <c r="E1253" s="272"/>
      <c r="F1253" s="273"/>
      <c r="G1253" s="239">
        <f>SUM(G1249:G1252)</f>
        <v>250.51000000000002</v>
      </c>
    </row>
    <row r="1254" spans="1:7" x14ac:dyDescent="0.2">
      <c r="A1254" s="90"/>
      <c r="B1254" s="271" t="s">
        <v>24</v>
      </c>
      <c r="C1254" s="272"/>
      <c r="D1254" s="272"/>
      <c r="E1254" s="272"/>
      <c r="F1254" s="272"/>
      <c r="G1254" s="273"/>
    </row>
    <row r="1255" spans="1:7" x14ac:dyDescent="0.2">
      <c r="A1255" s="90"/>
      <c r="B1255" s="276" t="s">
        <v>36</v>
      </c>
      <c r="C1255" s="278"/>
      <c r="D1255" s="91" t="s">
        <v>19</v>
      </c>
      <c r="E1255" s="18" t="s">
        <v>20</v>
      </c>
      <c r="F1255" s="92" t="s">
        <v>21</v>
      </c>
      <c r="G1255" s="93" t="s">
        <v>22</v>
      </c>
    </row>
    <row r="1256" spans="1:7" x14ac:dyDescent="0.2">
      <c r="A1256" s="90"/>
      <c r="B1256" s="281" t="s">
        <v>127</v>
      </c>
      <c r="C1256" s="281"/>
      <c r="D1256" s="22" t="s">
        <v>30</v>
      </c>
      <c r="E1256" s="215">
        <v>1</v>
      </c>
      <c r="F1256" s="216">
        <v>4.8499999999999996</v>
      </c>
      <c r="G1256" s="216">
        <f>ROUND(F1256*E1256,2)</f>
        <v>4.8499999999999996</v>
      </c>
    </row>
    <row r="1257" spans="1:7" x14ac:dyDescent="0.2">
      <c r="A1257" s="90"/>
      <c r="B1257" s="83" t="s">
        <v>34</v>
      </c>
      <c r="C1257" s="84"/>
      <c r="D1257" s="22" t="s">
        <v>30</v>
      </c>
      <c r="E1257" s="215">
        <v>1</v>
      </c>
      <c r="F1257" s="216">
        <v>6.7</v>
      </c>
      <c r="G1257" s="216">
        <f>ROUND(F1257*E1257,2)</f>
        <v>6.7</v>
      </c>
    </row>
    <row r="1258" spans="1:7" x14ac:dyDescent="0.2">
      <c r="A1258" s="90"/>
      <c r="B1258" s="96"/>
      <c r="C1258" s="96"/>
      <c r="D1258" s="271" t="s">
        <v>26</v>
      </c>
      <c r="E1258" s="272"/>
      <c r="F1258" s="273"/>
      <c r="G1258" s="216">
        <f>SUM(G1256:G1257)</f>
        <v>11.55</v>
      </c>
    </row>
    <row r="1259" spans="1:7" x14ac:dyDescent="0.2">
      <c r="A1259" s="90"/>
      <c r="B1259" s="96"/>
      <c r="C1259" s="96"/>
      <c r="D1259" s="271" t="s">
        <v>27</v>
      </c>
      <c r="E1259" s="272"/>
      <c r="F1259" s="273"/>
      <c r="G1259" s="239">
        <f>ROUND(G1258+(G1258*E2),2)</f>
        <v>28.02</v>
      </c>
    </row>
    <row r="1260" spans="1:7" x14ac:dyDescent="0.2">
      <c r="A1260" s="90"/>
      <c r="B1260" s="98"/>
      <c r="C1260" s="99"/>
      <c r="D1260" s="271" t="s">
        <v>28</v>
      </c>
      <c r="E1260" s="272"/>
      <c r="F1260" s="272"/>
      <c r="G1260" s="273"/>
    </row>
    <row r="1261" spans="1:7" x14ac:dyDescent="0.2">
      <c r="A1261" s="90"/>
      <c r="B1261" s="100"/>
      <c r="C1261" s="101"/>
      <c r="D1261" s="271" t="s">
        <v>18</v>
      </c>
      <c r="E1261" s="272"/>
      <c r="F1261" s="273"/>
      <c r="G1261" s="240">
        <f>G1253</f>
        <v>250.51000000000002</v>
      </c>
    </row>
    <row r="1262" spans="1:7" x14ac:dyDescent="0.2">
      <c r="A1262" s="90"/>
      <c r="B1262" s="98"/>
      <c r="C1262" s="99"/>
      <c r="D1262" s="271" t="s">
        <v>24</v>
      </c>
      <c r="E1262" s="272"/>
      <c r="F1262" s="273"/>
      <c r="G1262" s="240">
        <f>G1259</f>
        <v>28.02</v>
      </c>
    </row>
    <row r="1263" spans="1:7" x14ac:dyDescent="0.2">
      <c r="A1263" s="90"/>
      <c r="B1263" s="98"/>
      <c r="C1263" s="99"/>
      <c r="D1263" s="271" t="s">
        <v>32</v>
      </c>
      <c r="E1263" s="272"/>
      <c r="F1263" s="273"/>
      <c r="G1263" s="240">
        <f>G1261+G1262</f>
        <v>278.53000000000003</v>
      </c>
    </row>
    <row r="1264" spans="1:7" x14ac:dyDescent="0.2">
      <c r="A1264" s="103"/>
      <c r="B1264" s="282" t="s">
        <v>15</v>
      </c>
      <c r="C1264" s="283"/>
      <c r="D1264" s="283"/>
      <c r="E1264" s="284"/>
      <c r="F1264" s="104" t="s">
        <v>16</v>
      </c>
      <c r="G1264" s="104" t="s">
        <v>17</v>
      </c>
    </row>
    <row r="1265" spans="1:7" ht="15" x14ac:dyDescent="0.25">
      <c r="A1265" s="241" t="s">
        <v>613</v>
      </c>
      <c r="B1265" s="297" t="s">
        <v>207</v>
      </c>
      <c r="C1265" s="298"/>
      <c r="D1265" s="298"/>
      <c r="E1265" s="299"/>
      <c r="F1265" s="14" t="s">
        <v>16</v>
      </c>
      <c r="G1265" s="89" t="s">
        <v>720</v>
      </c>
    </row>
    <row r="1266" spans="1:7" x14ac:dyDescent="0.2">
      <c r="A1266" s="90"/>
      <c r="B1266" s="276" t="s">
        <v>18</v>
      </c>
      <c r="C1266" s="277"/>
      <c r="D1266" s="277"/>
      <c r="E1266" s="277"/>
      <c r="F1266" s="277"/>
      <c r="G1266" s="278"/>
    </row>
    <row r="1267" spans="1:7" x14ac:dyDescent="0.2">
      <c r="A1267" s="90"/>
      <c r="B1267" s="276" t="s">
        <v>36</v>
      </c>
      <c r="C1267" s="278"/>
      <c r="D1267" s="91" t="s">
        <v>19</v>
      </c>
      <c r="E1267" s="18" t="s">
        <v>20</v>
      </c>
      <c r="F1267" s="92" t="s">
        <v>21</v>
      </c>
      <c r="G1267" s="93" t="s">
        <v>22</v>
      </c>
    </row>
    <row r="1268" spans="1:7" x14ac:dyDescent="0.2">
      <c r="A1268" s="90"/>
      <c r="B1268" s="295" t="s">
        <v>143</v>
      </c>
      <c r="C1268" s="296"/>
      <c r="D1268" s="94" t="s">
        <v>124</v>
      </c>
      <c r="E1268" s="214">
        <v>10</v>
      </c>
      <c r="F1268" s="207">
        <f>'Preço Médio Mercado'!$N$15/2</f>
        <v>53.373750000000001</v>
      </c>
      <c r="G1268" s="210">
        <f>ROUND(F1268*E1268,2)</f>
        <v>533.74</v>
      </c>
    </row>
    <row r="1269" spans="1:7" x14ac:dyDescent="0.2">
      <c r="A1269" s="90"/>
      <c r="B1269" s="295" t="s">
        <v>151</v>
      </c>
      <c r="C1269" s="296"/>
      <c r="D1269" s="94" t="s">
        <v>29</v>
      </c>
      <c r="E1269" s="214">
        <v>1</v>
      </c>
      <c r="F1269" s="207">
        <f>'Preço Médio Mercado'!$N$17</f>
        <v>29.442499999999995</v>
      </c>
      <c r="G1269" s="210">
        <f>ROUND(F1269*E1269,2)</f>
        <v>29.44</v>
      </c>
    </row>
    <row r="1270" spans="1:7" x14ac:dyDescent="0.2">
      <c r="A1270" s="90"/>
      <c r="B1270" s="295" t="s">
        <v>156</v>
      </c>
      <c r="C1270" s="296"/>
      <c r="D1270" s="94" t="s">
        <v>29</v>
      </c>
      <c r="E1270" s="214">
        <v>4</v>
      </c>
      <c r="F1270" s="207">
        <f>'Preço Médio Mercado'!$N$22</f>
        <v>2.77</v>
      </c>
      <c r="G1270" s="210">
        <f>ROUND(F1270*E1270,2)</f>
        <v>11.08</v>
      </c>
    </row>
    <row r="1271" spans="1:7" x14ac:dyDescent="0.2">
      <c r="A1271" s="90"/>
      <c r="B1271" s="295" t="s">
        <v>159</v>
      </c>
      <c r="C1271" s="296"/>
      <c r="D1271" s="94" t="s">
        <v>29</v>
      </c>
      <c r="E1271" s="214">
        <v>40</v>
      </c>
      <c r="F1271" s="207">
        <v>0.3</v>
      </c>
      <c r="G1271" s="210">
        <f>ROUND(F1271*E1271,2)</f>
        <v>12</v>
      </c>
    </row>
    <row r="1272" spans="1:7" x14ac:dyDescent="0.2">
      <c r="A1272" s="90"/>
      <c r="B1272" s="279"/>
      <c r="C1272" s="280"/>
      <c r="D1272" s="271" t="s">
        <v>23</v>
      </c>
      <c r="E1272" s="272"/>
      <c r="F1272" s="273"/>
      <c r="G1272" s="239">
        <f>SUM(G1268:G1271)</f>
        <v>586.2600000000001</v>
      </c>
    </row>
    <row r="1273" spans="1:7" x14ac:dyDescent="0.2">
      <c r="A1273" s="90"/>
      <c r="B1273" s="271" t="s">
        <v>24</v>
      </c>
      <c r="C1273" s="272"/>
      <c r="D1273" s="272"/>
      <c r="E1273" s="272"/>
      <c r="F1273" s="272"/>
      <c r="G1273" s="273"/>
    </row>
    <row r="1274" spans="1:7" x14ac:dyDescent="0.2">
      <c r="A1274" s="90"/>
      <c r="B1274" s="276" t="s">
        <v>36</v>
      </c>
      <c r="C1274" s="278"/>
      <c r="D1274" s="91" t="s">
        <v>19</v>
      </c>
      <c r="E1274" s="18" t="s">
        <v>20</v>
      </c>
      <c r="F1274" s="92" t="s">
        <v>21</v>
      </c>
      <c r="G1274" s="93" t="s">
        <v>22</v>
      </c>
    </row>
    <row r="1275" spans="1:7" x14ac:dyDescent="0.2">
      <c r="A1275" s="90"/>
      <c r="B1275" s="281" t="s">
        <v>127</v>
      </c>
      <c r="C1275" s="281"/>
      <c r="D1275" s="22" t="s">
        <v>30</v>
      </c>
      <c r="E1275" s="215">
        <v>1.5</v>
      </c>
      <c r="F1275" s="216">
        <v>4.8499999999999996</v>
      </c>
      <c r="G1275" s="216">
        <f>ROUND(F1275*E1275,2)</f>
        <v>7.28</v>
      </c>
    </row>
    <row r="1276" spans="1:7" x14ac:dyDescent="0.2">
      <c r="A1276" s="90"/>
      <c r="B1276" s="83" t="s">
        <v>34</v>
      </c>
      <c r="C1276" s="84"/>
      <c r="D1276" s="22" t="s">
        <v>30</v>
      </c>
      <c r="E1276" s="215">
        <v>1.5</v>
      </c>
      <c r="F1276" s="216">
        <v>6.7</v>
      </c>
      <c r="G1276" s="216">
        <f>ROUND(F1276*E1276,2)</f>
        <v>10.050000000000001</v>
      </c>
    </row>
    <row r="1277" spans="1:7" x14ac:dyDescent="0.2">
      <c r="A1277" s="90"/>
      <c r="B1277" s="96"/>
      <c r="C1277" s="96"/>
      <c r="D1277" s="271" t="s">
        <v>26</v>
      </c>
      <c r="E1277" s="272"/>
      <c r="F1277" s="273"/>
      <c r="G1277" s="216">
        <f>SUM(G1275:G1276)</f>
        <v>17.330000000000002</v>
      </c>
    </row>
    <row r="1278" spans="1:7" x14ac:dyDescent="0.2">
      <c r="A1278" s="90"/>
      <c r="B1278" s="96"/>
      <c r="C1278" s="96"/>
      <c r="D1278" s="271" t="s">
        <v>27</v>
      </c>
      <c r="E1278" s="272"/>
      <c r="F1278" s="273"/>
      <c r="G1278" s="239">
        <f>ROUND(G1277+(G1277*E2),2)</f>
        <v>42.05</v>
      </c>
    </row>
    <row r="1279" spans="1:7" x14ac:dyDescent="0.2">
      <c r="A1279" s="90"/>
      <c r="B1279" s="98"/>
      <c r="C1279" s="99"/>
      <c r="D1279" s="271" t="s">
        <v>28</v>
      </c>
      <c r="E1279" s="272"/>
      <c r="F1279" s="272"/>
      <c r="G1279" s="273"/>
    </row>
    <row r="1280" spans="1:7" x14ac:dyDescent="0.2">
      <c r="A1280" s="90"/>
      <c r="B1280" s="100"/>
      <c r="C1280" s="101"/>
      <c r="D1280" s="271" t="s">
        <v>18</v>
      </c>
      <c r="E1280" s="272"/>
      <c r="F1280" s="273"/>
      <c r="G1280" s="102">
        <f>G1272</f>
        <v>586.2600000000001</v>
      </c>
    </row>
    <row r="1281" spans="1:7" x14ac:dyDescent="0.2">
      <c r="A1281" s="90"/>
      <c r="B1281" s="98"/>
      <c r="C1281" s="99"/>
      <c r="D1281" s="271" t="s">
        <v>24</v>
      </c>
      <c r="E1281" s="272"/>
      <c r="F1281" s="273"/>
      <c r="G1281" s="102">
        <f>G1278</f>
        <v>42.05</v>
      </c>
    </row>
    <row r="1282" spans="1:7" x14ac:dyDescent="0.2">
      <c r="A1282" s="90"/>
      <c r="B1282" s="98"/>
      <c r="C1282" s="99"/>
      <c r="D1282" s="271" t="s">
        <v>32</v>
      </c>
      <c r="E1282" s="272"/>
      <c r="F1282" s="273"/>
      <c r="G1282" s="102">
        <f>G1280+G1281</f>
        <v>628.31000000000006</v>
      </c>
    </row>
    <row r="1283" spans="1:7" x14ac:dyDescent="0.2">
      <c r="A1283" s="103"/>
      <c r="B1283" s="282" t="s">
        <v>15</v>
      </c>
      <c r="C1283" s="283"/>
      <c r="D1283" s="283"/>
      <c r="E1283" s="284"/>
      <c r="F1283" s="104" t="s">
        <v>16</v>
      </c>
      <c r="G1283" s="104" t="s">
        <v>17</v>
      </c>
    </row>
    <row r="1284" spans="1:7" ht="15" x14ac:dyDescent="0.25">
      <c r="A1284" s="241" t="s">
        <v>614</v>
      </c>
      <c r="B1284" s="285" t="s">
        <v>203</v>
      </c>
      <c r="C1284" s="286"/>
      <c r="D1284" s="286"/>
      <c r="E1284" s="287"/>
      <c r="F1284" s="14" t="s">
        <v>16</v>
      </c>
      <c r="G1284" s="89" t="s">
        <v>720</v>
      </c>
    </row>
    <row r="1285" spans="1:7" x14ac:dyDescent="0.2">
      <c r="A1285" s="90"/>
      <c r="B1285" s="276" t="s">
        <v>18</v>
      </c>
      <c r="C1285" s="277"/>
      <c r="D1285" s="277"/>
      <c r="E1285" s="277"/>
      <c r="F1285" s="277"/>
      <c r="G1285" s="278"/>
    </row>
    <row r="1286" spans="1:7" x14ac:dyDescent="0.2">
      <c r="A1286" s="90"/>
      <c r="B1286" s="276" t="s">
        <v>36</v>
      </c>
      <c r="C1286" s="278"/>
      <c r="D1286" s="91" t="s">
        <v>19</v>
      </c>
      <c r="E1286" s="18" t="s">
        <v>20</v>
      </c>
      <c r="F1286" s="92" t="s">
        <v>21</v>
      </c>
      <c r="G1286" s="93" t="s">
        <v>22</v>
      </c>
    </row>
    <row r="1287" spans="1:7" x14ac:dyDescent="0.2">
      <c r="A1287" s="90"/>
      <c r="B1287" s="274" t="s">
        <v>143</v>
      </c>
      <c r="C1287" s="275"/>
      <c r="D1287" s="94" t="s">
        <v>124</v>
      </c>
      <c r="E1287" s="35">
        <v>20</v>
      </c>
      <c r="F1287" s="48">
        <f>'Preço Médio Mercado'!$N$15/2</f>
        <v>53.373750000000001</v>
      </c>
      <c r="G1287" s="34">
        <f>ROUND(F1287*E1287,2)</f>
        <v>1067.48</v>
      </c>
    </row>
    <row r="1288" spans="1:7" x14ac:dyDescent="0.2">
      <c r="A1288" s="90"/>
      <c r="B1288" s="274" t="s">
        <v>151</v>
      </c>
      <c r="C1288" s="275"/>
      <c r="D1288" s="94" t="s">
        <v>29</v>
      </c>
      <c r="E1288" s="35">
        <v>1</v>
      </c>
      <c r="F1288" s="48">
        <f>'Preço Médio Mercado'!$N$17</f>
        <v>29.442499999999995</v>
      </c>
      <c r="G1288" s="34">
        <f>ROUND(F1288*E1288,2)</f>
        <v>29.44</v>
      </c>
    </row>
    <row r="1289" spans="1:7" x14ac:dyDescent="0.2">
      <c r="A1289" s="90"/>
      <c r="B1289" s="274" t="s">
        <v>156</v>
      </c>
      <c r="C1289" s="275"/>
      <c r="D1289" s="94" t="s">
        <v>29</v>
      </c>
      <c r="E1289" s="35">
        <v>8</v>
      </c>
      <c r="F1289" s="48">
        <f>'Preço Médio Mercado'!$N$22</f>
        <v>2.77</v>
      </c>
      <c r="G1289" s="34">
        <f>ROUND(F1289*E1289,2)</f>
        <v>22.16</v>
      </c>
    </row>
    <row r="1290" spans="1:7" x14ac:dyDescent="0.2">
      <c r="A1290" s="90"/>
      <c r="B1290" s="274" t="s">
        <v>159</v>
      </c>
      <c r="C1290" s="275"/>
      <c r="D1290" s="94" t="s">
        <v>29</v>
      </c>
      <c r="E1290" s="35">
        <v>80</v>
      </c>
      <c r="F1290" s="48">
        <v>0.3</v>
      </c>
      <c r="G1290" s="34">
        <f>ROUND(F1290*E1290,2)</f>
        <v>24</v>
      </c>
    </row>
    <row r="1291" spans="1:7" x14ac:dyDescent="0.2">
      <c r="A1291" s="90"/>
      <c r="B1291" s="279"/>
      <c r="C1291" s="280"/>
      <c r="D1291" s="271" t="s">
        <v>23</v>
      </c>
      <c r="E1291" s="272"/>
      <c r="F1291" s="273"/>
      <c r="G1291" s="95">
        <f>SUM(G1287:G1290)</f>
        <v>1143.0800000000002</v>
      </c>
    </row>
    <row r="1292" spans="1:7" x14ac:dyDescent="0.2">
      <c r="A1292" s="90"/>
      <c r="B1292" s="271" t="s">
        <v>24</v>
      </c>
      <c r="C1292" s="272"/>
      <c r="D1292" s="272"/>
      <c r="E1292" s="272"/>
      <c r="F1292" s="272"/>
      <c r="G1292" s="273"/>
    </row>
    <row r="1293" spans="1:7" x14ac:dyDescent="0.2">
      <c r="A1293" s="90"/>
      <c r="B1293" s="276" t="s">
        <v>36</v>
      </c>
      <c r="C1293" s="278"/>
      <c r="D1293" s="91" t="s">
        <v>19</v>
      </c>
      <c r="E1293" s="18" t="s">
        <v>20</v>
      </c>
      <c r="F1293" s="92" t="s">
        <v>21</v>
      </c>
      <c r="G1293" s="93" t="s">
        <v>22</v>
      </c>
    </row>
    <row r="1294" spans="1:7" x14ac:dyDescent="0.2">
      <c r="A1294" s="90"/>
      <c r="B1294" s="281" t="s">
        <v>127</v>
      </c>
      <c r="C1294" s="281"/>
      <c r="D1294" s="22" t="s">
        <v>30</v>
      </c>
      <c r="E1294" s="23">
        <v>2</v>
      </c>
      <c r="F1294" s="23">
        <v>4.8499999999999996</v>
      </c>
      <c r="G1294" s="23">
        <f>ROUND(F1294*E1294,2)</f>
        <v>9.6999999999999993</v>
      </c>
    </row>
    <row r="1295" spans="1:7" x14ac:dyDescent="0.2">
      <c r="A1295" s="90"/>
      <c r="B1295" s="83" t="s">
        <v>34</v>
      </c>
      <c r="C1295" s="84"/>
      <c r="D1295" s="22" t="s">
        <v>30</v>
      </c>
      <c r="E1295" s="23">
        <v>2</v>
      </c>
      <c r="F1295" s="23">
        <v>6.7</v>
      </c>
      <c r="G1295" s="23">
        <f>ROUND(F1295*E1295,2)</f>
        <v>13.4</v>
      </c>
    </row>
    <row r="1296" spans="1:7" x14ac:dyDescent="0.2">
      <c r="A1296" s="90"/>
      <c r="B1296" s="96"/>
      <c r="C1296" s="96"/>
      <c r="D1296" s="271" t="s">
        <v>26</v>
      </c>
      <c r="E1296" s="272"/>
      <c r="F1296" s="273"/>
      <c r="G1296" s="23">
        <f>SUM(G1294:G1295)</f>
        <v>23.1</v>
      </c>
    </row>
    <row r="1297" spans="1:7" x14ac:dyDescent="0.2">
      <c r="A1297" s="90"/>
      <c r="B1297" s="96"/>
      <c r="C1297" s="96"/>
      <c r="D1297" s="271" t="s">
        <v>27</v>
      </c>
      <c r="E1297" s="272"/>
      <c r="F1297" s="273"/>
      <c r="G1297" s="97">
        <f>ROUND(G1296+(G1296*E2),2)</f>
        <v>56.05</v>
      </c>
    </row>
    <row r="1298" spans="1:7" x14ac:dyDescent="0.2">
      <c r="A1298" s="90"/>
      <c r="B1298" s="98"/>
      <c r="C1298" s="99"/>
      <c r="D1298" s="271" t="s">
        <v>28</v>
      </c>
      <c r="E1298" s="272"/>
      <c r="F1298" s="272"/>
      <c r="G1298" s="273"/>
    </row>
    <row r="1299" spans="1:7" x14ac:dyDescent="0.2">
      <c r="A1299" s="90"/>
      <c r="B1299" s="100"/>
      <c r="C1299" s="101"/>
      <c r="D1299" s="271" t="s">
        <v>18</v>
      </c>
      <c r="E1299" s="272"/>
      <c r="F1299" s="273"/>
      <c r="G1299" s="102">
        <f>G1291</f>
        <v>1143.0800000000002</v>
      </c>
    </row>
    <row r="1300" spans="1:7" x14ac:dyDescent="0.2">
      <c r="A1300" s="90"/>
      <c r="B1300" s="98"/>
      <c r="C1300" s="99"/>
      <c r="D1300" s="271" t="s">
        <v>24</v>
      </c>
      <c r="E1300" s="272"/>
      <c r="F1300" s="273"/>
      <c r="G1300" s="102">
        <f>G1297</f>
        <v>56.05</v>
      </c>
    </row>
    <row r="1301" spans="1:7" x14ac:dyDescent="0.2">
      <c r="A1301" s="90"/>
      <c r="B1301" s="98"/>
      <c r="C1301" s="99"/>
      <c r="D1301" s="271" t="s">
        <v>32</v>
      </c>
      <c r="E1301" s="272"/>
      <c r="F1301" s="273"/>
      <c r="G1301" s="102">
        <f>G1299+G1300</f>
        <v>1199.1300000000001</v>
      </c>
    </row>
    <row r="1302" spans="1:7" x14ac:dyDescent="0.2">
      <c r="A1302" s="103"/>
      <c r="B1302" s="282" t="s">
        <v>15</v>
      </c>
      <c r="C1302" s="283"/>
      <c r="D1302" s="283"/>
      <c r="E1302" s="284"/>
      <c r="F1302" s="104" t="s">
        <v>16</v>
      </c>
      <c r="G1302" s="104" t="s">
        <v>17</v>
      </c>
    </row>
    <row r="1303" spans="1:7" ht="15" x14ac:dyDescent="0.25">
      <c r="A1303" s="241" t="s">
        <v>615</v>
      </c>
      <c r="B1303" s="285" t="s">
        <v>204</v>
      </c>
      <c r="C1303" s="286"/>
      <c r="D1303" s="286"/>
      <c r="E1303" s="287"/>
      <c r="F1303" s="14" t="s">
        <v>16</v>
      </c>
      <c r="G1303" s="89" t="s">
        <v>720</v>
      </c>
    </row>
    <row r="1304" spans="1:7" x14ac:dyDescent="0.2">
      <c r="A1304" s="90"/>
      <c r="B1304" s="276" t="s">
        <v>18</v>
      </c>
      <c r="C1304" s="277"/>
      <c r="D1304" s="277"/>
      <c r="E1304" s="277"/>
      <c r="F1304" s="277"/>
      <c r="G1304" s="278"/>
    </row>
    <row r="1305" spans="1:7" x14ac:dyDescent="0.2">
      <c r="A1305" s="90"/>
      <c r="B1305" s="276" t="s">
        <v>36</v>
      </c>
      <c r="C1305" s="278"/>
      <c r="D1305" s="91" t="s">
        <v>19</v>
      </c>
      <c r="E1305" s="18" t="s">
        <v>20</v>
      </c>
      <c r="F1305" s="92" t="s">
        <v>21</v>
      </c>
      <c r="G1305" s="93" t="s">
        <v>22</v>
      </c>
    </row>
    <row r="1306" spans="1:7" x14ac:dyDescent="0.2">
      <c r="A1306" s="90"/>
      <c r="B1306" s="274" t="s">
        <v>164</v>
      </c>
      <c r="C1306" s="275"/>
      <c r="D1306" s="94" t="s">
        <v>124</v>
      </c>
      <c r="E1306" s="214">
        <v>4</v>
      </c>
      <c r="F1306" s="207">
        <f>'Preço Médio Mercado'!$N$8/2</f>
        <v>16.423333333333332</v>
      </c>
      <c r="G1306" s="210">
        <f>ROUND(F1306*E1306,2)</f>
        <v>65.69</v>
      </c>
    </row>
    <row r="1307" spans="1:7" x14ac:dyDescent="0.2">
      <c r="A1307" s="90"/>
      <c r="B1307" s="274" t="s">
        <v>167</v>
      </c>
      <c r="C1307" s="275"/>
      <c r="D1307" s="94" t="s">
        <v>29</v>
      </c>
      <c r="E1307" s="214">
        <v>1</v>
      </c>
      <c r="F1307" s="207">
        <f>'Preço Médio Mercado'!$N$11</f>
        <v>8.4466666666666672</v>
      </c>
      <c r="G1307" s="210">
        <f>ROUND(F1307*E1307,2)</f>
        <v>8.4499999999999993</v>
      </c>
    </row>
    <row r="1308" spans="1:7" x14ac:dyDescent="0.2">
      <c r="A1308" s="90"/>
      <c r="B1308" s="274" t="s">
        <v>168</v>
      </c>
      <c r="C1308" s="275"/>
      <c r="D1308" s="94" t="s">
        <v>29</v>
      </c>
      <c r="E1308" s="214">
        <v>1</v>
      </c>
      <c r="F1308" s="207">
        <f>'Preço Médio Mercado'!$N$14</f>
        <v>3.8033333333333332</v>
      </c>
      <c r="G1308" s="210">
        <f>ROUND(F1308*E1308,2)</f>
        <v>3.8</v>
      </c>
    </row>
    <row r="1309" spans="1:7" x14ac:dyDescent="0.2">
      <c r="A1309" s="90"/>
      <c r="B1309" s="274" t="s">
        <v>159</v>
      </c>
      <c r="C1309" s="275"/>
      <c r="D1309" s="94" t="s">
        <v>29</v>
      </c>
      <c r="E1309" s="214">
        <v>16</v>
      </c>
      <c r="F1309" s="207">
        <v>0.3</v>
      </c>
      <c r="G1309" s="210">
        <f>ROUND(F1309*E1309,2)</f>
        <v>4.8</v>
      </c>
    </row>
    <row r="1310" spans="1:7" x14ac:dyDescent="0.2">
      <c r="A1310" s="90"/>
      <c r="B1310" s="279"/>
      <c r="C1310" s="280"/>
      <c r="D1310" s="271" t="s">
        <v>23</v>
      </c>
      <c r="E1310" s="272"/>
      <c r="F1310" s="273"/>
      <c r="G1310" s="239">
        <f>SUM(G1306:G1309)</f>
        <v>82.74</v>
      </c>
    </row>
    <row r="1311" spans="1:7" x14ac:dyDescent="0.2">
      <c r="A1311" s="90"/>
      <c r="B1311" s="271" t="s">
        <v>24</v>
      </c>
      <c r="C1311" s="272"/>
      <c r="D1311" s="272"/>
      <c r="E1311" s="272"/>
      <c r="F1311" s="272"/>
      <c r="G1311" s="273"/>
    </row>
    <row r="1312" spans="1:7" x14ac:dyDescent="0.2">
      <c r="A1312" s="90"/>
      <c r="B1312" s="276" t="s">
        <v>36</v>
      </c>
      <c r="C1312" s="278"/>
      <c r="D1312" s="91" t="s">
        <v>19</v>
      </c>
      <c r="E1312" s="18" t="s">
        <v>20</v>
      </c>
      <c r="F1312" s="92" t="s">
        <v>21</v>
      </c>
      <c r="G1312" s="93" t="s">
        <v>22</v>
      </c>
    </row>
    <row r="1313" spans="1:7" x14ac:dyDescent="0.2">
      <c r="A1313" s="90"/>
      <c r="B1313" s="281" t="s">
        <v>127</v>
      </c>
      <c r="C1313" s="281"/>
      <c r="D1313" s="22" t="s">
        <v>30</v>
      </c>
      <c r="E1313" s="215">
        <v>1</v>
      </c>
      <c r="F1313" s="216">
        <v>4.8499999999999996</v>
      </c>
      <c r="G1313" s="216">
        <f>ROUND(F1313*E1313,2)</f>
        <v>4.8499999999999996</v>
      </c>
    </row>
    <row r="1314" spans="1:7" x14ac:dyDescent="0.2">
      <c r="A1314" s="90"/>
      <c r="B1314" s="83" t="s">
        <v>34</v>
      </c>
      <c r="C1314" s="84"/>
      <c r="D1314" s="22" t="s">
        <v>30</v>
      </c>
      <c r="E1314" s="215">
        <v>1</v>
      </c>
      <c r="F1314" s="216">
        <v>6.7</v>
      </c>
      <c r="G1314" s="216">
        <f>ROUND(F1314*E1314,2)</f>
        <v>6.7</v>
      </c>
    </row>
    <row r="1315" spans="1:7" x14ac:dyDescent="0.2">
      <c r="A1315" s="90"/>
      <c r="B1315" s="96"/>
      <c r="C1315" s="96"/>
      <c r="D1315" s="271" t="s">
        <v>26</v>
      </c>
      <c r="E1315" s="272"/>
      <c r="F1315" s="273"/>
      <c r="G1315" s="216">
        <f>SUM(G1313:G1314)</f>
        <v>11.55</v>
      </c>
    </row>
    <row r="1316" spans="1:7" x14ac:dyDescent="0.2">
      <c r="A1316" s="90"/>
      <c r="B1316" s="96"/>
      <c r="C1316" s="96"/>
      <c r="D1316" s="271" t="s">
        <v>27</v>
      </c>
      <c r="E1316" s="272"/>
      <c r="F1316" s="273"/>
      <c r="G1316" s="239">
        <f>ROUND(G1315+(G1315*E2),2)</f>
        <v>28.02</v>
      </c>
    </row>
    <row r="1317" spans="1:7" x14ac:dyDescent="0.2">
      <c r="A1317" s="90"/>
      <c r="B1317" s="98"/>
      <c r="C1317" s="99"/>
      <c r="D1317" s="271" t="s">
        <v>28</v>
      </c>
      <c r="E1317" s="272"/>
      <c r="F1317" s="272"/>
      <c r="G1317" s="273"/>
    </row>
    <row r="1318" spans="1:7" x14ac:dyDescent="0.2">
      <c r="A1318" s="90"/>
      <c r="B1318" s="100"/>
      <c r="C1318" s="101"/>
      <c r="D1318" s="271" t="s">
        <v>18</v>
      </c>
      <c r="E1318" s="272"/>
      <c r="F1318" s="273"/>
      <c r="G1318" s="240">
        <f>G1310</f>
        <v>82.74</v>
      </c>
    </row>
    <row r="1319" spans="1:7" x14ac:dyDescent="0.2">
      <c r="A1319" s="90"/>
      <c r="B1319" s="98"/>
      <c r="C1319" s="99"/>
      <c r="D1319" s="271" t="s">
        <v>24</v>
      </c>
      <c r="E1319" s="272"/>
      <c r="F1319" s="273"/>
      <c r="G1319" s="240">
        <f>G1316</f>
        <v>28.02</v>
      </c>
    </row>
    <row r="1320" spans="1:7" x14ac:dyDescent="0.2">
      <c r="A1320" s="90"/>
      <c r="B1320" s="98"/>
      <c r="C1320" s="99"/>
      <c r="D1320" s="271" t="s">
        <v>32</v>
      </c>
      <c r="E1320" s="272"/>
      <c r="F1320" s="273"/>
      <c r="G1320" s="240">
        <f>G1318+G1319</f>
        <v>110.75999999999999</v>
      </c>
    </row>
    <row r="1321" spans="1:7" x14ac:dyDescent="0.2">
      <c r="A1321" s="103"/>
      <c r="B1321" s="282" t="s">
        <v>15</v>
      </c>
      <c r="C1321" s="283"/>
      <c r="D1321" s="283"/>
      <c r="E1321" s="284"/>
      <c r="F1321" s="104" t="s">
        <v>16</v>
      </c>
      <c r="G1321" s="104" t="s">
        <v>17</v>
      </c>
    </row>
    <row r="1322" spans="1:7" ht="15" x14ac:dyDescent="0.25">
      <c r="A1322" s="241" t="s">
        <v>616</v>
      </c>
      <c r="B1322" s="285" t="s">
        <v>205</v>
      </c>
      <c r="C1322" s="286"/>
      <c r="D1322" s="286"/>
      <c r="E1322" s="287"/>
      <c r="F1322" s="14" t="s">
        <v>16</v>
      </c>
      <c r="G1322" s="89" t="s">
        <v>720</v>
      </c>
    </row>
    <row r="1323" spans="1:7" x14ac:dyDescent="0.2">
      <c r="A1323" s="90"/>
      <c r="B1323" s="276" t="s">
        <v>18</v>
      </c>
      <c r="C1323" s="277"/>
      <c r="D1323" s="277"/>
      <c r="E1323" s="277"/>
      <c r="F1323" s="277"/>
      <c r="G1323" s="278"/>
    </row>
    <row r="1324" spans="1:7" x14ac:dyDescent="0.2">
      <c r="A1324" s="90"/>
      <c r="B1324" s="276" t="s">
        <v>36</v>
      </c>
      <c r="C1324" s="278"/>
      <c r="D1324" s="91" t="s">
        <v>19</v>
      </c>
      <c r="E1324" s="18" t="s">
        <v>20</v>
      </c>
      <c r="F1324" s="92" t="s">
        <v>21</v>
      </c>
      <c r="G1324" s="93" t="s">
        <v>22</v>
      </c>
    </row>
    <row r="1325" spans="1:7" x14ac:dyDescent="0.2">
      <c r="A1325" s="90"/>
      <c r="B1325" s="274" t="s">
        <v>164</v>
      </c>
      <c r="C1325" s="275"/>
      <c r="D1325" s="94" t="s">
        <v>124</v>
      </c>
      <c r="E1325" s="214">
        <v>10</v>
      </c>
      <c r="F1325" s="207">
        <f>'Preço Médio Mercado'!$N$8/2</f>
        <v>16.423333333333332</v>
      </c>
      <c r="G1325" s="210">
        <f>ROUND(F1325*E1325,2)</f>
        <v>164.23</v>
      </c>
    </row>
    <row r="1326" spans="1:7" x14ac:dyDescent="0.2">
      <c r="A1326" s="90"/>
      <c r="B1326" s="274" t="s">
        <v>167</v>
      </c>
      <c r="C1326" s="275"/>
      <c r="D1326" s="94" t="s">
        <v>29</v>
      </c>
      <c r="E1326" s="214">
        <v>1</v>
      </c>
      <c r="F1326" s="207">
        <f>'Preço Médio Mercado'!$N$11</f>
        <v>8.4466666666666672</v>
      </c>
      <c r="G1326" s="210">
        <f>ROUND(F1326*E1326,2)</f>
        <v>8.4499999999999993</v>
      </c>
    </row>
    <row r="1327" spans="1:7" x14ac:dyDescent="0.2">
      <c r="A1327" s="90"/>
      <c r="B1327" s="274" t="s">
        <v>168</v>
      </c>
      <c r="C1327" s="275"/>
      <c r="D1327" s="94" t="s">
        <v>29</v>
      </c>
      <c r="E1327" s="214">
        <v>4</v>
      </c>
      <c r="F1327" s="207">
        <f>'Preço Médio Mercado'!$N$14</f>
        <v>3.8033333333333332</v>
      </c>
      <c r="G1327" s="210">
        <f>ROUND(F1327*E1327,2)</f>
        <v>15.21</v>
      </c>
    </row>
    <row r="1328" spans="1:7" x14ac:dyDescent="0.2">
      <c r="A1328" s="90"/>
      <c r="B1328" s="274" t="s">
        <v>159</v>
      </c>
      <c r="C1328" s="275"/>
      <c r="D1328" s="94" t="s">
        <v>29</v>
      </c>
      <c r="E1328" s="214">
        <v>40</v>
      </c>
      <c r="F1328" s="207">
        <v>0.3</v>
      </c>
      <c r="G1328" s="210">
        <f>ROUND(F1328*E1328,2)</f>
        <v>12</v>
      </c>
    </row>
    <row r="1329" spans="1:7" x14ac:dyDescent="0.2">
      <c r="A1329" s="90"/>
      <c r="B1329" s="279"/>
      <c r="C1329" s="280"/>
      <c r="D1329" s="271" t="s">
        <v>23</v>
      </c>
      <c r="E1329" s="272"/>
      <c r="F1329" s="273"/>
      <c r="G1329" s="239">
        <f>SUM(G1325:G1328)</f>
        <v>199.89</v>
      </c>
    </row>
    <row r="1330" spans="1:7" x14ac:dyDescent="0.2">
      <c r="A1330" s="90"/>
      <c r="B1330" s="271" t="s">
        <v>24</v>
      </c>
      <c r="C1330" s="272"/>
      <c r="D1330" s="272"/>
      <c r="E1330" s="272"/>
      <c r="F1330" s="272"/>
      <c r="G1330" s="273"/>
    </row>
    <row r="1331" spans="1:7" x14ac:dyDescent="0.2">
      <c r="A1331" s="90"/>
      <c r="B1331" s="276" t="s">
        <v>36</v>
      </c>
      <c r="C1331" s="278"/>
      <c r="D1331" s="91" t="s">
        <v>19</v>
      </c>
      <c r="E1331" s="18" t="s">
        <v>20</v>
      </c>
      <c r="F1331" s="92" t="s">
        <v>21</v>
      </c>
      <c r="G1331" s="93" t="s">
        <v>22</v>
      </c>
    </row>
    <row r="1332" spans="1:7" x14ac:dyDescent="0.2">
      <c r="A1332" s="90"/>
      <c r="B1332" s="281" t="s">
        <v>127</v>
      </c>
      <c r="C1332" s="281"/>
      <c r="D1332" s="22" t="s">
        <v>30</v>
      </c>
      <c r="E1332" s="215">
        <v>1.5</v>
      </c>
      <c r="F1332" s="216">
        <v>4.8499999999999996</v>
      </c>
      <c r="G1332" s="216">
        <f>ROUND(F1332*E1332,2)</f>
        <v>7.28</v>
      </c>
    </row>
    <row r="1333" spans="1:7" x14ac:dyDescent="0.2">
      <c r="A1333" s="90"/>
      <c r="B1333" s="83" t="s">
        <v>34</v>
      </c>
      <c r="C1333" s="84"/>
      <c r="D1333" s="22" t="s">
        <v>30</v>
      </c>
      <c r="E1333" s="215">
        <v>1.5</v>
      </c>
      <c r="F1333" s="216">
        <v>6.7</v>
      </c>
      <c r="G1333" s="216">
        <f>ROUND(F1333*E1333,2)</f>
        <v>10.050000000000001</v>
      </c>
    </row>
    <row r="1334" spans="1:7" x14ac:dyDescent="0.2">
      <c r="A1334" s="90"/>
      <c r="B1334" s="96"/>
      <c r="C1334" s="96"/>
      <c r="D1334" s="271" t="s">
        <v>26</v>
      </c>
      <c r="E1334" s="272"/>
      <c r="F1334" s="273"/>
      <c r="G1334" s="216">
        <f>SUM(G1332:G1333)</f>
        <v>17.330000000000002</v>
      </c>
    </row>
    <row r="1335" spans="1:7" x14ac:dyDescent="0.2">
      <c r="A1335" s="90"/>
      <c r="B1335" s="96"/>
      <c r="C1335" s="96"/>
      <c r="D1335" s="271" t="s">
        <v>27</v>
      </c>
      <c r="E1335" s="272"/>
      <c r="F1335" s="273"/>
      <c r="G1335" s="239">
        <f>ROUND(G1334+(G1334*E2),2)</f>
        <v>42.05</v>
      </c>
    </row>
    <row r="1336" spans="1:7" x14ac:dyDescent="0.2">
      <c r="A1336" s="90"/>
      <c r="B1336" s="98"/>
      <c r="C1336" s="99"/>
      <c r="D1336" s="271" t="s">
        <v>28</v>
      </c>
      <c r="E1336" s="272"/>
      <c r="F1336" s="272"/>
      <c r="G1336" s="273"/>
    </row>
    <row r="1337" spans="1:7" x14ac:dyDescent="0.2">
      <c r="A1337" s="90"/>
      <c r="B1337" s="100"/>
      <c r="C1337" s="101"/>
      <c r="D1337" s="271" t="s">
        <v>18</v>
      </c>
      <c r="E1337" s="272"/>
      <c r="F1337" s="273"/>
      <c r="G1337" s="240">
        <f>G1329</f>
        <v>199.89</v>
      </c>
    </row>
    <row r="1338" spans="1:7" x14ac:dyDescent="0.2">
      <c r="A1338" s="90"/>
      <c r="B1338" s="98"/>
      <c r="C1338" s="99"/>
      <c r="D1338" s="271" t="s">
        <v>24</v>
      </c>
      <c r="E1338" s="272"/>
      <c r="F1338" s="273"/>
      <c r="G1338" s="240">
        <f>G1335</f>
        <v>42.05</v>
      </c>
    </row>
    <row r="1339" spans="1:7" x14ac:dyDescent="0.2">
      <c r="A1339" s="90"/>
      <c r="B1339" s="98"/>
      <c r="C1339" s="99"/>
      <c r="D1339" s="271" t="s">
        <v>32</v>
      </c>
      <c r="E1339" s="272"/>
      <c r="F1339" s="273"/>
      <c r="G1339" s="240">
        <f>G1337+G1338</f>
        <v>241.94</v>
      </c>
    </row>
    <row r="1340" spans="1:7" x14ac:dyDescent="0.2">
      <c r="A1340" s="103"/>
      <c r="B1340" s="282" t="s">
        <v>15</v>
      </c>
      <c r="C1340" s="283"/>
      <c r="D1340" s="283"/>
      <c r="E1340" s="284"/>
      <c r="F1340" s="104" t="s">
        <v>16</v>
      </c>
      <c r="G1340" s="104" t="s">
        <v>17</v>
      </c>
    </row>
    <row r="1341" spans="1:7" ht="15" x14ac:dyDescent="0.25">
      <c r="A1341" s="241" t="s">
        <v>617</v>
      </c>
      <c r="B1341" s="285" t="s">
        <v>206</v>
      </c>
      <c r="C1341" s="286"/>
      <c r="D1341" s="286"/>
      <c r="E1341" s="287"/>
      <c r="F1341" s="14" t="s">
        <v>16</v>
      </c>
      <c r="G1341" s="89" t="s">
        <v>720</v>
      </c>
    </row>
    <row r="1342" spans="1:7" x14ac:dyDescent="0.2">
      <c r="A1342" s="90"/>
      <c r="B1342" s="276" t="s">
        <v>18</v>
      </c>
      <c r="C1342" s="277"/>
      <c r="D1342" s="277"/>
      <c r="E1342" s="277"/>
      <c r="F1342" s="277"/>
      <c r="G1342" s="278"/>
    </row>
    <row r="1343" spans="1:7" x14ac:dyDescent="0.2">
      <c r="A1343" s="90"/>
      <c r="B1343" s="276" t="s">
        <v>36</v>
      </c>
      <c r="C1343" s="278"/>
      <c r="D1343" s="91" t="s">
        <v>19</v>
      </c>
      <c r="E1343" s="18" t="s">
        <v>20</v>
      </c>
      <c r="F1343" s="92" t="s">
        <v>21</v>
      </c>
      <c r="G1343" s="93" t="s">
        <v>22</v>
      </c>
    </row>
    <row r="1344" spans="1:7" x14ac:dyDescent="0.2">
      <c r="A1344" s="90"/>
      <c r="B1344" s="274" t="s">
        <v>164</v>
      </c>
      <c r="C1344" s="275"/>
      <c r="D1344" s="94" t="s">
        <v>124</v>
      </c>
      <c r="E1344" s="214">
        <v>20</v>
      </c>
      <c r="F1344" s="207">
        <f>'Preço Médio Mercado'!$N$8/2</f>
        <v>16.423333333333332</v>
      </c>
      <c r="G1344" s="210">
        <f>ROUND(F1344*E1344,2)</f>
        <v>328.47</v>
      </c>
    </row>
    <row r="1345" spans="1:7" x14ac:dyDescent="0.2">
      <c r="A1345" s="90"/>
      <c r="B1345" s="274" t="s">
        <v>167</v>
      </c>
      <c r="C1345" s="275"/>
      <c r="D1345" s="94" t="s">
        <v>29</v>
      </c>
      <c r="E1345" s="214">
        <v>1</v>
      </c>
      <c r="F1345" s="207">
        <f>'Preço Médio Mercado'!$N$11</f>
        <v>8.4466666666666672</v>
      </c>
      <c r="G1345" s="210">
        <f>ROUND(F1345*E1345,2)</f>
        <v>8.4499999999999993</v>
      </c>
    </row>
    <row r="1346" spans="1:7" x14ac:dyDescent="0.2">
      <c r="A1346" s="90"/>
      <c r="B1346" s="274" t="s">
        <v>168</v>
      </c>
      <c r="C1346" s="275"/>
      <c r="D1346" s="94" t="s">
        <v>29</v>
      </c>
      <c r="E1346" s="214">
        <v>8</v>
      </c>
      <c r="F1346" s="207">
        <f>'Preço Médio Mercado'!$N$14</f>
        <v>3.8033333333333332</v>
      </c>
      <c r="G1346" s="210">
        <f>ROUND(F1346*E1346,2)</f>
        <v>30.43</v>
      </c>
    </row>
    <row r="1347" spans="1:7" x14ac:dyDescent="0.2">
      <c r="A1347" s="90"/>
      <c r="B1347" s="274" t="s">
        <v>159</v>
      </c>
      <c r="C1347" s="275"/>
      <c r="D1347" s="94" t="s">
        <v>29</v>
      </c>
      <c r="E1347" s="214">
        <v>80</v>
      </c>
      <c r="F1347" s="207">
        <v>0.3</v>
      </c>
      <c r="G1347" s="210">
        <f>ROUND(F1347*E1347,2)</f>
        <v>24</v>
      </c>
    </row>
    <row r="1348" spans="1:7" x14ac:dyDescent="0.2">
      <c r="A1348" s="90"/>
      <c r="B1348" s="279"/>
      <c r="C1348" s="280"/>
      <c r="D1348" s="271" t="s">
        <v>23</v>
      </c>
      <c r="E1348" s="272"/>
      <c r="F1348" s="273"/>
      <c r="G1348" s="239">
        <f>SUM(G1344:G1347)</f>
        <v>391.35</v>
      </c>
    </row>
    <row r="1349" spans="1:7" x14ac:dyDescent="0.2">
      <c r="A1349" s="90"/>
      <c r="B1349" s="271" t="s">
        <v>24</v>
      </c>
      <c r="C1349" s="272"/>
      <c r="D1349" s="272"/>
      <c r="E1349" s="272"/>
      <c r="F1349" s="272"/>
      <c r="G1349" s="273"/>
    </row>
    <row r="1350" spans="1:7" x14ac:dyDescent="0.2">
      <c r="A1350" s="90"/>
      <c r="B1350" s="276" t="s">
        <v>36</v>
      </c>
      <c r="C1350" s="278"/>
      <c r="D1350" s="91" t="s">
        <v>19</v>
      </c>
      <c r="E1350" s="18" t="s">
        <v>20</v>
      </c>
      <c r="F1350" s="92" t="s">
        <v>21</v>
      </c>
      <c r="G1350" s="93" t="s">
        <v>22</v>
      </c>
    </row>
    <row r="1351" spans="1:7" x14ac:dyDescent="0.2">
      <c r="A1351" s="90"/>
      <c r="B1351" s="281" t="s">
        <v>127</v>
      </c>
      <c r="C1351" s="281"/>
      <c r="D1351" s="22" t="s">
        <v>30</v>
      </c>
      <c r="E1351" s="215">
        <v>2</v>
      </c>
      <c r="F1351" s="216">
        <v>4.8499999999999996</v>
      </c>
      <c r="G1351" s="216">
        <f>ROUND(F1351*E1351,2)</f>
        <v>9.6999999999999993</v>
      </c>
    </row>
    <row r="1352" spans="1:7" x14ac:dyDescent="0.2">
      <c r="A1352" s="90"/>
      <c r="B1352" s="83" t="s">
        <v>34</v>
      </c>
      <c r="C1352" s="84"/>
      <c r="D1352" s="22" t="s">
        <v>30</v>
      </c>
      <c r="E1352" s="215">
        <v>2</v>
      </c>
      <c r="F1352" s="216">
        <v>6.7</v>
      </c>
      <c r="G1352" s="216">
        <f>ROUND(F1352*E1352,2)</f>
        <v>13.4</v>
      </c>
    </row>
    <row r="1353" spans="1:7" x14ac:dyDescent="0.2">
      <c r="A1353" s="90"/>
      <c r="B1353" s="96"/>
      <c r="C1353" s="96"/>
      <c r="D1353" s="271" t="s">
        <v>26</v>
      </c>
      <c r="E1353" s="272"/>
      <c r="F1353" s="273"/>
      <c r="G1353" s="216">
        <f>SUM(G1351:G1352)</f>
        <v>23.1</v>
      </c>
    </row>
    <row r="1354" spans="1:7" x14ac:dyDescent="0.2">
      <c r="A1354" s="90"/>
      <c r="B1354" s="96"/>
      <c r="C1354" s="96"/>
      <c r="D1354" s="271" t="s">
        <v>27</v>
      </c>
      <c r="E1354" s="272"/>
      <c r="F1354" s="273"/>
      <c r="G1354" s="239">
        <f>ROUND(G1353+(G1353*E2),2)</f>
        <v>56.05</v>
      </c>
    </row>
    <row r="1355" spans="1:7" x14ac:dyDescent="0.2">
      <c r="A1355" s="90"/>
      <c r="B1355" s="98"/>
      <c r="C1355" s="99"/>
      <c r="D1355" s="271" t="s">
        <v>28</v>
      </c>
      <c r="E1355" s="272"/>
      <c r="F1355" s="272"/>
      <c r="G1355" s="273"/>
    </row>
    <row r="1356" spans="1:7" x14ac:dyDescent="0.2">
      <c r="A1356" s="90"/>
      <c r="B1356" s="100"/>
      <c r="C1356" s="101"/>
      <c r="D1356" s="271" t="s">
        <v>18</v>
      </c>
      <c r="E1356" s="272"/>
      <c r="F1356" s="273"/>
      <c r="G1356" s="240">
        <f>G1348</f>
        <v>391.35</v>
      </c>
    </row>
    <row r="1357" spans="1:7" x14ac:dyDescent="0.2">
      <c r="A1357" s="90"/>
      <c r="B1357" s="98"/>
      <c r="C1357" s="99"/>
      <c r="D1357" s="271" t="s">
        <v>24</v>
      </c>
      <c r="E1357" s="272"/>
      <c r="F1357" s="273"/>
      <c r="G1357" s="240">
        <f>G1354</f>
        <v>56.05</v>
      </c>
    </row>
    <row r="1358" spans="1:7" x14ac:dyDescent="0.2">
      <c r="A1358" s="90"/>
      <c r="B1358" s="98"/>
      <c r="C1358" s="99"/>
      <c r="D1358" s="271" t="s">
        <v>32</v>
      </c>
      <c r="E1358" s="272"/>
      <c r="F1358" s="273"/>
      <c r="G1358" s="240">
        <f>G1356+G1357</f>
        <v>447.40000000000003</v>
      </c>
    </row>
    <row r="1359" spans="1:7" x14ac:dyDescent="0.2">
      <c r="A1359" s="103"/>
      <c r="B1359" s="282" t="s">
        <v>15</v>
      </c>
      <c r="C1359" s="283"/>
      <c r="D1359" s="283"/>
      <c r="E1359" s="284"/>
      <c r="F1359" s="104" t="s">
        <v>16</v>
      </c>
      <c r="G1359" s="104" t="s">
        <v>17</v>
      </c>
    </row>
    <row r="1360" spans="1:7" ht="15" x14ac:dyDescent="0.25">
      <c r="A1360" s="241" t="s">
        <v>618</v>
      </c>
      <c r="B1360" s="285" t="s">
        <v>721</v>
      </c>
      <c r="C1360" s="286"/>
      <c r="D1360" s="286"/>
      <c r="E1360" s="287"/>
      <c r="F1360" s="14" t="s">
        <v>16</v>
      </c>
      <c r="G1360" s="89" t="s">
        <v>720</v>
      </c>
    </row>
    <row r="1361" spans="1:7" x14ac:dyDescent="0.2">
      <c r="A1361" s="90"/>
      <c r="B1361" s="276" t="s">
        <v>18</v>
      </c>
      <c r="C1361" s="277"/>
      <c r="D1361" s="277"/>
      <c r="E1361" s="277"/>
      <c r="F1361" s="277"/>
      <c r="G1361" s="278"/>
    </row>
    <row r="1362" spans="1:7" x14ac:dyDescent="0.2">
      <c r="A1362" s="90"/>
      <c r="B1362" s="276" t="s">
        <v>36</v>
      </c>
      <c r="C1362" s="278"/>
      <c r="D1362" s="91" t="s">
        <v>19</v>
      </c>
      <c r="E1362" s="18" t="s">
        <v>20</v>
      </c>
      <c r="F1362" s="92" t="s">
        <v>21</v>
      </c>
      <c r="G1362" s="93" t="s">
        <v>22</v>
      </c>
    </row>
    <row r="1363" spans="1:7" x14ac:dyDescent="0.2">
      <c r="A1363" s="90"/>
      <c r="B1363" s="274" t="s">
        <v>171</v>
      </c>
      <c r="C1363" s="275"/>
      <c r="D1363" s="94" t="s">
        <v>29</v>
      </c>
      <c r="E1363" s="214">
        <v>1</v>
      </c>
      <c r="F1363" s="207">
        <v>38.26</v>
      </c>
      <c r="G1363" s="210">
        <f>ROUND(F1363*E1363,2)</f>
        <v>38.26</v>
      </c>
    </row>
    <row r="1364" spans="1:7" x14ac:dyDescent="0.2">
      <c r="A1364" s="90"/>
      <c r="B1364" s="279"/>
      <c r="C1364" s="280"/>
      <c r="D1364" s="271" t="s">
        <v>23</v>
      </c>
      <c r="E1364" s="272"/>
      <c r="F1364" s="273"/>
      <c r="G1364" s="239">
        <f>SUM(G1363:G1363)</f>
        <v>38.26</v>
      </c>
    </row>
    <row r="1365" spans="1:7" x14ac:dyDescent="0.2">
      <c r="A1365" s="90"/>
      <c r="B1365" s="271" t="s">
        <v>24</v>
      </c>
      <c r="C1365" s="272"/>
      <c r="D1365" s="272"/>
      <c r="E1365" s="272"/>
      <c r="F1365" s="272"/>
      <c r="G1365" s="273"/>
    </row>
    <row r="1366" spans="1:7" x14ac:dyDescent="0.2">
      <c r="A1366" s="90"/>
      <c r="B1366" s="276" t="s">
        <v>36</v>
      </c>
      <c r="C1366" s="278"/>
      <c r="D1366" s="91" t="s">
        <v>19</v>
      </c>
      <c r="E1366" s="18" t="s">
        <v>20</v>
      </c>
      <c r="F1366" s="92" t="s">
        <v>21</v>
      </c>
      <c r="G1366" s="93" t="s">
        <v>22</v>
      </c>
    </row>
    <row r="1367" spans="1:7" x14ac:dyDescent="0.2">
      <c r="A1367" s="90"/>
      <c r="B1367" s="281" t="s">
        <v>127</v>
      </c>
      <c r="C1367" s="281"/>
      <c r="D1367" s="22" t="s">
        <v>30</v>
      </c>
      <c r="E1367" s="215">
        <v>0.03</v>
      </c>
      <c r="F1367" s="216">
        <v>4.8499999999999996</v>
      </c>
      <c r="G1367" s="216">
        <f>ROUND(F1367*E1367,2)</f>
        <v>0.15</v>
      </c>
    </row>
    <row r="1368" spans="1:7" x14ac:dyDescent="0.2">
      <c r="A1368" s="90"/>
      <c r="B1368" s="83" t="s">
        <v>34</v>
      </c>
      <c r="C1368" s="84"/>
      <c r="D1368" s="22" t="s">
        <v>30</v>
      </c>
      <c r="E1368" s="215">
        <v>0.06</v>
      </c>
      <c r="F1368" s="216">
        <v>6.7</v>
      </c>
      <c r="G1368" s="216">
        <f>ROUND(F1368*E1368,2)</f>
        <v>0.4</v>
      </c>
    </row>
    <row r="1369" spans="1:7" x14ac:dyDescent="0.2">
      <c r="A1369" s="90"/>
      <c r="B1369" s="96"/>
      <c r="C1369" s="96"/>
      <c r="D1369" s="271" t="s">
        <v>26</v>
      </c>
      <c r="E1369" s="272"/>
      <c r="F1369" s="273"/>
      <c r="G1369" s="216">
        <f>SUM(G1367:G1368)</f>
        <v>0.55000000000000004</v>
      </c>
    </row>
    <row r="1370" spans="1:7" x14ac:dyDescent="0.2">
      <c r="A1370" s="90"/>
      <c r="B1370" s="96"/>
      <c r="C1370" s="96"/>
      <c r="D1370" s="271" t="s">
        <v>27</v>
      </c>
      <c r="E1370" s="272"/>
      <c r="F1370" s="273"/>
      <c r="G1370" s="239">
        <f>ROUND(G1369+(G1369*E2),2)</f>
        <v>1.33</v>
      </c>
    </row>
    <row r="1371" spans="1:7" x14ac:dyDescent="0.2">
      <c r="A1371" s="90"/>
      <c r="B1371" s="98"/>
      <c r="C1371" s="99"/>
      <c r="D1371" s="271" t="s">
        <v>28</v>
      </c>
      <c r="E1371" s="272"/>
      <c r="F1371" s="272"/>
      <c r="G1371" s="273"/>
    </row>
    <row r="1372" spans="1:7" x14ac:dyDescent="0.2">
      <c r="A1372" s="90"/>
      <c r="B1372" s="100"/>
      <c r="C1372" s="101"/>
      <c r="D1372" s="271" t="s">
        <v>18</v>
      </c>
      <c r="E1372" s="272"/>
      <c r="F1372" s="273"/>
      <c r="G1372" s="240">
        <f>G1364</f>
        <v>38.26</v>
      </c>
    </row>
    <row r="1373" spans="1:7" x14ac:dyDescent="0.2">
      <c r="A1373" s="90"/>
      <c r="B1373" s="98"/>
      <c r="C1373" s="99"/>
      <c r="D1373" s="271" t="s">
        <v>24</v>
      </c>
      <c r="E1373" s="272"/>
      <c r="F1373" s="273"/>
      <c r="G1373" s="240">
        <f>G1370</f>
        <v>1.33</v>
      </c>
    </row>
    <row r="1374" spans="1:7" x14ac:dyDescent="0.2">
      <c r="A1374" s="90"/>
      <c r="B1374" s="98"/>
      <c r="C1374" s="99"/>
      <c r="D1374" s="271" t="s">
        <v>32</v>
      </c>
      <c r="E1374" s="272"/>
      <c r="F1374" s="273"/>
      <c r="G1374" s="240">
        <f>G1372+G1373</f>
        <v>39.589999999999996</v>
      </c>
    </row>
    <row r="1375" spans="1:7" x14ac:dyDescent="0.2">
      <c r="A1375" s="103"/>
      <c r="B1375" s="282" t="s">
        <v>15</v>
      </c>
      <c r="C1375" s="283"/>
      <c r="D1375" s="283"/>
      <c r="E1375" s="284"/>
      <c r="F1375" s="104" t="s">
        <v>16</v>
      </c>
      <c r="G1375" s="104" t="s">
        <v>17</v>
      </c>
    </row>
    <row r="1376" spans="1:7" ht="15" x14ac:dyDescent="0.25">
      <c r="A1376" s="241" t="s">
        <v>619</v>
      </c>
      <c r="B1376" s="285" t="s">
        <v>722</v>
      </c>
      <c r="C1376" s="286"/>
      <c r="D1376" s="286"/>
      <c r="E1376" s="287"/>
      <c r="F1376" s="14" t="s">
        <v>16</v>
      </c>
      <c r="G1376" s="89" t="s">
        <v>720</v>
      </c>
    </row>
    <row r="1377" spans="1:7" x14ac:dyDescent="0.2">
      <c r="A1377" s="90"/>
      <c r="B1377" s="276" t="s">
        <v>18</v>
      </c>
      <c r="C1377" s="277"/>
      <c r="D1377" s="277"/>
      <c r="E1377" s="277"/>
      <c r="F1377" s="277"/>
      <c r="G1377" s="278"/>
    </row>
    <row r="1378" spans="1:7" x14ac:dyDescent="0.2">
      <c r="A1378" s="90"/>
      <c r="B1378" s="276" t="s">
        <v>36</v>
      </c>
      <c r="C1378" s="278"/>
      <c r="D1378" s="91" t="s">
        <v>19</v>
      </c>
      <c r="E1378" s="18" t="s">
        <v>20</v>
      </c>
      <c r="F1378" s="92" t="s">
        <v>21</v>
      </c>
      <c r="G1378" s="93" t="s">
        <v>22</v>
      </c>
    </row>
    <row r="1379" spans="1:7" x14ac:dyDescent="0.2">
      <c r="A1379" s="90"/>
      <c r="B1379" s="274" t="s">
        <v>169</v>
      </c>
      <c r="C1379" s="275"/>
      <c r="D1379" s="94" t="s">
        <v>29</v>
      </c>
      <c r="E1379" s="214">
        <v>1</v>
      </c>
      <c r="F1379" s="207">
        <v>26.1</v>
      </c>
      <c r="G1379" s="210">
        <f>ROUND(F1379*E1379,2)</f>
        <v>26.1</v>
      </c>
    </row>
    <row r="1380" spans="1:7" x14ac:dyDescent="0.2">
      <c r="A1380" s="90"/>
      <c r="B1380" s="279"/>
      <c r="C1380" s="280"/>
      <c r="D1380" s="271" t="s">
        <v>23</v>
      </c>
      <c r="E1380" s="272"/>
      <c r="F1380" s="273"/>
      <c r="G1380" s="239">
        <f>SUM(G1379:G1379)</f>
        <v>26.1</v>
      </c>
    </row>
    <row r="1381" spans="1:7" x14ac:dyDescent="0.2">
      <c r="A1381" s="90"/>
      <c r="B1381" s="271" t="s">
        <v>24</v>
      </c>
      <c r="C1381" s="272"/>
      <c r="D1381" s="272"/>
      <c r="E1381" s="272"/>
      <c r="F1381" s="272"/>
      <c r="G1381" s="273"/>
    </row>
    <row r="1382" spans="1:7" x14ac:dyDescent="0.2">
      <c r="A1382" s="90"/>
      <c r="B1382" s="276" t="s">
        <v>36</v>
      </c>
      <c r="C1382" s="278"/>
      <c r="D1382" s="91" t="s">
        <v>19</v>
      </c>
      <c r="E1382" s="18" t="s">
        <v>20</v>
      </c>
      <c r="F1382" s="92" t="s">
        <v>21</v>
      </c>
      <c r="G1382" s="93" t="s">
        <v>22</v>
      </c>
    </row>
    <row r="1383" spans="1:7" x14ac:dyDescent="0.2">
      <c r="A1383" s="90"/>
      <c r="B1383" s="281" t="s">
        <v>127</v>
      </c>
      <c r="C1383" s="281"/>
      <c r="D1383" s="22" t="s">
        <v>30</v>
      </c>
      <c r="E1383" s="215">
        <v>0.03</v>
      </c>
      <c r="F1383" s="216">
        <v>4.8499999999999996</v>
      </c>
      <c r="G1383" s="216">
        <f>ROUND(F1383*E1383,2)</f>
        <v>0.15</v>
      </c>
    </row>
    <row r="1384" spans="1:7" x14ac:dyDescent="0.2">
      <c r="A1384" s="90"/>
      <c r="B1384" s="83" t="s">
        <v>34</v>
      </c>
      <c r="C1384" s="84"/>
      <c r="D1384" s="22" t="s">
        <v>30</v>
      </c>
      <c r="E1384" s="215">
        <v>0.06</v>
      </c>
      <c r="F1384" s="216">
        <v>6.7</v>
      </c>
      <c r="G1384" s="216">
        <f>ROUND(F1384*E1384,2)</f>
        <v>0.4</v>
      </c>
    </row>
    <row r="1385" spans="1:7" x14ac:dyDescent="0.2">
      <c r="A1385" s="90"/>
      <c r="B1385" s="96"/>
      <c r="C1385" s="96"/>
      <c r="D1385" s="271" t="s">
        <v>26</v>
      </c>
      <c r="E1385" s="272"/>
      <c r="F1385" s="273"/>
      <c r="G1385" s="216">
        <f>SUM(G1383:G1384)</f>
        <v>0.55000000000000004</v>
      </c>
    </row>
    <row r="1386" spans="1:7" x14ac:dyDescent="0.2">
      <c r="A1386" s="90"/>
      <c r="B1386" s="96"/>
      <c r="C1386" s="96"/>
      <c r="D1386" s="271" t="s">
        <v>27</v>
      </c>
      <c r="E1386" s="272"/>
      <c r="F1386" s="273"/>
      <c r="G1386" s="239">
        <f>ROUND(G1385+(G1385*E2),2)</f>
        <v>1.33</v>
      </c>
    </row>
    <row r="1387" spans="1:7" x14ac:dyDescent="0.2">
      <c r="A1387" s="90"/>
      <c r="B1387" s="98"/>
      <c r="C1387" s="99"/>
      <c r="D1387" s="271" t="s">
        <v>28</v>
      </c>
      <c r="E1387" s="272"/>
      <c r="F1387" s="272"/>
      <c r="G1387" s="273"/>
    </row>
    <row r="1388" spans="1:7" x14ac:dyDescent="0.2">
      <c r="A1388" s="90"/>
      <c r="B1388" s="100"/>
      <c r="C1388" s="101"/>
      <c r="D1388" s="271" t="s">
        <v>18</v>
      </c>
      <c r="E1388" s="272"/>
      <c r="F1388" s="273"/>
      <c r="G1388" s="240">
        <f>G1380</f>
        <v>26.1</v>
      </c>
    </row>
    <row r="1389" spans="1:7" x14ac:dyDescent="0.2">
      <c r="A1389" s="90"/>
      <c r="B1389" s="98"/>
      <c r="C1389" s="99"/>
      <c r="D1389" s="271" t="s">
        <v>24</v>
      </c>
      <c r="E1389" s="272"/>
      <c r="F1389" s="273"/>
      <c r="G1389" s="240">
        <f>G1386</f>
        <v>1.33</v>
      </c>
    </row>
    <row r="1390" spans="1:7" x14ac:dyDescent="0.2">
      <c r="A1390" s="90"/>
      <c r="B1390" s="98"/>
      <c r="C1390" s="99"/>
      <c r="D1390" s="271" t="s">
        <v>32</v>
      </c>
      <c r="E1390" s="272"/>
      <c r="F1390" s="273"/>
      <c r="G1390" s="240">
        <f>G1388+G1389</f>
        <v>27.43</v>
      </c>
    </row>
    <row r="1391" spans="1:7" x14ac:dyDescent="0.2">
      <c r="A1391" s="103"/>
      <c r="B1391" s="282" t="s">
        <v>15</v>
      </c>
      <c r="C1391" s="283"/>
      <c r="D1391" s="283"/>
      <c r="E1391" s="284"/>
      <c r="F1391" s="104" t="s">
        <v>16</v>
      </c>
      <c r="G1391" s="104" t="s">
        <v>17</v>
      </c>
    </row>
    <row r="1392" spans="1:7" ht="15" x14ac:dyDescent="0.25">
      <c r="A1392" s="241" t="s">
        <v>620</v>
      </c>
      <c r="B1392" s="285" t="s">
        <v>724</v>
      </c>
      <c r="C1392" s="286"/>
      <c r="D1392" s="286"/>
      <c r="E1392" s="287"/>
      <c r="F1392" s="14" t="s">
        <v>16</v>
      </c>
      <c r="G1392" s="89" t="s">
        <v>720</v>
      </c>
    </row>
    <row r="1393" spans="1:7" x14ac:dyDescent="0.2">
      <c r="A1393" s="90"/>
      <c r="B1393" s="276" t="s">
        <v>18</v>
      </c>
      <c r="C1393" s="277"/>
      <c r="D1393" s="277"/>
      <c r="E1393" s="277"/>
      <c r="F1393" s="277"/>
      <c r="G1393" s="278"/>
    </row>
    <row r="1394" spans="1:7" x14ac:dyDescent="0.2">
      <c r="A1394" s="90"/>
      <c r="B1394" s="276" t="s">
        <v>36</v>
      </c>
      <c r="C1394" s="278"/>
      <c r="D1394" s="91" t="s">
        <v>19</v>
      </c>
      <c r="E1394" s="18" t="s">
        <v>20</v>
      </c>
      <c r="F1394" s="92" t="s">
        <v>21</v>
      </c>
      <c r="G1394" s="93" t="s">
        <v>22</v>
      </c>
    </row>
    <row r="1395" spans="1:7" x14ac:dyDescent="0.2">
      <c r="A1395" s="90"/>
      <c r="B1395" s="274" t="s">
        <v>725</v>
      </c>
      <c r="C1395" s="275"/>
      <c r="D1395" s="94" t="s">
        <v>29</v>
      </c>
      <c r="E1395" s="214">
        <v>2</v>
      </c>
      <c r="F1395" s="207">
        <f>'Preço Médio Mercado'!N24</f>
        <v>1.3699999999999999</v>
      </c>
      <c r="G1395" s="210">
        <f>ROUND(F1395*E1395,2)</f>
        <v>2.74</v>
      </c>
    </row>
    <row r="1396" spans="1:7" x14ac:dyDescent="0.2">
      <c r="A1396" s="90"/>
      <c r="B1396" s="274" t="s">
        <v>726</v>
      </c>
      <c r="C1396" s="275"/>
      <c r="D1396" s="94" t="s">
        <v>29</v>
      </c>
      <c r="E1396" s="214">
        <v>1</v>
      </c>
      <c r="F1396" s="207">
        <v>38.5</v>
      </c>
      <c r="G1396" s="210">
        <f>ROUND(F1396*E1396,2)</f>
        <v>38.5</v>
      </c>
    </row>
    <row r="1397" spans="1:7" x14ac:dyDescent="0.2">
      <c r="A1397" s="90"/>
      <c r="B1397" s="279"/>
      <c r="C1397" s="280"/>
      <c r="D1397" s="271" t="s">
        <v>23</v>
      </c>
      <c r="E1397" s="272"/>
      <c r="F1397" s="273"/>
      <c r="G1397" s="239">
        <f>SUM(G1395:G1396)</f>
        <v>41.24</v>
      </c>
    </row>
    <row r="1398" spans="1:7" x14ac:dyDescent="0.2">
      <c r="A1398" s="90"/>
      <c r="B1398" s="271" t="s">
        <v>24</v>
      </c>
      <c r="C1398" s="272"/>
      <c r="D1398" s="272"/>
      <c r="E1398" s="272"/>
      <c r="F1398" s="272"/>
      <c r="G1398" s="273"/>
    </row>
    <row r="1399" spans="1:7" x14ac:dyDescent="0.2">
      <c r="A1399" s="90"/>
      <c r="B1399" s="276" t="s">
        <v>36</v>
      </c>
      <c r="C1399" s="278"/>
      <c r="D1399" s="91" t="s">
        <v>19</v>
      </c>
      <c r="E1399" s="18" t="s">
        <v>20</v>
      </c>
      <c r="F1399" s="92" t="s">
        <v>21</v>
      </c>
      <c r="G1399" s="93" t="s">
        <v>22</v>
      </c>
    </row>
    <row r="1400" spans="1:7" x14ac:dyDescent="0.2">
      <c r="A1400" s="90"/>
      <c r="B1400" s="281" t="s">
        <v>127</v>
      </c>
      <c r="C1400" s="281"/>
      <c r="D1400" s="22" t="s">
        <v>30</v>
      </c>
      <c r="E1400" s="215">
        <v>0.03</v>
      </c>
      <c r="F1400" s="216">
        <v>4.8499999999999996</v>
      </c>
      <c r="G1400" s="216">
        <f>ROUND(F1400*E1400,2)</f>
        <v>0.15</v>
      </c>
    </row>
    <row r="1401" spans="1:7" x14ac:dyDescent="0.2">
      <c r="A1401" s="90"/>
      <c r="B1401" s="83" t="s">
        <v>34</v>
      </c>
      <c r="C1401" s="84"/>
      <c r="D1401" s="22" t="s">
        <v>30</v>
      </c>
      <c r="E1401" s="215">
        <v>0.06</v>
      </c>
      <c r="F1401" s="216">
        <v>6.7</v>
      </c>
      <c r="G1401" s="216">
        <f>ROUND(F1401*E1401,2)</f>
        <v>0.4</v>
      </c>
    </row>
    <row r="1402" spans="1:7" x14ac:dyDescent="0.2">
      <c r="A1402" s="90"/>
      <c r="B1402" s="96"/>
      <c r="C1402" s="96"/>
      <c r="D1402" s="271" t="s">
        <v>26</v>
      </c>
      <c r="E1402" s="272"/>
      <c r="F1402" s="273"/>
      <c r="G1402" s="216">
        <f>SUM(G1400:G1401)</f>
        <v>0.55000000000000004</v>
      </c>
    </row>
    <row r="1403" spans="1:7" x14ac:dyDescent="0.2">
      <c r="A1403" s="90"/>
      <c r="B1403" s="96"/>
      <c r="C1403" s="96"/>
      <c r="D1403" s="271" t="s">
        <v>27</v>
      </c>
      <c r="E1403" s="272"/>
      <c r="F1403" s="273"/>
      <c r="G1403" s="239">
        <f>ROUND(G1402+(G1402*E2),2)</f>
        <v>1.33</v>
      </c>
    </row>
    <row r="1404" spans="1:7" x14ac:dyDescent="0.2">
      <c r="A1404" s="90"/>
      <c r="B1404" s="98"/>
      <c r="C1404" s="99"/>
      <c r="D1404" s="271" t="s">
        <v>28</v>
      </c>
      <c r="E1404" s="272"/>
      <c r="F1404" s="272"/>
      <c r="G1404" s="273"/>
    </row>
    <row r="1405" spans="1:7" x14ac:dyDescent="0.2">
      <c r="A1405" s="90"/>
      <c r="B1405" s="100"/>
      <c r="C1405" s="101"/>
      <c r="D1405" s="271" t="s">
        <v>18</v>
      </c>
      <c r="E1405" s="272"/>
      <c r="F1405" s="273"/>
      <c r="G1405" s="240">
        <f>G1397</f>
        <v>41.24</v>
      </c>
    </row>
    <row r="1406" spans="1:7" x14ac:dyDescent="0.2">
      <c r="A1406" s="90"/>
      <c r="B1406" s="98"/>
      <c r="C1406" s="99"/>
      <c r="D1406" s="271" t="s">
        <v>24</v>
      </c>
      <c r="E1406" s="272"/>
      <c r="F1406" s="273"/>
      <c r="G1406" s="240">
        <f>G1403</f>
        <v>1.33</v>
      </c>
    </row>
    <row r="1407" spans="1:7" x14ac:dyDescent="0.2">
      <c r="A1407" s="90"/>
      <c r="B1407" s="98"/>
      <c r="C1407" s="99"/>
      <c r="D1407" s="271" t="s">
        <v>32</v>
      </c>
      <c r="E1407" s="272"/>
      <c r="F1407" s="273"/>
      <c r="G1407" s="240">
        <f>G1405+G1406</f>
        <v>42.57</v>
      </c>
    </row>
    <row r="1408" spans="1:7" x14ac:dyDescent="0.2">
      <c r="A1408" s="103"/>
      <c r="B1408" s="282" t="s">
        <v>15</v>
      </c>
      <c r="C1408" s="283"/>
      <c r="D1408" s="283"/>
      <c r="E1408" s="284"/>
      <c r="F1408" s="104" t="s">
        <v>16</v>
      </c>
      <c r="G1408" s="104" t="s">
        <v>17</v>
      </c>
    </row>
    <row r="1409" spans="1:7" ht="15" x14ac:dyDescent="0.25">
      <c r="A1409" s="241" t="s">
        <v>621</v>
      </c>
      <c r="B1409" s="285" t="s">
        <v>727</v>
      </c>
      <c r="C1409" s="286"/>
      <c r="D1409" s="286"/>
      <c r="E1409" s="287"/>
      <c r="F1409" s="14" t="s">
        <v>16</v>
      </c>
      <c r="G1409" s="89" t="s">
        <v>720</v>
      </c>
    </row>
    <row r="1410" spans="1:7" x14ac:dyDescent="0.2">
      <c r="A1410" s="90"/>
      <c r="B1410" s="276" t="s">
        <v>18</v>
      </c>
      <c r="C1410" s="277"/>
      <c r="D1410" s="277"/>
      <c r="E1410" s="277"/>
      <c r="F1410" s="277"/>
      <c r="G1410" s="278"/>
    </row>
    <row r="1411" spans="1:7" x14ac:dyDescent="0.2">
      <c r="A1411" s="90"/>
      <c r="B1411" s="276" t="s">
        <v>36</v>
      </c>
      <c r="C1411" s="278"/>
      <c r="D1411" s="91" t="s">
        <v>19</v>
      </c>
      <c r="E1411" s="18" t="s">
        <v>20</v>
      </c>
      <c r="F1411" s="92" t="s">
        <v>21</v>
      </c>
      <c r="G1411" s="93" t="s">
        <v>22</v>
      </c>
    </row>
    <row r="1412" spans="1:7" x14ac:dyDescent="0.2">
      <c r="A1412" s="90"/>
      <c r="B1412" s="274" t="s">
        <v>725</v>
      </c>
      <c r="C1412" s="275"/>
      <c r="D1412" s="94" t="s">
        <v>29</v>
      </c>
      <c r="E1412" s="214">
        <v>2</v>
      </c>
      <c r="F1412" s="48">
        <f>'Preço Médio Mercado'!N24</f>
        <v>1.3699999999999999</v>
      </c>
      <c r="G1412" s="34">
        <f>ROUND(F1412*E1412,2)</f>
        <v>2.74</v>
      </c>
    </row>
    <row r="1413" spans="1:7" x14ac:dyDescent="0.2">
      <c r="A1413" s="90"/>
      <c r="B1413" s="274" t="s">
        <v>169</v>
      </c>
      <c r="C1413" s="275"/>
      <c r="D1413" s="94" t="s">
        <v>29</v>
      </c>
      <c r="E1413" s="214">
        <v>1</v>
      </c>
      <c r="F1413" s="48">
        <v>26.1</v>
      </c>
      <c r="G1413" s="34">
        <f>ROUND(F1413*E1413,2)</f>
        <v>26.1</v>
      </c>
    </row>
    <row r="1414" spans="1:7" x14ac:dyDescent="0.2">
      <c r="A1414" s="90"/>
      <c r="B1414" s="279"/>
      <c r="C1414" s="280"/>
      <c r="D1414" s="271" t="s">
        <v>23</v>
      </c>
      <c r="E1414" s="272"/>
      <c r="F1414" s="273"/>
      <c r="G1414" s="95">
        <f>SUM(G1412:G1413)</f>
        <v>28.840000000000003</v>
      </c>
    </row>
    <row r="1415" spans="1:7" x14ac:dyDescent="0.2">
      <c r="A1415" s="90"/>
      <c r="B1415" s="271" t="s">
        <v>24</v>
      </c>
      <c r="C1415" s="272"/>
      <c r="D1415" s="272"/>
      <c r="E1415" s="272"/>
      <c r="F1415" s="272"/>
      <c r="G1415" s="273"/>
    </row>
    <row r="1416" spans="1:7" x14ac:dyDescent="0.2">
      <c r="A1416" s="90"/>
      <c r="B1416" s="276" t="s">
        <v>36</v>
      </c>
      <c r="C1416" s="278"/>
      <c r="D1416" s="91" t="s">
        <v>19</v>
      </c>
      <c r="E1416" s="18" t="s">
        <v>20</v>
      </c>
      <c r="F1416" s="92" t="s">
        <v>21</v>
      </c>
      <c r="G1416" s="93" t="s">
        <v>22</v>
      </c>
    </row>
    <row r="1417" spans="1:7" x14ac:dyDescent="0.2">
      <c r="A1417" s="90"/>
      <c r="B1417" s="281" t="s">
        <v>127</v>
      </c>
      <c r="C1417" s="281"/>
      <c r="D1417" s="22" t="s">
        <v>30</v>
      </c>
      <c r="E1417" s="215">
        <v>0.03</v>
      </c>
      <c r="F1417" s="23">
        <v>4.8499999999999996</v>
      </c>
      <c r="G1417" s="23">
        <f>ROUND(F1417*E1417,2)</f>
        <v>0.15</v>
      </c>
    </row>
    <row r="1418" spans="1:7" x14ac:dyDescent="0.2">
      <c r="A1418" s="90"/>
      <c r="B1418" s="83" t="s">
        <v>34</v>
      </c>
      <c r="C1418" s="84"/>
      <c r="D1418" s="22" t="s">
        <v>30</v>
      </c>
      <c r="E1418" s="215">
        <v>0.06</v>
      </c>
      <c r="F1418" s="23">
        <v>6.7</v>
      </c>
      <c r="G1418" s="23">
        <f>ROUND(F1418*E1418,2)</f>
        <v>0.4</v>
      </c>
    </row>
    <row r="1419" spans="1:7" x14ac:dyDescent="0.2">
      <c r="A1419" s="90"/>
      <c r="B1419" s="96"/>
      <c r="C1419" s="96"/>
      <c r="D1419" s="271" t="s">
        <v>26</v>
      </c>
      <c r="E1419" s="272"/>
      <c r="F1419" s="273"/>
      <c r="G1419" s="23">
        <f>SUM(G1417:G1418)</f>
        <v>0.55000000000000004</v>
      </c>
    </row>
    <row r="1420" spans="1:7" x14ac:dyDescent="0.2">
      <c r="A1420" s="90"/>
      <c r="B1420" s="96"/>
      <c r="C1420" s="96"/>
      <c r="D1420" s="271" t="s">
        <v>27</v>
      </c>
      <c r="E1420" s="272"/>
      <c r="F1420" s="273"/>
      <c r="G1420" s="97">
        <f>ROUND(G1419+(G1419*E2),2)</f>
        <v>1.33</v>
      </c>
    </row>
    <row r="1421" spans="1:7" x14ac:dyDescent="0.2">
      <c r="A1421" s="90"/>
      <c r="B1421" s="98"/>
      <c r="C1421" s="99"/>
      <c r="D1421" s="271" t="s">
        <v>28</v>
      </c>
      <c r="E1421" s="272"/>
      <c r="F1421" s="272"/>
      <c r="G1421" s="273"/>
    </row>
    <row r="1422" spans="1:7" x14ac:dyDescent="0.2">
      <c r="A1422" s="90"/>
      <c r="B1422" s="100"/>
      <c r="C1422" s="101"/>
      <c r="D1422" s="271" t="s">
        <v>18</v>
      </c>
      <c r="E1422" s="272"/>
      <c r="F1422" s="273"/>
      <c r="G1422" s="102">
        <f>G1414</f>
        <v>28.840000000000003</v>
      </c>
    </row>
    <row r="1423" spans="1:7" x14ac:dyDescent="0.2">
      <c r="A1423" s="90"/>
      <c r="B1423" s="98"/>
      <c r="C1423" s="99"/>
      <c r="D1423" s="271" t="s">
        <v>24</v>
      </c>
      <c r="E1423" s="272"/>
      <c r="F1423" s="273"/>
      <c r="G1423" s="102">
        <f>G1420</f>
        <v>1.33</v>
      </c>
    </row>
    <row r="1424" spans="1:7" x14ac:dyDescent="0.2">
      <c r="A1424" s="90"/>
      <c r="B1424" s="98"/>
      <c r="C1424" s="99"/>
      <c r="D1424" s="271" t="s">
        <v>32</v>
      </c>
      <c r="E1424" s="272"/>
      <c r="F1424" s="273"/>
      <c r="G1424" s="102">
        <f>G1422+G1423</f>
        <v>30.17</v>
      </c>
    </row>
    <row r="1425" spans="1:7" x14ac:dyDescent="0.2">
      <c r="A1425" s="103"/>
      <c r="B1425" s="282" t="s">
        <v>15</v>
      </c>
      <c r="C1425" s="283"/>
      <c r="D1425" s="283"/>
      <c r="E1425" s="284"/>
      <c r="F1425" s="104" t="s">
        <v>16</v>
      </c>
      <c r="G1425" s="104" t="s">
        <v>17</v>
      </c>
    </row>
    <row r="1426" spans="1:7" ht="15" x14ac:dyDescent="0.25">
      <c r="A1426" s="241" t="s">
        <v>622</v>
      </c>
      <c r="B1426" s="285" t="s">
        <v>728</v>
      </c>
      <c r="C1426" s="286"/>
      <c r="D1426" s="286"/>
      <c r="E1426" s="287"/>
      <c r="F1426" s="14" t="s">
        <v>16</v>
      </c>
      <c r="G1426" s="89" t="s">
        <v>720</v>
      </c>
    </row>
    <row r="1427" spans="1:7" x14ac:dyDescent="0.2">
      <c r="A1427" s="90"/>
      <c r="B1427" s="276" t="s">
        <v>18</v>
      </c>
      <c r="C1427" s="277"/>
      <c r="D1427" s="277"/>
      <c r="E1427" s="277"/>
      <c r="F1427" s="277"/>
      <c r="G1427" s="278"/>
    </row>
    <row r="1428" spans="1:7" x14ac:dyDescent="0.2">
      <c r="A1428" s="90"/>
      <c r="B1428" s="276" t="s">
        <v>36</v>
      </c>
      <c r="C1428" s="278"/>
      <c r="D1428" s="91" t="s">
        <v>19</v>
      </c>
      <c r="E1428" s="18" t="s">
        <v>20</v>
      </c>
      <c r="F1428" s="92" t="s">
        <v>21</v>
      </c>
      <c r="G1428" s="93" t="s">
        <v>22</v>
      </c>
    </row>
    <row r="1429" spans="1:7" x14ac:dyDescent="0.2">
      <c r="A1429" s="90"/>
      <c r="B1429" s="274" t="s">
        <v>729</v>
      </c>
      <c r="C1429" s="275"/>
      <c r="D1429" s="94" t="s">
        <v>29</v>
      </c>
      <c r="E1429" s="214">
        <v>1</v>
      </c>
      <c r="F1429" s="207">
        <f>'Preço Médio Mercado'!N23</f>
        <v>11.13</v>
      </c>
      <c r="G1429" s="210">
        <f>ROUND(F1429*E1429,2)</f>
        <v>11.13</v>
      </c>
    </row>
    <row r="1430" spans="1:7" x14ac:dyDescent="0.2">
      <c r="A1430" s="90"/>
      <c r="B1430" s="279"/>
      <c r="C1430" s="280"/>
      <c r="D1430" s="271" t="s">
        <v>23</v>
      </c>
      <c r="E1430" s="272"/>
      <c r="F1430" s="273"/>
      <c r="G1430" s="239">
        <f>SUM(G1429:G1429)</f>
        <v>11.13</v>
      </c>
    </row>
    <row r="1431" spans="1:7" x14ac:dyDescent="0.2">
      <c r="A1431" s="90"/>
      <c r="B1431" s="271" t="s">
        <v>24</v>
      </c>
      <c r="C1431" s="272"/>
      <c r="D1431" s="272"/>
      <c r="E1431" s="272"/>
      <c r="F1431" s="272"/>
      <c r="G1431" s="273"/>
    </row>
    <row r="1432" spans="1:7" x14ac:dyDescent="0.2">
      <c r="A1432" s="90"/>
      <c r="B1432" s="276" t="s">
        <v>36</v>
      </c>
      <c r="C1432" s="278"/>
      <c r="D1432" s="91" t="s">
        <v>19</v>
      </c>
      <c r="E1432" s="18" t="s">
        <v>20</v>
      </c>
      <c r="F1432" s="92" t="s">
        <v>21</v>
      </c>
      <c r="G1432" s="93" t="s">
        <v>22</v>
      </c>
    </row>
    <row r="1433" spans="1:7" x14ac:dyDescent="0.2">
      <c r="A1433" s="90"/>
      <c r="B1433" s="281" t="s">
        <v>127</v>
      </c>
      <c r="C1433" s="281"/>
      <c r="D1433" s="22" t="s">
        <v>30</v>
      </c>
      <c r="E1433" s="215">
        <v>0.03</v>
      </c>
      <c r="F1433" s="216">
        <v>4.8499999999999996</v>
      </c>
      <c r="G1433" s="216">
        <f>ROUND(F1433*E1433,2)</f>
        <v>0.15</v>
      </c>
    </row>
    <row r="1434" spans="1:7" x14ac:dyDescent="0.2">
      <c r="A1434" s="90"/>
      <c r="B1434" s="83" t="s">
        <v>34</v>
      </c>
      <c r="C1434" s="84"/>
      <c r="D1434" s="22" t="s">
        <v>30</v>
      </c>
      <c r="E1434" s="215">
        <v>0.06</v>
      </c>
      <c r="F1434" s="216">
        <v>6.7</v>
      </c>
      <c r="G1434" s="216">
        <f>ROUND(F1434*E1434,2)</f>
        <v>0.4</v>
      </c>
    </row>
    <row r="1435" spans="1:7" x14ac:dyDescent="0.2">
      <c r="A1435" s="90"/>
      <c r="B1435" s="96"/>
      <c r="C1435" s="96"/>
      <c r="D1435" s="271" t="s">
        <v>26</v>
      </c>
      <c r="E1435" s="272"/>
      <c r="F1435" s="273"/>
      <c r="G1435" s="216">
        <f>SUM(G1433:G1434)</f>
        <v>0.55000000000000004</v>
      </c>
    </row>
    <row r="1436" spans="1:7" x14ac:dyDescent="0.2">
      <c r="A1436" s="90"/>
      <c r="B1436" s="96"/>
      <c r="C1436" s="96"/>
      <c r="D1436" s="271" t="s">
        <v>27</v>
      </c>
      <c r="E1436" s="272"/>
      <c r="F1436" s="273"/>
      <c r="G1436" s="239">
        <f>ROUND(G1435+(G1435*E2),2)</f>
        <v>1.33</v>
      </c>
    </row>
    <row r="1437" spans="1:7" x14ac:dyDescent="0.2">
      <c r="A1437" s="90"/>
      <c r="B1437" s="98"/>
      <c r="C1437" s="99"/>
      <c r="D1437" s="271" t="s">
        <v>28</v>
      </c>
      <c r="E1437" s="272"/>
      <c r="F1437" s="272"/>
      <c r="G1437" s="273"/>
    </row>
    <row r="1438" spans="1:7" x14ac:dyDescent="0.2">
      <c r="A1438" s="90"/>
      <c r="B1438" s="100"/>
      <c r="C1438" s="101"/>
      <c r="D1438" s="271" t="s">
        <v>18</v>
      </c>
      <c r="E1438" s="272"/>
      <c r="F1438" s="273"/>
      <c r="G1438" s="240">
        <f>G1430</f>
        <v>11.13</v>
      </c>
    </row>
    <row r="1439" spans="1:7" x14ac:dyDescent="0.2">
      <c r="A1439" s="90"/>
      <c r="B1439" s="98"/>
      <c r="C1439" s="99"/>
      <c r="D1439" s="271" t="s">
        <v>24</v>
      </c>
      <c r="E1439" s="272"/>
      <c r="F1439" s="273"/>
      <c r="G1439" s="240">
        <f>G1436</f>
        <v>1.33</v>
      </c>
    </row>
    <row r="1440" spans="1:7" x14ac:dyDescent="0.2">
      <c r="A1440" s="90"/>
      <c r="B1440" s="98"/>
      <c r="C1440" s="99"/>
      <c r="D1440" s="271" t="s">
        <v>32</v>
      </c>
      <c r="E1440" s="272"/>
      <c r="F1440" s="273"/>
      <c r="G1440" s="240">
        <f>G1438+G1439</f>
        <v>12.46</v>
      </c>
    </row>
    <row r="1441" spans="1:7" x14ac:dyDescent="0.2">
      <c r="A1441" s="12"/>
      <c r="B1441" s="290" t="s">
        <v>15</v>
      </c>
      <c r="C1441" s="291"/>
      <c r="D1441" s="291"/>
      <c r="E1441" s="292"/>
      <c r="F1441" s="13" t="s">
        <v>16</v>
      </c>
      <c r="G1441" s="13" t="s">
        <v>17</v>
      </c>
    </row>
    <row r="1442" spans="1:7" ht="15" x14ac:dyDescent="0.25">
      <c r="A1442" s="241" t="s">
        <v>623</v>
      </c>
      <c r="B1442" s="285" t="s">
        <v>243</v>
      </c>
      <c r="C1442" s="286"/>
      <c r="D1442" s="286"/>
      <c r="E1442" s="287"/>
      <c r="F1442" s="14" t="s">
        <v>16</v>
      </c>
      <c r="G1442" s="89" t="s">
        <v>720</v>
      </c>
    </row>
    <row r="1443" spans="1:7" x14ac:dyDescent="0.2">
      <c r="A1443" s="90"/>
      <c r="B1443" s="276" t="s">
        <v>18</v>
      </c>
      <c r="C1443" s="277"/>
      <c r="D1443" s="277"/>
      <c r="E1443" s="277"/>
      <c r="F1443" s="277"/>
      <c r="G1443" s="278"/>
    </row>
    <row r="1444" spans="1:7" x14ac:dyDescent="0.2">
      <c r="A1444" s="90"/>
      <c r="B1444" s="276" t="s">
        <v>36</v>
      </c>
      <c r="C1444" s="278"/>
      <c r="D1444" s="91" t="s">
        <v>19</v>
      </c>
      <c r="E1444" s="18" t="s">
        <v>20</v>
      </c>
      <c r="F1444" s="92" t="s">
        <v>21</v>
      </c>
      <c r="G1444" s="93" t="s">
        <v>22</v>
      </c>
    </row>
    <row r="1445" spans="1:7" x14ac:dyDescent="0.2">
      <c r="A1445" s="90"/>
      <c r="B1445" s="274" t="s">
        <v>126</v>
      </c>
      <c r="C1445" s="275"/>
      <c r="D1445" s="94" t="s">
        <v>29</v>
      </c>
      <c r="E1445" s="215">
        <v>2</v>
      </c>
      <c r="F1445" s="207">
        <v>19.61</v>
      </c>
      <c r="G1445" s="210">
        <f>ROUND(F1445*E1445,2)</f>
        <v>39.22</v>
      </c>
    </row>
    <row r="1446" spans="1:7" x14ac:dyDescent="0.2">
      <c r="A1446" s="90"/>
      <c r="B1446" s="274" t="s">
        <v>123</v>
      </c>
      <c r="C1446" s="275"/>
      <c r="D1446" s="94" t="s">
        <v>124</v>
      </c>
      <c r="E1446" s="214">
        <v>15</v>
      </c>
      <c r="F1446" s="207">
        <v>1.27</v>
      </c>
      <c r="G1446" s="210">
        <f>ROUND(F1446*E1446,2)</f>
        <v>19.05</v>
      </c>
    </row>
    <row r="1447" spans="1:7" x14ac:dyDescent="0.2">
      <c r="A1447" s="90"/>
      <c r="B1447" s="279"/>
      <c r="C1447" s="280"/>
      <c r="D1447" s="271" t="s">
        <v>23</v>
      </c>
      <c r="E1447" s="272"/>
      <c r="F1447" s="273"/>
      <c r="G1447" s="95">
        <f>SUM(G1446:G1446)</f>
        <v>19.05</v>
      </c>
    </row>
    <row r="1448" spans="1:7" x14ac:dyDescent="0.2">
      <c r="A1448" s="90"/>
      <c r="B1448" s="271" t="s">
        <v>24</v>
      </c>
      <c r="C1448" s="272"/>
      <c r="D1448" s="272"/>
      <c r="E1448" s="272"/>
      <c r="F1448" s="272"/>
      <c r="G1448" s="273"/>
    </row>
    <row r="1449" spans="1:7" x14ac:dyDescent="0.2">
      <c r="A1449" s="90"/>
      <c r="B1449" s="276" t="s">
        <v>36</v>
      </c>
      <c r="C1449" s="278"/>
      <c r="D1449" s="91" t="s">
        <v>19</v>
      </c>
      <c r="E1449" s="18" t="s">
        <v>20</v>
      </c>
      <c r="F1449" s="92" t="s">
        <v>21</v>
      </c>
      <c r="G1449" s="93" t="s">
        <v>22</v>
      </c>
    </row>
    <row r="1450" spans="1:7" x14ac:dyDescent="0.2">
      <c r="A1450" s="90"/>
      <c r="B1450" s="288" t="s">
        <v>127</v>
      </c>
      <c r="C1450" s="289"/>
      <c r="D1450" s="22" t="s">
        <v>30</v>
      </c>
      <c r="E1450" s="215">
        <v>0.1</v>
      </c>
      <c r="F1450" s="216">
        <v>4.8499999999999996</v>
      </c>
      <c r="G1450" s="216">
        <f>ROUND(F1450*E1450,2)</f>
        <v>0.49</v>
      </c>
    </row>
    <row r="1451" spans="1:7" x14ac:dyDescent="0.2">
      <c r="A1451" s="90"/>
      <c r="B1451" s="83" t="s">
        <v>34</v>
      </c>
      <c r="C1451" s="84"/>
      <c r="D1451" s="22" t="s">
        <v>30</v>
      </c>
      <c r="E1451" s="215">
        <v>0.2</v>
      </c>
      <c r="F1451" s="216">
        <v>6.7</v>
      </c>
      <c r="G1451" s="216">
        <f>ROUND(F1451*E1451,2)</f>
        <v>1.34</v>
      </c>
    </row>
    <row r="1452" spans="1:7" x14ac:dyDescent="0.2">
      <c r="A1452" s="90"/>
      <c r="B1452" s="96"/>
      <c r="C1452" s="96"/>
      <c r="D1452" s="271" t="s">
        <v>26</v>
      </c>
      <c r="E1452" s="272"/>
      <c r="F1452" s="273"/>
      <c r="G1452" s="216">
        <f>SUM(G1450:G1451)</f>
        <v>1.83</v>
      </c>
    </row>
    <row r="1453" spans="1:7" x14ac:dyDescent="0.2">
      <c r="A1453" s="90"/>
      <c r="B1453" s="96"/>
      <c r="C1453" s="96"/>
      <c r="D1453" s="271" t="s">
        <v>27</v>
      </c>
      <c r="E1453" s="272"/>
      <c r="F1453" s="273"/>
      <c r="G1453" s="239">
        <f>ROUND(G1452+(G1452*E2),2)</f>
        <v>4.4400000000000004</v>
      </c>
    </row>
    <row r="1454" spans="1:7" x14ac:dyDescent="0.2">
      <c r="A1454" s="90"/>
      <c r="B1454" s="98"/>
      <c r="C1454" s="99"/>
      <c r="D1454" s="271" t="s">
        <v>28</v>
      </c>
      <c r="E1454" s="272"/>
      <c r="F1454" s="272"/>
      <c r="G1454" s="273"/>
    </row>
    <row r="1455" spans="1:7" x14ac:dyDescent="0.2">
      <c r="A1455" s="90"/>
      <c r="B1455" s="100"/>
      <c r="C1455" s="101"/>
      <c r="D1455" s="271" t="s">
        <v>18</v>
      </c>
      <c r="E1455" s="272"/>
      <c r="F1455" s="273"/>
      <c r="G1455" s="240">
        <f>G1447</f>
        <v>19.05</v>
      </c>
    </row>
    <row r="1456" spans="1:7" x14ac:dyDescent="0.2">
      <c r="A1456" s="90"/>
      <c r="B1456" s="98"/>
      <c r="C1456" s="99"/>
      <c r="D1456" s="271" t="s">
        <v>24</v>
      </c>
      <c r="E1456" s="272"/>
      <c r="F1456" s="273"/>
      <c r="G1456" s="240">
        <f>G1453</f>
        <v>4.4400000000000004</v>
      </c>
    </row>
    <row r="1457" spans="1:7" x14ac:dyDescent="0.2">
      <c r="A1457" s="90"/>
      <c r="B1457" s="98"/>
      <c r="C1457" s="99"/>
      <c r="D1457" s="271" t="s">
        <v>32</v>
      </c>
      <c r="E1457" s="272"/>
      <c r="F1457" s="273"/>
      <c r="G1457" s="240">
        <f>G1455+G1456</f>
        <v>23.490000000000002</v>
      </c>
    </row>
    <row r="1458" spans="1:7" x14ac:dyDescent="0.2">
      <c r="A1458" s="103"/>
      <c r="B1458" s="282" t="s">
        <v>15</v>
      </c>
      <c r="C1458" s="283"/>
      <c r="D1458" s="283"/>
      <c r="E1458" s="284"/>
      <c r="F1458" s="104" t="s">
        <v>16</v>
      </c>
      <c r="G1458" s="104" t="s">
        <v>17</v>
      </c>
    </row>
    <row r="1459" spans="1:7" ht="15" x14ac:dyDescent="0.25">
      <c r="A1459" s="241" t="s">
        <v>624</v>
      </c>
      <c r="B1459" s="285" t="s">
        <v>244</v>
      </c>
      <c r="C1459" s="286"/>
      <c r="D1459" s="286"/>
      <c r="E1459" s="287"/>
      <c r="F1459" s="14" t="s">
        <v>16</v>
      </c>
      <c r="G1459" s="89" t="s">
        <v>720</v>
      </c>
    </row>
    <row r="1460" spans="1:7" x14ac:dyDescent="0.2">
      <c r="A1460" s="90"/>
      <c r="B1460" s="276" t="s">
        <v>18</v>
      </c>
      <c r="C1460" s="277"/>
      <c r="D1460" s="277"/>
      <c r="E1460" s="277"/>
      <c r="F1460" s="277"/>
      <c r="G1460" s="278"/>
    </row>
    <row r="1461" spans="1:7" x14ac:dyDescent="0.2">
      <c r="A1461" s="90"/>
      <c r="B1461" s="276" t="s">
        <v>36</v>
      </c>
      <c r="C1461" s="278"/>
      <c r="D1461" s="91" t="s">
        <v>19</v>
      </c>
      <c r="E1461" s="18" t="s">
        <v>20</v>
      </c>
      <c r="F1461" s="92" t="s">
        <v>21</v>
      </c>
      <c r="G1461" s="93" t="s">
        <v>22</v>
      </c>
    </row>
    <row r="1462" spans="1:7" x14ac:dyDescent="0.2">
      <c r="A1462" s="90"/>
      <c r="B1462" s="274"/>
      <c r="C1462" s="275"/>
      <c r="D1462" s="94" t="s">
        <v>29</v>
      </c>
      <c r="E1462" s="214">
        <v>1</v>
      </c>
      <c r="F1462" s="48"/>
      <c r="G1462" s="34">
        <f>ROUND(F1462*E1462,2)</f>
        <v>0</v>
      </c>
    </row>
    <row r="1463" spans="1:7" x14ac:dyDescent="0.2">
      <c r="A1463" s="90"/>
      <c r="B1463" s="279"/>
      <c r="C1463" s="280"/>
      <c r="D1463" s="271" t="s">
        <v>23</v>
      </c>
      <c r="E1463" s="272"/>
      <c r="F1463" s="273"/>
      <c r="G1463" s="95">
        <f>SUM(G1462:G1462)</f>
        <v>0</v>
      </c>
    </row>
    <row r="1464" spans="1:7" x14ac:dyDescent="0.2">
      <c r="A1464" s="90"/>
      <c r="B1464" s="271" t="s">
        <v>24</v>
      </c>
      <c r="C1464" s="272"/>
      <c r="D1464" s="272"/>
      <c r="E1464" s="272"/>
      <c r="F1464" s="272"/>
      <c r="G1464" s="273"/>
    </row>
    <row r="1465" spans="1:7" x14ac:dyDescent="0.2">
      <c r="A1465" s="90"/>
      <c r="B1465" s="276" t="s">
        <v>36</v>
      </c>
      <c r="C1465" s="278"/>
      <c r="D1465" s="91" t="s">
        <v>19</v>
      </c>
      <c r="E1465" s="18" t="s">
        <v>20</v>
      </c>
      <c r="F1465" s="92" t="s">
        <v>21</v>
      </c>
      <c r="G1465" s="93" t="s">
        <v>22</v>
      </c>
    </row>
    <row r="1466" spans="1:7" x14ac:dyDescent="0.2">
      <c r="A1466" s="90"/>
      <c r="B1466" s="281" t="s">
        <v>127</v>
      </c>
      <c r="C1466" s="281"/>
      <c r="D1466" s="22" t="s">
        <v>30</v>
      </c>
      <c r="E1466" s="215">
        <v>1</v>
      </c>
      <c r="F1466" s="216">
        <v>4.8499999999999996</v>
      </c>
      <c r="G1466" s="216">
        <f>ROUND(F1466*E1466,2)</f>
        <v>4.8499999999999996</v>
      </c>
    </row>
    <row r="1467" spans="1:7" x14ac:dyDescent="0.2">
      <c r="A1467" s="90"/>
      <c r="B1467" s="83" t="s">
        <v>34</v>
      </c>
      <c r="C1467" s="84"/>
      <c r="D1467" s="22" t="s">
        <v>30</v>
      </c>
      <c r="E1467" s="215">
        <v>1</v>
      </c>
      <c r="F1467" s="216">
        <v>6.7</v>
      </c>
      <c r="G1467" s="216">
        <f>ROUND(F1467*E1467,2)</f>
        <v>6.7</v>
      </c>
    </row>
    <row r="1468" spans="1:7" x14ac:dyDescent="0.2">
      <c r="A1468" s="90"/>
      <c r="B1468" s="96"/>
      <c r="C1468" s="96"/>
      <c r="D1468" s="271" t="s">
        <v>26</v>
      </c>
      <c r="E1468" s="272"/>
      <c r="F1468" s="273"/>
      <c r="G1468" s="216">
        <f>SUM(G1466:G1467)</f>
        <v>11.55</v>
      </c>
    </row>
    <row r="1469" spans="1:7" x14ac:dyDescent="0.2">
      <c r="A1469" s="90"/>
      <c r="B1469" s="96"/>
      <c r="C1469" s="96"/>
      <c r="D1469" s="271" t="s">
        <v>27</v>
      </c>
      <c r="E1469" s="272"/>
      <c r="F1469" s="273"/>
      <c r="G1469" s="239">
        <f>ROUND(G1468+(G1468*E2),2)</f>
        <v>28.02</v>
      </c>
    </row>
    <row r="1470" spans="1:7" x14ac:dyDescent="0.2">
      <c r="A1470" s="90"/>
      <c r="B1470" s="98"/>
      <c r="C1470" s="99"/>
      <c r="D1470" s="271" t="s">
        <v>28</v>
      </c>
      <c r="E1470" s="272"/>
      <c r="F1470" s="272"/>
      <c r="G1470" s="273"/>
    </row>
    <row r="1471" spans="1:7" x14ac:dyDescent="0.2">
      <c r="A1471" s="90"/>
      <c r="B1471" s="100"/>
      <c r="C1471" s="101"/>
      <c r="D1471" s="271" t="s">
        <v>18</v>
      </c>
      <c r="E1471" s="272"/>
      <c r="F1471" s="273"/>
      <c r="G1471" s="102">
        <f>G1463</f>
        <v>0</v>
      </c>
    </row>
    <row r="1472" spans="1:7" x14ac:dyDescent="0.2">
      <c r="A1472" s="90"/>
      <c r="B1472" s="98"/>
      <c r="C1472" s="99"/>
      <c r="D1472" s="271" t="s">
        <v>24</v>
      </c>
      <c r="E1472" s="272"/>
      <c r="F1472" s="273"/>
      <c r="G1472" s="240">
        <f>G1469</f>
        <v>28.02</v>
      </c>
    </row>
    <row r="1473" spans="1:7" x14ac:dyDescent="0.2">
      <c r="A1473" s="90"/>
      <c r="B1473" s="98"/>
      <c r="C1473" s="99"/>
      <c r="D1473" s="271" t="s">
        <v>32</v>
      </c>
      <c r="E1473" s="272"/>
      <c r="F1473" s="273"/>
      <c r="G1473" s="240">
        <f>G1471+G1472</f>
        <v>28.02</v>
      </c>
    </row>
    <row r="1474" spans="1:7" x14ac:dyDescent="0.2">
      <c r="A1474" s="103"/>
      <c r="B1474" s="282" t="s">
        <v>15</v>
      </c>
      <c r="C1474" s="283"/>
      <c r="D1474" s="283"/>
      <c r="E1474" s="284"/>
      <c r="F1474" s="104" t="s">
        <v>16</v>
      </c>
      <c r="G1474" s="104" t="s">
        <v>17</v>
      </c>
    </row>
    <row r="1475" spans="1:7" ht="15" x14ac:dyDescent="0.25">
      <c r="A1475" s="241" t="s">
        <v>625</v>
      </c>
      <c r="B1475" s="285" t="s">
        <v>245</v>
      </c>
      <c r="C1475" s="286"/>
      <c r="D1475" s="286"/>
      <c r="E1475" s="287"/>
      <c r="F1475" s="14" t="s">
        <v>16</v>
      </c>
      <c r="G1475" s="89" t="s">
        <v>720</v>
      </c>
    </row>
    <row r="1476" spans="1:7" x14ac:dyDescent="0.2">
      <c r="A1476" s="90"/>
      <c r="B1476" s="276" t="s">
        <v>18</v>
      </c>
      <c r="C1476" s="277"/>
      <c r="D1476" s="277"/>
      <c r="E1476" s="277"/>
      <c r="F1476" s="277"/>
      <c r="G1476" s="278"/>
    </row>
    <row r="1477" spans="1:7" x14ac:dyDescent="0.2">
      <c r="A1477" s="90"/>
      <c r="B1477" s="276" t="s">
        <v>36</v>
      </c>
      <c r="C1477" s="278"/>
      <c r="D1477" s="91" t="s">
        <v>19</v>
      </c>
      <c r="E1477" s="18" t="s">
        <v>20</v>
      </c>
      <c r="F1477" s="92" t="s">
        <v>21</v>
      </c>
      <c r="G1477" s="93" t="s">
        <v>22</v>
      </c>
    </row>
    <row r="1478" spans="1:7" x14ac:dyDescent="0.2">
      <c r="A1478" s="90"/>
      <c r="B1478" s="274"/>
      <c r="C1478" s="275"/>
      <c r="D1478" s="94" t="s">
        <v>29</v>
      </c>
      <c r="E1478" s="214">
        <v>1</v>
      </c>
      <c r="F1478" s="48"/>
      <c r="G1478" s="34">
        <f>ROUND(F1478*E1478,2)</f>
        <v>0</v>
      </c>
    </row>
    <row r="1479" spans="1:7" x14ac:dyDescent="0.2">
      <c r="A1479" s="90"/>
      <c r="B1479" s="279"/>
      <c r="C1479" s="280"/>
      <c r="D1479" s="271" t="s">
        <v>23</v>
      </c>
      <c r="E1479" s="272"/>
      <c r="F1479" s="273"/>
      <c r="G1479" s="95">
        <f>SUM(G1478:G1478)</f>
        <v>0</v>
      </c>
    </row>
    <row r="1480" spans="1:7" x14ac:dyDescent="0.2">
      <c r="A1480" s="90"/>
      <c r="B1480" s="271" t="s">
        <v>24</v>
      </c>
      <c r="C1480" s="272"/>
      <c r="D1480" s="272"/>
      <c r="E1480" s="272"/>
      <c r="F1480" s="272"/>
      <c r="G1480" s="273"/>
    </row>
    <row r="1481" spans="1:7" x14ac:dyDescent="0.2">
      <c r="A1481" s="90"/>
      <c r="B1481" s="276" t="s">
        <v>36</v>
      </c>
      <c r="C1481" s="278"/>
      <c r="D1481" s="91" t="s">
        <v>19</v>
      </c>
      <c r="E1481" s="18" t="s">
        <v>20</v>
      </c>
      <c r="F1481" s="92" t="s">
        <v>21</v>
      </c>
      <c r="G1481" s="93" t="s">
        <v>22</v>
      </c>
    </row>
    <row r="1482" spans="1:7" x14ac:dyDescent="0.2">
      <c r="A1482" s="90"/>
      <c r="B1482" s="281" t="s">
        <v>127</v>
      </c>
      <c r="C1482" s="281"/>
      <c r="D1482" s="22" t="s">
        <v>30</v>
      </c>
      <c r="E1482" s="215">
        <v>1</v>
      </c>
      <c r="F1482" s="216">
        <v>4.8499999999999996</v>
      </c>
      <c r="G1482" s="216">
        <f>ROUND(F1482*E1482,2)</f>
        <v>4.8499999999999996</v>
      </c>
    </row>
    <row r="1483" spans="1:7" x14ac:dyDescent="0.2">
      <c r="A1483" s="90"/>
      <c r="B1483" s="83" t="s">
        <v>34</v>
      </c>
      <c r="C1483" s="84"/>
      <c r="D1483" s="22" t="s">
        <v>30</v>
      </c>
      <c r="E1483" s="215">
        <v>1</v>
      </c>
      <c r="F1483" s="216">
        <v>6.7</v>
      </c>
      <c r="G1483" s="216">
        <f>ROUND(F1483*E1483,2)</f>
        <v>6.7</v>
      </c>
    </row>
    <row r="1484" spans="1:7" x14ac:dyDescent="0.2">
      <c r="A1484" s="90"/>
      <c r="B1484" s="96"/>
      <c r="C1484" s="96"/>
      <c r="D1484" s="271" t="s">
        <v>26</v>
      </c>
      <c r="E1484" s="272"/>
      <c r="F1484" s="273"/>
      <c r="G1484" s="216">
        <f>SUM(G1482:G1483)</f>
        <v>11.55</v>
      </c>
    </row>
    <row r="1485" spans="1:7" x14ac:dyDescent="0.2">
      <c r="A1485" s="90"/>
      <c r="B1485" s="96"/>
      <c r="C1485" s="96"/>
      <c r="D1485" s="271" t="s">
        <v>27</v>
      </c>
      <c r="E1485" s="272"/>
      <c r="F1485" s="273"/>
      <c r="G1485" s="239">
        <f>ROUND(G1484+(G1484*E2),2)</f>
        <v>28.02</v>
      </c>
    </row>
    <row r="1486" spans="1:7" x14ac:dyDescent="0.2">
      <c r="A1486" s="90"/>
      <c r="B1486" s="98"/>
      <c r="C1486" s="99"/>
      <c r="D1486" s="271" t="s">
        <v>28</v>
      </c>
      <c r="E1486" s="272"/>
      <c r="F1486" s="272"/>
      <c r="G1486" s="273"/>
    </row>
    <row r="1487" spans="1:7" x14ac:dyDescent="0.2">
      <c r="A1487" s="90"/>
      <c r="B1487" s="100"/>
      <c r="C1487" s="101"/>
      <c r="D1487" s="271" t="s">
        <v>18</v>
      </c>
      <c r="E1487" s="272"/>
      <c r="F1487" s="273"/>
      <c r="G1487" s="102">
        <f>G1479</f>
        <v>0</v>
      </c>
    </row>
    <row r="1488" spans="1:7" x14ac:dyDescent="0.2">
      <c r="A1488" s="90"/>
      <c r="B1488" s="98"/>
      <c r="C1488" s="99"/>
      <c r="D1488" s="271" t="s">
        <v>24</v>
      </c>
      <c r="E1488" s="272"/>
      <c r="F1488" s="273"/>
      <c r="G1488" s="240">
        <f>G1485</f>
        <v>28.02</v>
      </c>
    </row>
    <row r="1489" spans="1:7" x14ac:dyDescent="0.2">
      <c r="A1489" s="90"/>
      <c r="B1489" s="98"/>
      <c r="C1489" s="99"/>
      <c r="D1489" s="271" t="s">
        <v>32</v>
      </c>
      <c r="E1489" s="272"/>
      <c r="F1489" s="273"/>
      <c r="G1489" s="240">
        <f>G1487+G1488</f>
        <v>28.02</v>
      </c>
    </row>
    <row r="1490" spans="1:7" x14ac:dyDescent="0.2">
      <c r="A1490" s="103"/>
      <c r="B1490" s="282" t="s">
        <v>15</v>
      </c>
      <c r="C1490" s="283"/>
      <c r="D1490" s="283"/>
      <c r="E1490" s="284"/>
      <c r="F1490" s="104" t="s">
        <v>16</v>
      </c>
      <c r="G1490" s="104" t="s">
        <v>17</v>
      </c>
    </row>
    <row r="1491" spans="1:7" ht="15" x14ac:dyDescent="0.25">
      <c r="A1491" s="241" t="s">
        <v>626</v>
      </c>
      <c r="B1491" s="285" t="s">
        <v>796</v>
      </c>
      <c r="C1491" s="286"/>
      <c r="D1491" s="286"/>
      <c r="E1491" s="287"/>
      <c r="F1491" s="14" t="s">
        <v>16</v>
      </c>
      <c r="G1491" s="89" t="s">
        <v>191</v>
      </c>
    </row>
    <row r="1492" spans="1:7" x14ac:dyDescent="0.2">
      <c r="A1492" s="90"/>
      <c r="B1492" s="276" t="s">
        <v>18</v>
      </c>
      <c r="C1492" s="277"/>
      <c r="D1492" s="277"/>
      <c r="E1492" s="277"/>
      <c r="F1492" s="277"/>
      <c r="G1492" s="278"/>
    </row>
    <row r="1493" spans="1:7" x14ac:dyDescent="0.2">
      <c r="A1493" s="90"/>
      <c r="B1493" s="276" t="s">
        <v>36</v>
      </c>
      <c r="C1493" s="278"/>
      <c r="D1493" s="91" t="s">
        <v>19</v>
      </c>
      <c r="E1493" s="18" t="s">
        <v>20</v>
      </c>
      <c r="F1493" s="92" t="s">
        <v>21</v>
      </c>
      <c r="G1493" s="93" t="s">
        <v>22</v>
      </c>
    </row>
    <row r="1494" spans="1:7" x14ac:dyDescent="0.2">
      <c r="A1494" s="90"/>
      <c r="B1494" s="274" t="s">
        <v>795</v>
      </c>
      <c r="C1494" s="275"/>
      <c r="D1494" s="94" t="s">
        <v>29</v>
      </c>
      <c r="E1494" s="214">
        <v>1</v>
      </c>
      <c r="F1494" s="207">
        <v>848.12</v>
      </c>
      <c r="G1494" s="210">
        <f>ROUND(F1494*E1494,2)</f>
        <v>848.12</v>
      </c>
    </row>
    <row r="1495" spans="1:7" x14ac:dyDescent="0.2">
      <c r="A1495" s="90"/>
      <c r="B1495" s="279"/>
      <c r="C1495" s="280"/>
      <c r="D1495" s="271" t="s">
        <v>23</v>
      </c>
      <c r="E1495" s="272"/>
      <c r="F1495" s="273"/>
      <c r="G1495" s="239">
        <f>SUM(G1494:G1494)</f>
        <v>848.12</v>
      </c>
    </row>
    <row r="1496" spans="1:7" x14ac:dyDescent="0.2">
      <c r="A1496" s="90"/>
      <c r="B1496" s="271" t="s">
        <v>24</v>
      </c>
      <c r="C1496" s="272"/>
      <c r="D1496" s="272"/>
      <c r="E1496" s="272"/>
      <c r="F1496" s="272"/>
      <c r="G1496" s="273"/>
    </row>
    <row r="1497" spans="1:7" x14ac:dyDescent="0.2">
      <c r="A1497" s="90"/>
      <c r="B1497" s="276" t="s">
        <v>36</v>
      </c>
      <c r="C1497" s="278"/>
      <c r="D1497" s="91" t="s">
        <v>19</v>
      </c>
      <c r="E1497" s="18" t="s">
        <v>20</v>
      </c>
      <c r="F1497" s="92" t="s">
        <v>21</v>
      </c>
      <c r="G1497" s="93" t="s">
        <v>22</v>
      </c>
    </row>
    <row r="1498" spans="1:7" x14ac:dyDescent="0.2">
      <c r="A1498" s="90"/>
      <c r="B1498" s="281" t="s">
        <v>127</v>
      </c>
      <c r="C1498" s="281"/>
      <c r="D1498" s="22" t="s">
        <v>30</v>
      </c>
      <c r="E1498" s="215">
        <v>4</v>
      </c>
      <c r="F1498" s="216">
        <v>4.8499999999999996</v>
      </c>
      <c r="G1498" s="216">
        <f>ROUND(F1498*E1498,2)</f>
        <v>19.399999999999999</v>
      </c>
    </row>
    <row r="1499" spans="1:7" x14ac:dyDescent="0.2">
      <c r="A1499" s="90"/>
      <c r="B1499" s="83" t="s">
        <v>34</v>
      </c>
      <c r="C1499" s="84"/>
      <c r="D1499" s="22" t="s">
        <v>30</v>
      </c>
      <c r="E1499" s="215">
        <v>4</v>
      </c>
      <c r="F1499" s="216">
        <v>6.7</v>
      </c>
      <c r="G1499" s="216">
        <f>ROUND(F1499*E1499,2)</f>
        <v>26.8</v>
      </c>
    </row>
    <row r="1500" spans="1:7" x14ac:dyDescent="0.2">
      <c r="A1500" s="90"/>
      <c r="B1500" s="96"/>
      <c r="C1500" s="96"/>
      <c r="D1500" s="271" t="s">
        <v>26</v>
      </c>
      <c r="E1500" s="272"/>
      <c r="F1500" s="273"/>
      <c r="G1500" s="216">
        <f>SUM(G1498:G1499)</f>
        <v>46.2</v>
      </c>
    </row>
    <row r="1501" spans="1:7" x14ac:dyDescent="0.2">
      <c r="A1501" s="90"/>
      <c r="B1501" s="96"/>
      <c r="C1501" s="96"/>
      <c r="D1501" s="271" t="s">
        <v>27</v>
      </c>
      <c r="E1501" s="272"/>
      <c r="F1501" s="273"/>
      <c r="G1501" s="239">
        <f>ROUND(G1500+(G1500*E2),2)</f>
        <v>112.09</v>
      </c>
    </row>
    <row r="1502" spans="1:7" x14ac:dyDescent="0.2">
      <c r="A1502" s="90"/>
      <c r="B1502" s="98"/>
      <c r="C1502" s="99"/>
      <c r="D1502" s="271" t="s">
        <v>28</v>
      </c>
      <c r="E1502" s="272"/>
      <c r="F1502" s="272"/>
      <c r="G1502" s="273"/>
    </row>
    <row r="1503" spans="1:7" x14ac:dyDescent="0.2">
      <c r="A1503" s="90"/>
      <c r="B1503" s="100"/>
      <c r="C1503" s="101"/>
      <c r="D1503" s="271" t="s">
        <v>18</v>
      </c>
      <c r="E1503" s="272"/>
      <c r="F1503" s="273"/>
      <c r="G1503" s="240">
        <f>G1495</f>
        <v>848.12</v>
      </c>
    </row>
    <row r="1504" spans="1:7" x14ac:dyDescent="0.2">
      <c r="A1504" s="90"/>
      <c r="B1504" s="98"/>
      <c r="C1504" s="99"/>
      <c r="D1504" s="271" t="s">
        <v>24</v>
      </c>
      <c r="E1504" s="272"/>
      <c r="F1504" s="273"/>
      <c r="G1504" s="240">
        <f>G1501</f>
        <v>112.09</v>
      </c>
    </row>
    <row r="1505" spans="1:7" x14ac:dyDescent="0.2">
      <c r="A1505" s="90"/>
      <c r="B1505" s="98"/>
      <c r="C1505" s="99"/>
      <c r="D1505" s="271" t="s">
        <v>32</v>
      </c>
      <c r="E1505" s="272"/>
      <c r="F1505" s="273"/>
      <c r="G1505" s="240">
        <f>G1503+G1504</f>
        <v>960.21</v>
      </c>
    </row>
    <row r="1506" spans="1:7" x14ac:dyDescent="0.2">
      <c r="A1506" s="103"/>
      <c r="B1506" s="282" t="s">
        <v>15</v>
      </c>
      <c r="C1506" s="283"/>
      <c r="D1506" s="283"/>
      <c r="E1506" s="284"/>
      <c r="F1506" s="104" t="s">
        <v>16</v>
      </c>
      <c r="G1506" s="104" t="s">
        <v>17</v>
      </c>
    </row>
    <row r="1507" spans="1:7" ht="15" x14ac:dyDescent="0.25">
      <c r="A1507" s="241" t="s">
        <v>627</v>
      </c>
      <c r="B1507" s="285" t="s">
        <v>283</v>
      </c>
      <c r="C1507" s="286"/>
      <c r="D1507" s="286"/>
      <c r="E1507" s="287"/>
      <c r="F1507" s="14" t="s">
        <v>16</v>
      </c>
      <c r="G1507" s="89" t="s">
        <v>191</v>
      </c>
    </row>
    <row r="1508" spans="1:7" x14ac:dyDescent="0.2">
      <c r="A1508" s="90"/>
      <c r="B1508" s="276" t="s">
        <v>18</v>
      </c>
      <c r="C1508" s="277"/>
      <c r="D1508" s="277"/>
      <c r="E1508" s="277"/>
      <c r="F1508" s="277"/>
      <c r="G1508" s="278"/>
    </row>
    <row r="1509" spans="1:7" x14ac:dyDescent="0.2">
      <c r="A1509" s="90"/>
      <c r="B1509" s="276" t="s">
        <v>36</v>
      </c>
      <c r="C1509" s="278"/>
      <c r="D1509" s="91" t="s">
        <v>19</v>
      </c>
      <c r="E1509" s="18" t="s">
        <v>20</v>
      </c>
      <c r="F1509" s="92" t="s">
        <v>21</v>
      </c>
      <c r="G1509" s="93" t="s">
        <v>22</v>
      </c>
    </row>
    <row r="1510" spans="1:7" x14ac:dyDescent="0.2">
      <c r="A1510" s="90"/>
      <c r="B1510" s="274" t="s">
        <v>255</v>
      </c>
      <c r="C1510" s="275"/>
      <c r="D1510" s="94" t="s">
        <v>29</v>
      </c>
      <c r="E1510" s="35">
        <v>1</v>
      </c>
      <c r="F1510" s="48">
        <v>229</v>
      </c>
      <c r="G1510" s="34">
        <f>ROUND(F1510*E1510,2)</f>
        <v>229</v>
      </c>
    </row>
    <row r="1511" spans="1:7" x14ac:dyDescent="0.2">
      <c r="A1511" s="90"/>
      <c r="B1511" s="279"/>
      <c r="C1511" s="280"/>
      <c r="D1511" s="271" t="s">
        <v>23</v>
      </c>
      <c r="E1511" s="272"/>
      <c r="F1511" s="273"/>
      <c r="G1511" s="95">
        <f>SUM(G1510:G1510)</f>
        <v>229</v>
      </c>
    </row>
    <row r="1512" spans="1:7" x14ac:dyDescent="0.2">
      <c r="A1512" s="90"/>
      <c r="B1512" s="271" t="s">
        <v>24</v>
      </c>
      <c r="C1512" s="272"/>
      <c r="D1512" s="272"/>
      <c r="E1512" s="272"/>
      <c r="F1512" s="272"/>
      <c r="G1512" s="273"/>
    </row>
    <row r="1513" spans="1:7" x14ac:dyDescent="0.2">
      <c r="A1513" s="90"/>
      <c r="B1513" s="276" t="s">
        <v>36</v>
      </c>
      <c r="C1513" s="278"/>
      <c r="D1513" s="91" t="s">
        <v>19</v>
      </c>
      <c r="E1513" s="18" t="s">
        <v>20</v>
      </c>
      <c r="F1513" s="92" t="s">
        <v>21</v>
      </c>
      <c r="G1513" s="93" t="s">
        <v>22</v>
      </c>
    </row>
    <row r="1514" spans="1:7" x14ac:dyDescent="0.2">
      <c r="A1514" s="90"/>
      <c r="B1514" s="105" t="s">
        <v>33</v>
      </c>
      <c r="C1514" s="82"/>
      <c r="D1514" s="106" t="s">
        <v>30</v>
      </c>
      <c r="E1514" s="35">
        <v>1.6</v>
      </c>
      <c r="F1514" s="107">
        <v>6.47</v>
      </c>
      <c r="G1514" s="23">
        <f>ROUND(F1514*E1514,2)</f>
        <v>10.35</v>
      </c>
    </row>
    <row r="1515" spans="1:7" x14ac:dyDescent="0.2">
      <c r="A1515" s="90"/>
      <c r="B1515" s="105" t="s">
        <v>31</v>
      </c>
      <c r="C1515" s="82"/>
      <c r="D1515" s="106" t="s">
        <v>30</v>
      </c>
      <c r="E1515" s="35">
        <v>1.6</v>
      </c>
      <c r="F1515" s="107">
        <v>4.68</v>
      </c>
      <c r="G1515" s="23">
        <f>ROUND(F1515*E1515,2)</f>
        <v>7.49</v>
      </c>
    </row>
    <row r="1516" spans="1:7" x14ac:dyDescent="0.2">
      <c r="A1516" s="90"/>
      <c r="B1516" s="281" t="s">
        <v>127</v>
      </c>
      <c r="C1516" s="281"/>
      <c r="D1516" s="22" t="s">
        <v>30</v>
      </c>
      <c r="E1516" s="23">
        <v>2</v>
      </c>
      <c r="F1516" s="23">
        <v>4.68</v>
      </c>
      <c r="G1516" s="23">
        <f>ROUND(F1516*E1516,2)</f>
        <v>9.36</v>
      </c>
    </row>
    <row r="1517" spans="1:7" x14ac:dyDescent="0.2">
      <c r="A1517" s="90"/>
      <c r="B1517" s="83" t="s">
        <v>34</v>
      </c>
      <c r="C1517" s="84"/>
      <c r="D1517" s="22" t="s">
        <v>30</v>
      </c>
      <c r="E1517" s="23">
        <v>2</v>
      </c>
      <c r="F1517" s="23">
        <v>6.47</v>
      </c>
      <c r="G1517" s="23">
        <f>ROUND(F1517*E1517,2)</f>
        <v>12.94</v>
      </c>
    </row>
    <row r="1518" spans="1:7" x14ac:dyDescent="0.2">
      <c r="A1518" s="90"/>
      <c r="B1518" s="96"/>
      <c r="C1518" s="96"/>
      <c r="D1518" s="271" t="s">
        <v>26</v>
      </c>
      <c r="E1518" s="272"/>
      <c r="F1518" s="273"/>
      <c r="G1518" s="23">
        <f>SUM(G1514:G1517)</f>
        <v>40.14</v>
      </c>
    </row>
    <row r="1519" spans="1:7" x14ac:dyDescent="0.2">
      <c r="A1519" s="90"/>
      <c r="B1519" s="96"/>
      <c r="C1519" s="96"/>
      <c r="D1519" s="271" t="s">
        <v>27</v>
      </c>
      <c r="E1519" s="272"/>
      <c r="F1519" s="273"/>
      <c r="G1519" s="97">
        <f>ROUND(G1518+(G1518*E911),2)</f>
        <v>40.14</v>
      </c>
    </row>
    <row r="1520" spans="1:7" x14ac:dyDescent="0.2">
      <c r="A1520" s="90"/>
      <c r="B1520" s="98"/>
      <c r="C1520" s="99"/>
      <c r="D1520" s="271" t="s">
        <v>28</v>
      </c>
      <c r="E1520" s="272"/>
      <c r="F1520" s="272"/>
      <c r="G1520" s="273"/>
    </row>
    <row r="1521" spans="1:7" x14ac:dyDescent="0.2">
      <c r="A1521" s="90"/>
      <c r="B1521" s="100"/>
      <c r="C1521" s="101"/>
      <c r="D1521" s="271" t="s">
        <v>18</v>
      </c>
      <c r="E1521" s="272"/>
      <c r="F1521" s="273"/>
      <c r="G1521" s="102">
        <f>G1511</f>
        <v>229</v>
      </c>
    </row>
    <row r="1522" spans="1:7" x14ac:dyDescent="0.2">
      <c r="A1522" s="90"/>
      <c r="B1522" s="98"/>
      <c r="C1522" s="99"/>
      <c r="D1522" s="271" t="s">
        <v>24</v>
      </c>
      <c r="E1522" s="272"/>
      <c r="F1522" s="273"/>
      <c r="G1522" s="102">
        <f>G1519</f>
        <v>40.14</v>
      </c>
    </row>
    <row r="1523" spans="1:7" x14ac:dyDescent="0.2">
      <c r="A1523" s="90"/>
      <c r="B1523" s="98"/>
      <c r="C1523" s="99"/>
      <c r="D1523" s="271" t="s">
        <v>32</v>
      </c>
      <c r="E1523" s="272"/>
      <c r="F1523" s="273"/>
      <c r="G1523" s="102">
        <f>G1521+G1522</f>
        <v>269.14</v>
      </c>
    </row>
  </sheetData>
  <mergeCells count="1516">
    <mergeCell ref="B656:C656"/>
    <mergeCell ref="B657:C657"/>
    <mergeCell ref="D659:F659"/>
    <mergeCell ref="D660:F660"/>
    <mergeCell ref="D661:G661"/>
    <mergeCell ref="D662:F662"/>
    <mergeCell ref="D663:F663"/>
    <mergeCell ref="D664:F664"/>
    <mergeCell ref="B640:G640"/>
    <mergeCell ref="B641:C641"/>
    <mergeCell ref="B642:C642"/>
    <mergeCell ref="B643:C643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D654:F654"/>
    <mergeCell ref="D604:F604"/>
    <mergeCell ref="D605:G605"/>
    <mergeCell ref="D606:F606"/>
    <mergeCell ref="D607:F607"/>
    <mergeCell ref="D608:F608"/>
    <mergeCell ref="B610:E610"/>
    <mergeCell ref="B611:E611"/>
    <mergeCell ref="B612:G612"/>
    <mergeCell ref="B613:C613"/>
    <mergeCell ref="B655:G655"/>
    <mergeCell ref="B622:C622"/>
    <mergeCell ref="B623:C623"/>
    <mergeCell ref="B624:C624"/>
    <mergeCell ref="B625:C625"/>
    <mergeCell ref="B626:C626"/>
    <mergeCell ref="D626:F626"/>
    <mergeCell ref="B627:G627"/>
    <mergeCell ref="B628:C628"/>
    <mergeCell ref="B629:C629"/>
    <mergeCell ref="D631:F631"/>
    <mergeCell ref="D632:F632"/>
    <mergeCell ref="D633:G633"/>
    <mergeCell ref="D634:F634"/>
    <mergeCell ref="D635:F635"/>
    <mergeCell ref="D636:F636"/>
    <mergeCell ref="B638:E638"/>
    <mergeCell ref="B639:E639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587:C587"/>
    <mergeCell ref="B588:C588"/>
    <mergeCell ref="B589:C589"/>
    <mergeCell ref="B590:C590"/>
    <mergeCell ref="B591:C591"/>
    <mergeCell ref="B592:C592"/>
    <mergeCell ref="B593:C593"/>
    <mergeCell ref="B594:C594"/>
    <mergeCell ref="B595:C595"/>
    <mergeCell ref="B596:C596"/>
    <mergeCell ref="B597:C597"/>
    <mergeCell ref="B598:C598"/>
    <mergeCell ref="D546:F546"/>
    <mergeCell ref="B547:G547"/>
    <mergeCell ref="B548:C548"/>
    <mergeCell ref="D551:F551"/>
    <mergeCell ref="D552:F552"/>
    <mergeCell ref="D553:G553"/>
    <mergeCell ref="D554:F554"/>
    <mergeCell ref="D555:F555"/>
    <mergeCell ref="D556:F556"/>
    <mergeCell ref="D598:F598"/>
    <mergeCell ref="B599:G599"/>
    <mergeCell ref="B600:C600"/>
    <mergeCell ref="B601:C601"/>
    <mergeCell ref="D603:F603"/>
    <mergeCell ref="B569:C569"/>
    <mergeCell ref="B570:C570"/>
    <mergeCell ref="D570:F570"/>
    <mergeCell ref="B584:G584"/>
    <mergeCell ref="B585:C585"/>
    <mergeCell ref="B586:C586"/>
    <mergeCell ref="D506:G506"/>
    <mergeCell ref="D507:F507"/>
    <mergeCell ref="B521:C521"/>
    <mergeCell ref="B522:C522"/>
    <mergeCell ref="D522:F522"/>
    <mergeCell ref="B523:G523"/>
    <mergeCell ref="B524:C524"/>
    <mergeCell ref="B525:C525"/>
    <mergeCell ref="D527:F527"/>
    <mergeCell ref="D528:F528"/>
    <mergeCell ref="D529:G529"/>
    <mergeCell ref="D530:F530"/>
    <mergeCell ref="D531:F531"/>
    <mergeCell ref="D532:F532"/>
    <mergeCell ref="B561:C561"/>
    <mergeCell ref="B562:C562"/>
    <mergeCell ref="B563:C563"/>
    <mergeCell ref="B558:E558"/>
    <mergeCell ref="B543:C543"/>
    <mergeCell ref="B544:C544"/>
    <mergeCell ref="B545:C545"/>
    <mergeCell ref="B516:C516"/>
    <mergeCell ref="B517:C517"/>
    <mergeCell ref="B518:C518"/>
    <mergeCell ref="B519:C519"/>
    <mergeCell ref="B520:C520"/>
    <mergeCell ref="B564:C564"/>
    <mergeCell ref="B565:C565"/>
    <mergeCell ref="B566:C566"/>
    <mergeCell ref="D822:F822"/>
    <mergeCell ref="D823:G823"/>
    <mergeCell ref="B514:C514"/>
    <mergeCell ref="B515:C515"/>
    <mergeCell ref="B811:E811"/>
    <mergeCell ref="B718:C718"/>
    <mergeCell ref="B719:C719"/>
    <mergeCell ref="B720:C720"/>
    <mergeCell ref="D720:F720"/>
    <mergeCell ref="D707:F707"/>
    <mergeCell ref="D708:F708"/>
    <mergeCell ref="B697:C697"/>
    <mergeCell ref="B688:E688"/>
    <mergeCell ref="B689:G689"/>
    <mergeCell ref="B690:C690"/>
    <mergeCell ref="B691:C691"/>
    <mergeCell ref="B692:C692"/>
    <mergeCell ref="B693:C693"/>
    <mergeCell ref="B571:G571"/>
    <mergeCell ref="B572:C572"/>
    <mergeCell ref="B573:C573"/>
    <mergeCell ref="D575:F575"/>
    <mergeCell ref="D576:F576"/>
    <mergeCell ref="D577:G577"/>
    <mergeCell ref="D578:F578"/>
    <mergeCell ref="D579:F579"/>
    <mergeCell ref="D580:F580"/>
    <mergeCell ref="B582:E582"/>
    <mergeCell ref="B583:E583"/>
    <mergeCell ref="B694:C694"/>
    <mergeCell ref="B695:C695"/>
    <mergeCell ref="B549:C549"/>
    <mergeCell ref="B567:C567"/>
    <mergeCell ref="B568:C568"/>
    <mergeCell ref="B546:C546"/>
    <mergeCell ref="A1:G1"/>
    <mergeCell ref="C2:D2"/>
    <mergeCell ref="C3:D3"/>
    <mergeCell ref="B673:C673"/>
    <mergeCell ref="D57:F57"/>
    <mergeCell ref="B58:G58"/>
    <mergeCell ref="B60:C60"/>
    <mergeCell ref="B73:C73"/>
    <mergeCell ref="D73:F73"/>
    <mergeCell ref="B678:C678"/>
    <mergeCell ref="B679:C679"/>
    <mergeCell ref="D681:F681"/>
    <mergeCell ref="D682:F682"/>
    <mergeCell ref="D683:G683"/>
    <mergeCell ref="B542:C542"/>
    <mergeCell ref="D89:F89"/>
    <mergeCell ref="B90:G90"/>
    <mergeCell ref="D17:F17"/>
    <mergeCell ref="B4:E4"/>
    <mergeCell ref="B5:E5"/>
    <mergeCell ref="B6:G6"/>
    <mergeCell ref="B7:C7"/>
    <mergeCell ref="B8:C8"/>
    <mergeCell ref="B9:C9"/>
    <mergeCell ref="B11:C11"/>
    <mergeCell ref="B12:C12"/>
    <mergeCell ref="D14:F14"/>
    <mergeCell ref="D18:F18"/>
    <mergeCell ref="D19:F19"/>
    <mergeCell ref="B687:E687"/>
    <mergeCell ref="B665:E665"/>
    <mergeCell ref="B25:C25"/>
    <mergeCell ref="D25:F25"/>
    <mergeCell ref="D842:F842"/>
    <mergeCell ref="B829:G829"/>
    <mergeCell ref="B830:C830"/>
    <mergeCell ref="B831:C831"/>
    <mergeCell ref="B827:E827"/>
    <mergeCell ref="B828:E828"/>
    <mergeCell ref="D838:F838"/>
    <mergeCell ref="D839:G839"/>
    <mergeCell ref="D840:F840"/>
    <mergeCell ref="D841:F841"/>
    <mergeCell ref="B832:C832"/>
    <mergeCell ref="D832:F832"/>
    <mergeCell ref="B833:G833"/>
    <mergeCell ref="B834:C834"/>
    <mergeCell ref="B835:C835"/>
    <mergeCell ref="D837:F837"/>
    <mergeCell ref="B812:E812"/>
    <mergeCell ref="B813:G813"/>
    <mergeCell ref="B814:C814"/>
    <mergeCell ref="B815:C815"/>
    <mergeCell ref="B816:C816"/>
    <mergeCell ref="D816:F816"/>
    <mergeCell ref="D824:F824"/>
    <mergeCell ref="D825:F825"/>
    <mergeCell ref="D826:F826"/>
    <mergeCell ref="B817:G817"/>
    <mergeCell ref="B818:C818"/>
    <mergeCell ref="B819:C819"/>
    <mergeCell ref="D821:F821"/>
    <mergeCell ref="B672:C672"/>
    <mergeCell ref="B674:C674"/>
    <mergeCell ref="D684:F684"/>
    <mergeCell ref="D685:F685"/>
    <mergeCell ref="B675:C675"/>
    <mergeCell ref="B676:C676"/>
    <mergeCell ref="D676:F676"/>
    <mergeCell ref="D508:F508"/>
    <mergeCell ref="D509:F509"/>
    <mergeCell ref="B510:E510"/>
    <mergeCell ref="B511:E511"/>
    <mergeCell ref="B512:G512"/>
    <mergeCell ref="B513:C513"/>
    <mergeCell ref="B499:C499"/>
    <mergeCell ref="D499:F499"/>
    <mergeCell ref="B500:G500"/>
    <mergeCell ref="B501:C501"/>
    <mergeCell ref="B502:C502"/>
    <mergeCell ref="D504:F504"/>
    <mergeCell ref="D505:F505"/>
    <mergeCell ref="B677:G677"/>
    <mergeCell ref="B559:E559"/>
    <mergeCell ref="B560:G560"/>
    <mergeCell ref="B534:E534"/>
    <mergeCell ref="B535:E535"/>
    <mergeCell ref="B536:G536"/>
    <mergeCell ref="B537:C537"/>
    <mergeCell ref="B538:C538"/>
    <mergeCell ref="B539:C539"/>
    <mergeCell ref="B540:C540"/>
    <mergeCell ref="B541:C541"/>
    <mergeCell ref="B712:C712"/>
    <mergeCell ref="B713:C713"/>
    <mergeCell ref="B714:C714"/>
    <mergeCell ref="B698:C698"/>
    <mergeCell ref="B721:G721"/>
    <mergeCell ref="B722:C722"/>
    <mergeCell ref="B723:C723"/>
    <mergeCell ref="D725:F725"/>
    <mergeCell ref="D726:F726"/>
    <mergeCell ref="B715:C715"/>
    <mergeCell ref="D705:G705"/>
    <mergeCell ref="D706:F706"/>
    <mergeCell ref="B711:G711"/>
    <mergeCell ref="D698:F698"/>
    <mergeCell ref="B699:G699"/>
    <mergeCell ref="B700:C700"/>
    <mergeCell ref="B701:C701"/>
    <mergeCell ref="D703:F703"/>
    <mergeCell ref="D704:F704"/>
    <mergeCell ref="B696:C696"/>
    <mergeCell ref="B494:E494"/>
    <mergeCell ref="B495:E495"/>
    <mergeCell ref="B496:G496"/>
    <mergeCell ref="B497:C497"/>
    <mergeCell ref="B498:C498"/>
    <mergeCell ref="B667:G667"/>
    <mergeCell ref="B668:C668"/>
    <mergeCell ref="B669:C669"/>
    <mergeCell ref="B670:C670"/>
    <mergeCell ref="B671:C671"/>
    <mergeCell ref="D66:F66"/>
    <mergeCell ref="D67:F67"/>
    <mergeCell ref="B26:G26"/>
    <mergeCell ref="D31:F31"/>
    <mergeCell ref="D32:G32"/>
    <mergeCell ref="D35:F35"/>
    <mergeCell ref="B37:E37"/>
    <mergeCell ref="B38:G38"/>
    <mergeCell ref="B41:C41"/>
    <mergeCell ref="B42:G42"/>
    <mergeCell ref="B44:C44"/>
    <mergeCell ref="B57:C57"/>
    <mergeCell ref="B36:E36"/>
    <mergeCell ref="D63:F63"/>
    <mergeCell ref="B101:E101"/>
    <mergeCell ref="B102:G102"/>
    <mergeCell ref="B103:C103"/>
    <mergeCell ref="B104:C104"/>
    <mergeCell ref="B105:C105"/>
    <mergeCell ref="D105:F105"/>
    <mergeCell ref="B106:G106"/>
    <mergeCell ref="D727:G727"/>
    <mergeCell ref="D728:F728"/>
    <mergeCell ref="B716:C716"/>
    <mergeCell ref="B709:E709"/>
    <mergeCell ref="B710:E710"/>
    <mergeCell ref="B717:C717"/>
    <mergeCell ref="B40:C40"/>
    <mergeCell ref="B43:C43"/>
    <mergeCell ref="D47:F47"/>
    <mergeCell ref="D48:G48"/>
    <mergeCell ref="D51:F51"/>
    <mergeCell ref="B53:E53"/>
    <mergeCell ref="D49:F49"/>
    <mergeCell ref="D50:F50"/>
    <mergeCell ref="B52:E52"/>
    <mergeCell ref="B59:C59"/>
    <mergeCell ref="B54:G54"/>
    <mergeCell ref="D64:G64"/>
    <mergeCell ref="B69:E69"/>
    <mergeCell ref="B70:G70"/>
    <mergeCell ref="B71:C71"/>
    <mergeCell ref="B72:C72"/>
    <mergeCell ref="B108:C108"/>
    <mergeCell ref="D110:F110"/>
    <mergeCell ref="B74:G74"/>
    <mergeCell ref="B75:C75"/>
    <mergeCell ref="B76:C76"/>
    <mergeCell ref="D78:F78"/>
    <mergeCell ref="D79:F79"/>
    <mergeCell ref="D80:G80"/>
    <mergeCell ref="D81:F81"/>
    <mergeCell ref="B100:E100"/>
    <mergeCell ref="B20:E20"/>
    <mergeCell ref="B23:C23"/>
    <mergeCell ref="B28:C28"/>
    <mergeCell ref="D34:F34"/>
    <mergeCell ref="B39:C39"/>
    <mergeCell ref="D41:F41"/>
    <mergeCell ref="D46:F46"/>
    <mergeCell ref="B55:C55"/>
    <mergeCell ref="B56:C56"/>
    <mergeCell ref="D62:F62"/>
    <mergeCell ref="D9:F9"/>
    <mergeCell ref="B10:G10"/>
    <mergeCell ref="D15:F15"/>
    <mergeCell ref="D16:G16"/>
    <mergeCell ref="B21:E21"/>
    <mergeCell ref="B22:G22"/>
    <mergeCell ref="B68:E68"/>
    <mergeCell ref="B24:C24"/>
    <mergeCell ref="B27:C27"/>
    <mergeCell ref="D30:F30"/>
    <mergeCell ref="D33:F33"/>
    <mergeCell ref="B92:C92"/>
    <mergeCell ref="D94:F94"/>
    <mergeCell ref="D95:F95"/>
    <mergeCell ref="B91:C91"/>
    <mergeCell ref="D65:F65"/>
    <mergeCell ref="D146:F146"/>
    <mergeCell ref="D147:F147"/>
    <mergeCell ref="D99:F99"/>
    <mergeCell ref="D82:F82"/>
    <mergeCell ref="D83:F83"/>
    <mergeCell ref="B84:E84"/>
    <mergeCell ref="B85:E85"/>
    <mergeCell ref="B86:G86"/>
    <mergeCell ref="B87:C87"/>
    <mergeCell ref="B88:C88"/>
    <mergeCell ref="B89:C89"/>
    <mergeCell ref="D111:F111"/>
    <mergeCell ref="D112:G112"/>
    <mergeCell ref="D113:F113"/>
    <mergeCell ref="D114:F114"/>
    <mergeCell ref="D115:F115"/>
    <mergeCell ref="B116:E116"/>
    <mergeCell ref="B117:E117"/>
    <mergeCell ref="B118:G118"/>
    <mergeCell ref="B119:C119"/>
    <mergeCell ref="B120:C120"/>
    <mergeCell ref="B121:C121"/>
    <mergeCell ref="D121:F121"/>
    <mergeCell ref="B122:G122"/>
    <mergeCell ref="B123:C123"/>
    <mergeCell ref="B124:C124"/>
    <mergeCell ref="D126:F126"/>
    <mergeCell ref="D127:F127"/>
    <mergeCell ref="D128:G128"/>
    <mergeCell ref="D96:G96"/>
    <mergeCell ref="D97:F97"/>
    <mergeCell ref="D98:F98"/>
    <mergeCell ref="D129:F129"/>
    <mergeCell ref="D130:F130"/>
    <mergeCell ref="D131:F131"/>
    <mergeCell ref="B132:E132"/>
    <mergeCell ref="B133:E133"/>
    <mergeCell ref="B134:G134"/>
    <mergeCell ref="B135:C135"/>
    <mergeCell ref="B136:C136"/>
    <mergeCell ref="B137:C137"/>
    <mergeCell ref="D137:F137"/>
    <mergeCell ref="B138:G138"/>
    <mergeCell ref="B107:C107"/>
    <mergeCell ref="B139:C139"/>
    <mergeCell ref="B140:C140"/>
    <mergeCell ref="D142:F142"/>
    <mergeCell ref="D143:F143"/>
    <mergeCell ref="D144:G144"/>
    <mergeCell ref="D145:F145"/>
    <mergeCell ref="B183:C183"/>
    <mergeCell ref="B148:E148"/>
    <mergeCell ref="B149:E149"/>
    <mergeCell ref="B150:G150"/>
    <mergeCell ref="B151:C151"/>
    <mergeCell ref="B152:C152"/>
    <mergeCell ref="B153:C153"/>
    <mergeCell ref="D153:F153"/>
    <mergeCell ref="B154:G154"/>
    <mergeCell ref="B155:C155"/>
    <mergeCell ref="B156:C156"/>
    <mergeCell ref="D158:F158"/>
    <mergeCell ref="D159:F159"/>
    <mergeCell ref="D160:G160"/>
    <mergeCell ref="D161:F161"/>
    <mergeCell ref="D162:F162"/>
    <mergeCell ref="D163:F163"/>
    <mergeCell ref="B164:E164"/>
    <mergeCell ref="B165:E165"/>
    <mergeCell ref="B166:G166"/>
    <mergeCell ref="B167:C167"/>
    <mergeCell ref="B168:C168"/>
    <mergeCell ref="B169:C169"/>
    <mergeCell ref="D169:F169"/>
    <mergeCell ref="B170:G170"/>
    <mergeCell ref="B171:C171"/>
    <mergeCell ref="B172:C172"/>
    <mergeCell ref="D174:F174"/>
    <mergeCell ref="D175:F175"/>
    <mergeCell ref="D176:G176"/>
    <mergeCell ref="D177:F177"/>
    <mergeCell ref="D178:F178"/>
    <mergeCell ref="D179:F179"/>
    <mergeCell ref="B180:E180"/>
    <mergeCell ref="B181:E181"/>
    <mergeCell ref="B182:G182"/>
    <mergeCell ref="B219:C219"/>
    <mergeCell ref="B184:C184"/>
    <mergeCell ref="B185:C185"/>
    <mergeCell ref="D185:F185"/>
    <mergeCell ref="B186:G186"/>
    <mergeCell ref="B187:C187"/>
    <mergeCell ref="B188:C188"/>
    <mergeCell ref="D190:F190"/>
    <mergeCell ref="D191:F191"/>
    <mergeCell ref="D192:G192"/>
    <mergeCell ref="D193:F193"/>
    <mergeCell ref="D194:F194"/>
    <mergeCell ref="D195:F195"/>
    <mergeCell ref="B196:E196"/>
    <mergeCell ref="B197:E197"/>
    <mergeCell ref="B198:G198"/>
    <mergeCell ref="B199:C199"/>
    <mergeCell ref="B200:C200"/>
    <mergeCell ref="B201:C201"/>
    <mergeCell ref="D201:F201"/>
    <mergeCell ref="B202:G202"/>
    <mergeCell ref="B203:C203"/>
    <mergeCell ref="B204:C204"/>
    <mergeCell ref="D206:F206"/>
    <mergeCell ref="D207:F207"/>
    <mergeCell ref="D208:G208"/>
    <mergeCell ref="D209:F209"/>
    <mergeCell ref="D210:F210"/>
    <mergeCell ref="D211:F211"/>
    <mergeCell ref="B212:E212"/>
    <mergeCell ref="B213:E213"/>
    <mergeCell ref="B214:G214"/>
    <mergeCell ref="B215:C215"/>
    <mergeCell ref="B216:C216"/>
    <mergeCell ref="B217:C217"/>
    <mergeCell ref="D217:F217"/>
    <mergeCell ref="B218:G218"/>
    <mergeCell ref="D256:G256"/>
    <mergeCell ref="B220:C220"/>
    <mergeCell ref="D222:F222"/>
    <mergeCell ref="D223:F223"/>
    <mergeCell ref="D224:G224"/>
    <mergeCell ref="D225:F225"/>
    <mergeCell ref="D226:F226"/>
    <mergeCell ref="D227:F227"/>
    <mergeCell ref="B228:E228"/>
    <mergeCell ref="B229:E229"/>
    <mergeCell ref="B230:G230"/>
    <mergeCell ref="B231:C231"/>
    <mergeCell ref="B232:C232"/>
    <mergeCell ref="B233:C233"/>
    <mergeCell ref="D233:F233"/>
    <mergeCell ref="B234:G234"/>
    <mergeCell ref="B235:C235"/>
    <mergeCell ref="B236:C236"/>
    <mergeCell ref="D238:F238"/>
    <mergeCell ref="D239:F239"/>
    <mergeCell ref="D240:G240"/>
    <mergeCell ref="D241:F241"/>
    <mergeCell ref="D242:F242"/>
    <mergeCell ref="D243:F243"/>
    <mergeCell ref="B244:E244"/>
    <mergeCell ref="B245:E245"/>
    <mergeCell ref="B246:G246"/>
    <mergeCell ref="B247:C247"/>
    <mergeCell ref="B248:C248"/>
    <mergeCell ref="B249:C249"/>
    <mergeCell ref="D249:F249"/>
    <mergeCell ref="B250:G250"/>
    <mergeCell ref="B251:C251"/>
    <mergeCell ref="B252:C252"/>
    <mergeCell ref="D254:F254"/>
    <mergeCell ref="D255:F255"/>
    <mergeCell ref="B293:E293"/>
    <mergeCell ref="D257:F257"/>
    <mergeCell ref="D258:F258"/>
    <mergeCell ref="D259:F259"/>
    <mergeCell ref="B260:E260"/>
    <mergeCell ref="B261:E261"/>
    <mergeCell ref="B262:G262"/>
    <mergeCell ref="B263:C263"/>
    <mergeCell ref="B264:C264"/>
    <mergeCell ref="B265:C265"/>
    <mergeCell ref="D265:F265"/>
    <mergeCell ref="B266:G266"/>
    <mergeCell ref="B267:C267"/>
    <mergeCell ref="B268:C268"/>
    <mergeCell ref="D270:F270"/>
    <mergeCell ref="D271:F271"/>
    <mergeCell ref="D272:G272"/>
    <mergeCell ref="D273:F273"/>
    <mergeCell ref="D274:F274"/>
    <mergeCell ref="D275:F275"/>
    <mergeCell ref="B276:E276"/>
    <mergeCell ref="B277:E277"/>
    <mergeCell ref="B278:G278"/>
    <mergeCell ref="B279:C279"/>
    <mergeCell ref="B280:C280"/>
    <mergeCell ref="B281:C281"/>
    <mergeCell ref="D281:F281"/>
    <mergeCell ref="B282:G282"/>
    <mergeCell ref="B283:C283"/>
    <mergeCell ref="B284:C284"/>
    <mergeCell ref="D286:F286"/>
    <mergeCell ref="D287:F287"/>
    <mergeCell ref="D288:G288"/>
    <mergeCell ref="D289:F289"/>
    <mergeCell ref="D290:F290"/>
    <mergeCell ref="D291:F291"/>
    <mergeCell ref="B292:E292"/>
    <mergeCell ref="D329:F329"/>
    <mergeCell ref="B294:G294"/>
    <mergeCell ref="B295:C295"/>
    <mergeCell ref="B296:C296"/>
    <mergeCell ref="B297:C297"/>
    <mergeCell ref="D297:F297"/>
    <mergeCell ref="B298:G298"/>
    <mergeCell ref="B299:C299"/>
    <mergeCell ref="B300:C300"/>
    <mergeCell ref="D302:F302"/>
    <mergeCell ref="D303:F303"/>
    <mergeCell ref="D304:G304"/>
    <mergeCell ref="D305:F305"/>
    <mergeCell ref="D306:F306"/>
    <mergeCell ref="D307:F307"/>
    <mergeCell ref="B308:E308"/>
    <mergeCell ref="B309:E309"/>
    <mergeCell ref="B310:G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D319:F319"/>
    <mergeCell ref="B320:G320"/>
    <mergeCell ref="B321:C321"/>
    <mergeCell ref="B322:C322"/>
    <mergeCell ref="D324:F324"/>
    <mergeCell ref="D325:F325"/>
    <mergeCell ref="D326:G326"/>
    <mergeCell ref="D327:F327"/>
    <mergeCell ref="D328:F328"/>
    <mergeCell ref="B364:G364"/>
    <mergeCell ref="B330:E330"/>
    <mergeCell ref="B331:E331"/>
    <mergeCell ref="B332:G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D341:F341"/>
    <mergeCell ref="B342:G342"/>
    <mergeCell ref="B343:C343"/>
    <mergeCell ref="B344:C344"/>
    <mergeCell ref="D346:F346"/>
    <mergeCell ref="D347:F347"/>
    <mergeCell ref="D348:G348"/>
    <mergeCell ref="D349:F349"/>
    <mergeCell ref="D350:F350"/>
    <mergeCell ref="D351:F351"/>
    <mergeCell ref="B352:E352"/>
    <mergeCell ref="B353:E353"/>
    <mergeCell ref="B354:G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D363:F363"/>
    <mergeCell ref="B402:C402"/>
    <mergeCell ref="B365:C365"/>
    <mergeCell ref="B366:C366"/>
    <mergeCell ref="D368:F368"/>
    <mergeCell ref="D369:F369"/>
    <mergeCell ref="D370:G370"/>
    <mergeCell ref="D371:F371"/>
    <mergeCell ref="D372:F372"/>
    <mergeCell ref="D373:F373"/>
    <mergeCell ref="B374:E374"/>
    <mergeCell ref="B375:E375"/>
    <mergeCell ref="B376:G376"/>
    <mergeCell ref="B377:C377"/>
    <mergeCell ref="B378:C378"/>
    <mergeCell ref="B379:C379"/>
    <mergeCell ref="B380:C380"/>
    <mergeCell ref="B381:C381"/>
    <mergeCell ref="B382:C382"/>
    <mergeCell ref="B383:C383"/>
    <mergeCell ref="D383:F383"/>
    <mergeCell ref="B384:G384"/>
    <mergeCell ref="B385:C385"/>
    <mergeCell ref="B386:C386"/>
    <mergeCell ref="D388:F388"/>
    <mergeCell ref="D389:F389"/>
    <mergeCell ref="D390:G390"/>
    <mergeCell ref="D391:F391"/>
    <mergeCell ref="D392:F392"/>
    <mergeCell ref="D393:F393"/>
    <mergeCell ref="B394:E394"/>
    <mergeCell ref="B395:E395"/>
    <mergeCell ref="B396:G396"/>
    <mergeCell ref="B397:C397"/>
    <mergeCell ref="B398:C398"/>
    <mergeCell ref="B399:C399"/>
    <mergeCell ref="B400:C400"/>
    <mergeCell ref="B401:C401"/>
    <mergeCell ref="B438:C438"/>
    <mergeCell ref="B403:C403"/>
    <mergeCell ref="D403:F403"/>
    <mergeCell ref="B404:G404"/>
    <mergeCell ref="B405:C405"/>
    <mergeCell ref="B406:C406"/>
    <mergeCell ref="D408:F408"/>
    <mergeCell ref="D409:F409"/>
    <mergeCell ref="D410:G410"/>
    <mergeCell ref="D411:F411"/>
    <mergeCell ref="D412:F412"/>
    <mergeCell ref="D413:F413"/>
    <mergeCell ref="B414:E414"/>
    <mergeCell ref="B415:E415"/>
    <mergeCell ref="B416:G416"/>
    <mergeCell ref="B417:C417"/>
    <mergeCell ref="B418:C418"/>
    <mergeCell ref="B419:C419"/>
    <mergeCell ref="B420:C420"/>
    <mergeCell ref="B421:C421"/>
    <mergeCell ref="B422:C422"/>
    <mergeCell ref="B423:C423"/>
    <mergeCell ref="D423:F423"/>
    <mergeCell ref="B424:G424"/>
    <mergeCell ref="B425:C425"/>
    <mergeCell ref="B426:C426"/>
    <mergeCell ref="D428:F428"/>
    <mergeCell ref="D429:F429"/>
    <mergeCell ref="D430:G430"/>
    <mergeCell ref="D431:F431"/>
    <mergeCell ref="D432:F432"/>
    <mergeCell ref="D433:F433"/>
    <mergeCell ref="B434:E434"/>
    <mergeCell ref="B435:E435"/>
    <mergeCell ref="B436:G436"/>
    <mergeCell ref="B437:C437"/>
    <mergeCell ref="B474:E474"/>
    <mergeCell ref="B439:C439"/>
    <mergeCell ref="B440:C440"/>
    <mergeCell ref="B441:C441"/>
    <mergeCell ref="B442:C442"/>
    <mergeCell ref="B443:C443"/>
    <mergeCell ref="D443:F443"/>
    <mergeCell ref="B444:G444"/>
    <mergeCell ref="B445:C445"/>
    <mergeCell ref="B446:C446"/>
    <mergeCell ref="D448:F448"/>
    <mergeCell ref="D449:F449"/>
    <mergeCell ref="D450:G450"/>
    <mergeCell ref="D451:F451"/>
    <mergeCell ref="D452:F452"/>
    <mergeCell ref="D453:F453"/>
    <mergeCell ref="B454:E454"/>
    <mergeCell ref="B455:E455"/>
    <mergeCell ref="B456:G456"/>
    <mergeCell ref="B457:C457"/>
    <mergeCell ref="B458:C458"/>
    <mergeCell ref="B459:C459"/>
    <mergeCell ref="B460:C460"/>
    <mergeCell ref="B461:C461"/>
    <mergeCell ref="B462:C462"/>
    <mergeCell ref="B463:C463"/>
    <mergeCell ref="D463:F463"/>
    <mergeCell ref="B464:G464"/>
    <mergeCell ref="B465:C465"/>
    <mergeCell ref="B466:C466"/>
    <mergeCell ref="D468:F468"/>
    <mergeCell ref="D469:F469"/>
    <mergeCell ref="D470:G470"/>
    <mergeCell ref="D471:F471"/>
    <mergeCell ref="D472:F472"/>
    <mergeCell ref="D473:F473"/>
    <mergeCell ref="B843:E843"/>
    <mergeCell ref="B844:E844"/>
    <mergeCell ref="B845:G845"/>
    <mergeCell ref="B846:C846"/>
    <mergeCell ref="B847:C847"/>
    <mergeCell ref="B848:C848"/>
    <mergeCell ref="D848:F848"/>
    <mergeCell ref="B747:E747"/>
    <mergeCell ref="B748:E748"/>
    <mergeCell ref="B731:E731"/>
    <mergeCell ref="B732:E732"/>
    <mergeCell ref="B733:G733"/>
    <mergeCell ref="B734:C734"/>
    <mergeCell ref="B735:C735"/>
    <mergeCell ref="B736:C736"/>
    <mergeCell ref="D736:F736"/>
    <mergeCell ref="B737:G737"/>
    <mergeCell ref="B738:C738"/>
    <mergeCell ref="D758:F758"/>
    <mergeCell ref="D759:G759"/>
    <mergeCell ref="D760:F760"/>
    <mergeCell ref="B849:G849"/>
    <mergeCell ref="B850:C850"/>
    <mergeCell ref="B475:E475"/>
    <mergeCell ref="B476:G476"/>
    <mergeCell ref="B477:C477"/>
    <mergeCell ref="B478:C478"/>
    <mergeCell ref="B479:C479"/>
    <mergeCell ref="B480:C480"/>
    <mergeCell ref="B481:C481"/>
    <mergeCell ref="B482:C482"/>
    <mergeCell ref="B483:C483"/>
    <mergeCell ref="D483:F483"/>
    <mergeCell ref="B484:G484"/>
    <mergeCell ref="B485:C485"/>
    <mergeCell ref="B486:C486"/>
    <mergeCell ref="D488:F488"/>
    <mergeCell ref="D489:F489"/>
    <mergeCell ref="D490:G490"/>
    <mergeCell ref="D491:F491"/>
    <mergeCell ref="D492:F492"/>
    <mergeCell ref="D493:F493"/>
    <mergeCell ref="D729:F729"/>
    <mergeCell ref="D730:F730"/>
    <mergeCell ref="B666:E666"/>
    <mergeCell ref="D686:F686"/>
    <mergeCell ref="B739:C739"/>
    <mergeCell ref="D741:F741"/>
    <mergeCell ref="D742:F742"/>
    <mergeCell ref="D743:G743"/>
    <mergeCell ref="D744:F744"/>
    <mergeCell ref="D745:F745"/>
    <mergeCell ref="D746:F746"/>
    <mergeCell ref="B880:C880"/>
    <mergeCell ref="D880:F880"/>
    <mergeCell ref="B881:G881"/>
    <mergeCell ref="B882:C882"/>
    <mergeCell ref="B883:C883"/>
    <mergeCell ref="D885:F885"/>
    <mergeCell ref="D886:F886"/>
    <mergeCell ref="D887:G887"/>
    <mergeCell ref="B863:C863"/>
    <mergeCell ref="B864:C864"/>
    <mergeCell ref="D864:F864"/>
    <mergeCell ref="B865:G865"/>
    <mergeCell ref="B866:C866"/>
    <mergeCell ref="B867:C867"/>
    <mergeCell ref="D869:F869"/>
    <mergeCell ref="B851:C851"/>
    <mergeCell ref="D853:F853"/>
    <mergeCell ref="D854:F854"/>
    <mergeCell ref="D855:G855"/>
    <mergeCell ref="D856:F856"/>
    <mergeCell ref="D857:F857"/>
    <mergeCell ref="D858:F858"/>
    <mergeCell ref="B859:E859"/>
    <mergeCell ref="B860:E860"/>
    <mergeCell ref="B861:G861"/>
    <mergeCell ref="B862:C862"/>
    <mergeCell ref="D761:F761"/>
    <mergeCell ref="D762:F762"/>
    <mergeCell ref="B763:E763"/>
    <mergeCell ref="B764:E764"/>
    <mergeCell ref="B765:G765"/>
    <mergeCell ref="B766:C766"/>
    <mergeCell ref="B749:G749"/>
    <mergeCell ref="B750:C750"/>
    <mergeCell ref="B751:C751"/>
    <mergeCell ref="B752:C752"/>
    <mergeCell ref="D752:F752"/>
    <mergeCell ref="B753:G753"/>
    <mergeCell ref="B754:C754"/>
    <mergeCell ref="B755:C755"/>
    <mergeCell ref="D757:F757"/>
    <mergeCell ref="D776:F776"/>
    <mergeCell ref="D777:F777"/>
    <mergeCell ref="D778:F778"/>
    <mergeCell ref="B779:E779"/>
    <mergeCell ref="B780:E780"/>
    <mergeCell ref="B781:G781"/>
    <mergeCell ref="B782:C782"/>
    <mergeCell ref="B783:C783"/>
    <mergeCell ref="B784:C784"/>
    <mergeCell ref="D784:F784"/>
    <mergeCell ref="B767:C767"/>
    <mergeCell ref="B768:C768"/>
    <mergeCell ref="D768:F768"/>
    <mergeCell ref="B769:G769"/>
    <mergeCell ref="B770:C770"/>
    <mergeCell ref="B771:C771"/>
    <mergeCell ref="D773:F773"/>
    <mergeCell ref="D774:F774"/>
    <mergeCell ref="D775:G775"/>
    <mergeCell ref="D1440:F1440"/>
    <mergeCell ref="B795:E795"/>
    <mergeCell ref="B796:E796"/>
    <mergeCell ref="B797:G797"/>
    <mergeCell ref="B798:C798"/>
    <mergeCell ref="B799:C799"/>
    <mergeCell ref="B800:C800"/>
    <mergeCell ref="D800:F800"/>
    <mergeCell ref="B801:G801"/>
    <mergeCell ref="B802:C802"/>
    <mergeCell ref="B785:G785"/>
    <mergeCell ref="B786:C786"/>
    <mergeCell ref="B787:C787"/>
    <mergeCell ref="D789:F789"/>
    <mergeCell ref="D790:F790"/>
    <mergeCell ref="D791:G791"/>
    <mergeCell ref="D792:F792"/>
    <mergeCell ref="D793:F793"/>
    <mergeCell ref="D794:F794"/>
    <mergeCell ref="D870:F870"/>
    <mergeCell ref="D871:G871"/>
    <mergeCell ref="D872:F872"/>
    <mergeCell ref="D873:F873"/>
    <mergeCell ref="D874:F874"/>
    <mergeCell ref="B875:E875"/>
    <mergeCell ref="B876:E876"/>
    <mergeCell ref="B877:G877"/>
    <mergeCell ref="B878:C878"/>
    <mergeCell ref="D888:F888"/>
    <mergeCell ref="D889:F889"/>
    <mergeCell ref="D890:F890"/>
    <mergeCell ref="B879:C879"/>
    <mergeCell ref="D1519:F1519"/>
    <mergeCell ref="B1516:C1516"/>
    <mergeCell ref="D1518:F1518"/>
    <mergeCell ref="D1520:G1520"/>
    <mergeCell ref="D1521:F1521"/>
    <mergeCell ref="D1522:F1522"/>
    <mergeCell ref="D1523:F1523"/>
    <mergeCell ref="D1511:F1511"/>
    <mergeCell ref="B1506:E1506"/>
    <mergeCell ref="B1507:E1507"/>
    <mergeCell ref="B1508:G1508"/>
    <mergeCell ref="B1509:C1509"/>
    <mergeCell ref="B1510:C1510"/>
    <mergeCell ref="B1511:C1511"/>
    <mergeCell ref="B803:C803"/>
    <mergeCell ref="D805:F805"/>
    <mergeCell ref="D806:F806"/>
    <mergeCell ref="D807:G807"/>
    <mergeCell ref="D808:F808"/>
    <mergeCell ref="D809:F809"/>
    <mergeCell ref="D810:F810"/>
    <mergeCell ref="B1512:G1512"/>
    <mergeCell ref="B1513:C1513"/>
    <mergeCell ref="B1399:C1399"/>
    <mergeCell ref="D1419:F1419"/>
    <mergeCell ref="D1420:F1420"/>
    <mergeCell ref="D1421:G1421"/>
    <mergeCell ref="D1422:F1422"/>
    <mergeCell ref="D1423:F1423"/>
    <mergeCell ref="D1424:F1424"/>
    <mergeCell ref="B1409:E1409"/>
    <mergeCell ref="B1410:G1410"/>
    <mergeCell ref="B1433:C1433"/>
    <mergeCell ref="D1435:F1435"/>
    <mergeCell ref="B1400:C1400"/>
    <mergeCell ref="D1439:F1439"/>
    <mergeCell ref="B1428:C1428"/>
    <mergeCell ref="B1429:C1429"/>
    <mergeCell ref="B1430:C1430"/>
    <mergeCell ref="D1430:F1430"/>
    <mergeCell ref="B1431:G1431"/>
    <mergeCell ref="B1432:C1432"/>
    <mergeCell ref="B1425:E1425"/>
    <mergeCell ref="D1436:F1436"/>
    <mergeCell ref="D1437:G1437"/>
    <mergeCell ref="D1438:F1438"/>
    <mergeCell ref="B1416:C1416"/>
    <mergeCell ref="B1417:C1417"/>
    <mergeCell ref="B1408:E1408"/>
    <mergeCell ref="D1402:F1402"/>
    <mergeCell ref="D1405:F1405"/>
    <mergeCell ref="D1406:F1406"/>
    <mergeCell ref="D1407:F1407"/>
    <mergeCell ref="B1426:E1426"/>
    <mergeCell ref="B1427:G1427"/>
    <mergeCell ref="B1411:C1411"/>
    <mergeCell ref="B1413:C1413"/>
    <mergeCell ref="B1414:C1414"/>
    <mergeCell ref="D1414:F1414"/>
    <mergeCell ref="B1415:G1415"/>
    <mergeCell ref="D1403:F1403"/>
    <mergeCell ref="D1404:G1404"/>
    <mergeCell ref="B1376:E1376"/>
    <mergeCell ref="B1377:G1377"/>
    <mergeCell ref="B1378:C1378"/>
    <mergeCell ref="B1379:C1379"/>
    <mergeCell ref="B1380:C1380"/>
    <mergeCell ref="D1380:F1380"/>
    <mergeCell ref="D1370:F1370"/>
    <mergeCell ref="D1371:G1371"/>
    <mergeCell ref="D1372:F1372"/>
    <mergeCell ref="D1373:F1373"/>
    <mergeCell ref="D1374:F1374"/>
    <mergeCell ref="B1375:E1375"/>
    <mergeCell ref="B1397:C1397"/>
    <mergeCell ref="D1397:F1397"/>
    <mergeCell ref="B1398:G1398"/>
    <mergeCell ref="B1362:C1362"/>
    <mergeCell ref="B1363:C1363"/>
    <mergeCell ref="B1391:E1391"/>
    <mergeCell ref="B1392:E1392"/>
    <mergeCell ref="B1393:G1393"/>
    <mergeCell ref="B1394:C1394"/>
    <mergeCell ref="B1381:G1381"/>
    <mergeCell ref="B1382:C1382"/>
    <mergeCell ref="B1383:C1383"/>
    <mergeCell ref="D1385:F1385"/>
    <mergeCell ref="D1386:F1386"/>
    <mergeCell ref="D1387:G1387"/>
    <mergeCell ref="D1388:F1388"/>
    <mergeCell ref="D1389:F1389"/>
    <mergeCell ref="D1390:F1390"/>
    <mergeCell ref="B1396:C1396"/>
    <mergeCell ref="B1364:C1364"/>
    <mergeCell ref="B1311:G1311"/>
    <mergeCell ref="D1364:F1364"/>
    <mergeCell ref="B1365:G1365"/>
    <mergeCell ref="B1366:C1366"/>
    <mergeCell ref="B1367:C1367"/>
    <mergeCell ref="D1369:F1369"/>
    <mergeCell ref="D1356:F1356"/>
    <mergeCell ref="D1357:F1357"/>
    <mergeCell ref="B1346:C1346"/>
    <mergeCell ref="B1347:C1347"/>
    <mergeCell ref="B1348:C1348"/>
    <mergeCell ref="D1348:F1348"/>
    <mergeCell ref="B1349:G1349"/>
    <mergeCell ref="B1350:C1350"/>
    <mergeCell ref="B1341:E1341"/>
    <mergeCell ref="B1342:G1342"/>
    <mergeCell ref="B1343:C1343"/>
    <mergeCell ref="B1344:C1344"/>
    <mergeCell ref="B1345:C1345"/>
    <mergeCell ref="D1358:F1358"/>
    <mergeCell ref="B1359:E1359"/>
    <mergeCell ref="B1360:E1360"/>
    <mergeCell ref="B1361:G1361"/>
    <mergeCell ref="B1324:C1324"/>
    <mergeCell ref="B1325:C1325"/>
    <mergeCell ref="B1326:C1326"/>
    <mergeCell ref="B1327:C1327"/>
    <mergeCell ref="B1328:C1328"/>
    <mergeCell ref="B1351:C1351"/>
    <mergeCell ref="D1353:F1353"/>
    <mergeCell ref="D1354:F1354"/>
    <mergeCell ref="D1355:G1355"/>
    <mergeCell ref="D1335:F1335"/>
    <mergeCell ref="D1336:G1336"/>
    <mergeCell ref="D1337:F1337"/>
    <mergeCell ref="D1338:F1338"/>
    <mergeCell ref="D1339:F1339"/>
    <mergeCell ref="B1340:E1340"/>
    <mergeCell ref="B1329:C1329"/>
    <mergeCell ref="D1329:F1329"/>
    <mergeCell ref="B1330:G1330"/>
    <mergeCell ref="B1331:C1331"/>
    <mergeCell ref="B1332:C1332"/>
    <mergeCell ref="D1334:F1334"/>
    <mergeCell ref="D1316:F1316"/>
    <mergeCell ref="D1317:G1317"/>
    <mergeCell ref="D1318:F1318"/>
    <mergeCell ref="D1319:F1319"/>
    <mergeCell ref="D1320:F1320"/>
    <mergeCell ref="B1321:E1321"/>
    <mergeCell ref="B1322:E1322"/>
    <mergeCell ref="B1323:G1323"/>
    <mergeCell ref="B1306:C1306"/>
    <mergeCell ref="B1307:C1307"/>
    <mergeCell ref="B1308:C1308"/>
    <mergeCell ref="B1309:C1309"/>
    <mergeCell ref="B1310:C1310"/>
    <mergeCell ref="D1310:F1310"/>
    <mergeCell ref="D1261:F1261"/>
    <mergeCell ref="D1262:F1262"/>
    <mergeCell ref="D1263:F1263"/>
    <mergeCell ref="B1264:E1264"/>
    <mergeCell ref="B1265:E1265"/>
    <mergeCell ref="B1266:G1266"/>
    <mergeCell ref="B1294:C1294"/>
    <mergeCell ref="D1296:F1296"/>
    <mergeCell ref="D1297:F1297"/>
    <mergeCell ref="D1278:F1278"/>
    <mergeCell ref="D1279:G1279"/>
    <mergeCell ref="D1280:F1280"/>
    <mergeCell ref="D1281:F1281"/>
    <mergeCell ref="D1282:F1282"/>
    <mergeCell ref="B1283:E1283"/>
    <mergeCell ref="B1284:E1284"/>
    <mergeCell ref="B1285:G1285"/>
    <mergeCell ref="B1286:C1286"/>
    <mergeCell ref="D1299:F1299"/>
    <mergeCell ref="D1300:F1300"/>
    <mergeCell ref="B1302:E1302"/>
    <mergeCell ref="B1252:C1252"/>
    <mergeCell ref="B1253:C1253"/>
    <mergeCell ref="D1253:F1253"/>
    <mergeCell ref="D1244:F1244"/>
    <mergeCell ref="B1245:E1245"/>
    <mergeCell ref="B1246:E1246"/>
    <mergeCell ref="B1247:G1247"/>
    <mergeCell ref="B1248:C1248"/>
    <mergeCell ref="B1237:C1237"/>
    <mergeCell ref="D1239:F1239"/>
    <mergeCell ref="D1240:F1240"/>
    <mergeCell ref="D1241:G1241"/>
    <mergeCell ref="D1242:F1242"/>
    <mergeCell ref="D1243:F1243"/>
    <mergeCell ref="B1312:C1312"/>
    <mergeCell ref="B1313:C1313"/>
    <mergeCell ref="D1315:F1315"/>
    <mergeCell ref="B1303:E1303"/>
    <mergeCell ref="B1304:G1304"/>
    <mergeCell ref="B1305:C1305"/>
    <mergeCell ref="D1301:F1301"/>
    <mergeCell ref="D1298:G1298"/>
    <mergeCell ref="B1272:C1272"/>
    <mergeCell ref="D1272:F1272"/>
    <mergeCell ref="B1273:G1273"/>
    <mergeCell ref="B1274:C1274"/>
    <mergeCell ref="B1275:C1275"/>
    <mergeCell ref="D1277:F1277"/>
    <mergeCell ref="B1254:G1254"/>
    <mergeCell ref="B1255:C1255"/>
    <mergeCell ref="B1256:C1256"/>
    <mergeCell ref="D1258:F1258"/>
    <mergeCell ref="D1259:F1259"/>
    <mergeCell ref="D1260:G1260"/>
    <mergeCell ref="B1267:C1267"/>
    <mergeCell ref="B1268:C1268"/>
    <mergeCell ref="B1269:C1269"/>
    <mergeCell ref="B1270:C1270"/>
    <mergeCell ref="B1271:C1271"/>
    <mergeCell ref="B1287:C1287"/>
    <mergeCell ref="B1288:C1288"/>
    <mergeCell ref="B1289:C1289"/>
    <mergeCell ref="B1290:C1290"/>
    <mergeCell ref="B1291:C1291"/>
    <mergeCell ref="D1291:F1291"/>
    <mergeCell ref="B1292:G1292"/>
    <mergeCell ref="B1293:C1293"/>
    <mergeCell ref="B1219:G1219"/>
    <mergeCell ref="B1220:C1220"/>
    <mergeCell ref="B1221:C1221"/>
    <mergeCell ref="D1223:F1223"/>
    <mergeCell ref="D1224:F1224"/>
    <mergeCell ref="D1225:G1225"/>
    <mergeCell ref="B1249:C1249"/>
    <mergeCell ref="B1250:C1250"/>
    <mergeCell ref="B1251:C1251"/>
    <mergeCell ref="B1232:C1232"/>
    <mergeCell ref="B1233:C1233"/>
    <mergeCell ref="B1234:C1234"/>
    <mergeCell ref="D1234:F1234"/>
    <mergeCell ref="B1235:G1235"/>
    <mergeCell ref="B1236:C1236"/>
    <mergeCell ref="D1226:F1226"/>
    <mergeCell ref="D1227:F1227"/>
    <mergeCell ref="D1228:F1228"/>
    <mergeCell ref="B1229:E1229"/>
    <mergeCell ref="B1230:E1230"/>
    <mergeCell ref="B1231:G1231"/>
    <mergeCell ref="D1192:F1192"/>
    <mergeCell ref="B1217:C1217"/>
    <mergeCell ref="B1218:C1218"/>
    <mergeCell ref="D1218:F1218"/>
    <mergeCell ref="D1208:F1208"/>
    <mergeCell ref="D1209:G1209"/>
    <mergeCell ref="D1210:F1210"/>
    <mergeCell ref="D1211:F1211"/>
    <mergeCell ref="D1212:F1212"/>
    <mergeCell ref="B1213:E1213"/>
    <mergeCell ref="B1214:E1214"/>
    <mergeCell ref="B1215:G1215"/>
    <mergeCell ref="B1216:C1216"/>
    <mergeCell ref="B1202:C1202"/>
    <mergeCell ref="D1202:F1202"/>
    <mergeCell ref="B1203:G1203"/>
    <mergeCell ref="B1204:C1204"/>
    <mergeCell ref="B1205:C1205"/>
    <mergeCell ref="D1207:F1207"/>
    <mergeCell ref="D1193:G1193"/>
    <mergeCell ref="D1194:F1194"/>
    <mergeCell ref="D1195:F1195"/>
    <mergeCell ref="D1196:F1196"/>
    <mergeCell ref="B1197:E1197"/>
    <mergeCell ref="B1198:E1198"/>
    <mergeCell ref="B1199:G1199"/>
    <mergeCell ref="B1200:C1200"/>
    <mergeCell ref="B1201:C1201"/>
    <mergeCell ref="B1181:E1181"/>
    <mergeCell ref="B1182:E1182"/>
    <mergeCell ref="B1183:G1183"/>
    <mergeCell ref="B1171:G1171"/>
    <mergeCell ref="B1172:C1172"/>
    <mergeCell ref="B1173:C1173"/>
    <mergeCell ref="D1175:F1175"/>
    <mergeCell ref="D1176:F1176"/>
    <mergeCell ref="D1177:G1177"/>
    <mergeCell ref="B1184:C1184"/>
    <mergeCell ref="B1185:C1185"/>
    <mergeCell ref="B1186:C1186"/>
    <mergeCell ref="D1186:F1186"/>
    <mergeCell ref="B1187:G1187"/>
    <mergeCell ref="B1188:C1188"/>
    <mergeCell ref="B1189:C1189"/>
    <mergeCell ref="D1191:F1191"/>
    <mergeCell ref="B1154:C1154"/>
    <mergeCell ref="D1154:F1154"/>
    <mergeCell ref="B1155:G1155"/>
    <mergeCell ref="D1178:F1178"/>
    <mergeCell ref="D1179:F1179"/>
    <mergeCell ref="D1180:F1180"/>
    <mergeCell ref="B1166:E1166"/>
    <mergeCell ref="B1167:G1167"/>
    <mergeCell ref="B1168:C1168"/>
    <mergeCell ref="B1169:C1169"/>
    <mergeCell ref="B1170:C1170"/>
    <mergeCell ref="D1170:F1170"/>
    <mergeCell ref="B1156:C1156"/>
    <mergeCell ref="B1157:C1157"/>
    <mergeCell ref="D1159:F1159"/>
    <mergeCell ref="D1160:F1160"/>
    <mergeCell ref="D1161:G1161"/>
    <mergeCell ref="D1162:F1162"/>
    <mergeCell ref="D1163:F1163"/>
    <mergeCell ref="D1164:F1164"/>
    <mergeCell ref="B1165:E1165"/>
    <mergeCell ref="B1150:E1150"/>
    <mergeCell ref="B1151:G1151"/>
    <mergeCell ref="B1152:C1152"/>
    <mergeCell ref="B1153:C1153"/>
    <mergeCell ref="B1123:G1123"/>
    <mergeCell ref="B1124:C1124"/>
    <mergeCell ref="B1125:C1125"/>
    <mergeCell ref="D1127:F1127"/>
    <mergeCell ref="D1128:F1128"/>
    <mergeCell ref="D1129:G1129"/>
    <mergeCell ref="D1145:G1145"/>
    <mergeCell ref="D1146:F1146"/>
    <mergeCell ref="D1147:F1147"/>
    <mergeCell ref="B1136:C1136"/>
    <mergeCell ref="B1137:C1137"/>
    <mergeCell ref="B1138:C1138"/>
    <mergeCell ref="D1138:F1138"/>
    <mergeCell ref="B1139:G1139"/>
    <mergeCell ref="B1140:C1140"/>
    <mergeCell ref="B1118:E1118"/>
    <mergeCell ref="B1119:G1119"/>
    <mergeCell ref="B1120:C1120"/>
    <mergeCell ref="B1141:C1141"/>
    <mergeCell ref="D1143:F1143"/>
    <mergeCell ref="D1144:F1144"/>
    <mergeCell ref="D1130:F1130"/>
    <mergeCell ref="D1131:F1131"/>
    <mergeCell ref="D1132:F1132"/>
    <mergeCell ref="B1133:E1133"/>
    <mergeCell ref="B1134:E1134"/>
    <mergeCell ref="B1135:G1135"/>
    <mergeCell ref="B1121:C1121"/>
    <mergeCell ref="B1122:C1122"/>
    <mergeCell ref="D1122:F1122"/>
    <mergeCell ref="D1148:F1148"/>
    <mergeCell ref="B1149:E1149"/>
    <mergeCell ref="D1114:F1114"/>
    <mergeCell ref="D1115:F1115"/>
    <mergeCell ref="D1116:F1116"/>
    <mergeCell ref="B1117:E1117"/>
    <mergeCell ref="B1088:C1088"/>
    <mergeCell ref="B1089:C1089"/>
    <mergeCell ref="B1090:C1090"/>
    <mergeCell ref="D1090:F1090"/>
    <mergeCell ref="B1091:G1091"/>
    <mergeCell ref="B1092:C1092"/>
    <mergeCell ref="B1108:C1108"/>
    <mergeCell ref="B1109:C1109"/>
    <mergeCell ref="D1111:F1111"/>
    <mergeCell ref="D1100:F1100"/>
    <mergeCell ref="B1101:E1101"/>
    <mergeCell ref="B1102:E1102"/>
    <mergeCell ref="B1103:G1103"/>
    <mergeCell ref="B1104:C1104"/>
    <mergeCell ref="B1105:C1105"/>
    <mergeCell ref="D1082:F1082"/>
    <mergeCell ref="D1083:F1083"/>
    <mergeCell ref="D1084:F1084"/>
    <mergeCell ref="B1106:C1106"/>
    <mergeCell ref="D1106:F1106"/>
    <mergeCell ref="B1107:G1107"/>
    <mergeCell ref="B1093:C1093"/>
    <mergeCell ref="D1095:F1095"/>
    <mergeCell ref="D1096:F1096"/>
    <mergeCell ref="D1097:G1097"/>
    <mergeCell ref="D1098:F1098"/>
    <mergeCell ref="D1099:F1099"/>
    <mergeCell ref="B1085:E1085"/>
    <mergeCell ref="B1086:E1086"/>
    <mergeCell ref="B1087:G1087"/>
    <mergeCell ref="D1112:F1112"/>
    <mergeCell ref="D1113:G1113"/>
    <mergeCell ref="B1075:G1075"/>
    <mergeCell ref="B1076:C1076"/>
    <mergeCell ref="B1077:C1077"/>
    <mergeCell ref="D1079:F1079"/>
    <mergeCell ref="D1080:F1080"/>
    <mergeCell ref="D1081:G1081"/>
    <mergeCell ref="D1052:F1052"/>
    <mergeCell ref="B1053:E1053"/>
    <mergeCell ref="B1054:E1054"/>
    <mergeCell ref="B1055:G1055"/>
    <mergeCell ref="B1056:C1056"/>
    <mergeCell ref="B1057:C1057"/>
    <mergeCell ref="B1073:C1073"/>
    <mergeCell ref="B1074:C1074"/>
    <mergeCell ref="D1074:F1074"/>
    <mergeCell ref="D1064:F1064"/>
    <mergeCell ref="D1065:G1065"/>
    <mergeCell ref="D1066:F1066"/>
    <mergeCell ref="D1067:F1067"/>
    <mergeCell ref="D1068:F1068"/>
    <mergeCell ref="B1069:E1069"/>
    <mergeCell ref="B1070:E1070"/>
    <mergeCell ref="B1071:G1071"/>
    <mergeCell ref="B1072:C1072"/>
    <mergeCell ref="B1058:C1058"/>
    <mergeCell ref="D1058:F1058"/>
    <mergeCell ref="B1059:G1059"/>
    <mergeCell ref="B1060:C1060"/>
    <mergeCell ref="B1061:C1061"/>
    <mergeCell ref="D1063:F1063"/>
    <mergeCell ref="D1015:F1015"/>
    <mergeCell ref="D1016:F1016"/>
    <mergeCell ref="D1017:G1017"/>
    <mergeCell ref="D1018:F1018"/>
    <mergeCell ref="D1019:F1019"/>
    <mergeCell ref="D1020:F1020"/>
    <mergeCell ref="B1037:E1037"/>
    <mergeCell ref="B1038:E1038"/>
    <mergeCell ref="B1039:G1039"/>
    <mergeCell ref="B1027:G1027"/>
    <mergeCell ref="B1028:C1028"/>
    <mergeCell ref="B1029:C1029"/>
    <mergeCell ref="D1031:F1031"/>
    <mergeCell ref="D1032:F1032"/>
    <mergeCell ref="D1033:G1033"/>
    <mergeCell ref="D1049:G1049"/>
    <mergeCell ref="D1050:F1050"/>
    <mergeCell ref="D1051:F1051"/>
    <mergeCell ref="B1040:C1040"/>
    <mergeCell ref="B1041:C1041"/>
    <mergeCell ref="B1042:C1042"/>
    <mergeCell ref="D1042:F1042"/>
    <mergeCell ref="B1043:G1043"/>
    <mergeCell ref="B1044:C1044"/>
    <mergeCell ref="B1045:C1045"/>
    <mergeCell ref="D1047:F1047"/>
    <mergeCell ref="D1048:F1048"/>
    <mergeCell ref="D1034:F1034"/>
    <mergeCell ref="D1035:F1035"/>
    <mergeCell ref="D1036:F1036"/>
    <mergeCell ref="B1021:E1021"/>
    <mergeCell ref="B1022:E1022"/>
    <mergeCell ref="B1023:G1023"/>
    <mergeCell ref="B1024:C1024"/>
    <mergeCell ref="B1025:C1025"/>
    <mergeCell ref="B1026:C1026"/>
    <mergeCell ref="D1026:F1026"/>
    <mergeCell ref="D1010:F1010"/>
    <mergeCell ref="B1011:G1011"/>
    <mergeCell ref="B1012:C1012"/>
    <mergeCell ref="B1013:C1013"/>
    <mergeCell ref="D1000:F1000"/>
    <mergeCell ref="D1001:G1001"/>
    <mergeCell ref="D1002:F1002"/>
    <mergeCell ref="B991:C991"/>
    <mergeCell ref="B992:C992"/>
    <mergeCell ref="B993:C993"/>
    <mergeCell ref="B994:C994"/>
    <mergeCell ref="D994:F994"/>
    <mergeCell ref="B995:G995"/>
    <mergeCell ref="D1003:F1003"/>
    <mergeCell ref="D1004:F1004"/>
    <mergeCell ref="B1005:E1005"/>
    <mergeCell ref="B1006:E1006"/>
    <mergeCell ref="B1007:G1007"/>
    <mergeCell ref="B1008:C1008"/>
    <mergeCell ref="B996:C996"/>
    <mergeCell ref="B1009:C1009"/>
    <mergeCell ref="B1010:C1010"/>
    <mergeCell ref="B973:C973"/>
    <mergeCell ref="B997:C997"/>
    <mergeCell ref="D999:F999"/>
    <mergeCell ref="B986:G986"/>
    <mergeCell ref="B987:C987"/>
    <mergeCell ref="B988:C988"/>
    <mergeCell ref="B989:C989"/>
    <mergeCell ref="B990:C990"/>
    <mergeCell ref="D980:G980"/>
    <mergeCell ref="D981:F981"/>
    <mergeCell ref="D982:F982"/>
    <mergeCell ref="D983:F983"/>
    <mergeCell ref="B984:E984"/>
    <mergeCell ref="B985:E985"/>
    <mergeCell ref="D973:F973"/>
    <mergeCell ref="B974:G974"/>
    <mergeCell ref="B975:C975"/>
    <mergeCell ref="B976:C976"/>
    <mergeCell ref="B948:C948"/>
    <mergeCell ref="D936:F936"/>
    <mergeCell ref="D937:F937"/>
    <mergeCell ref="D938:G938"/>
    <mergeCell ref="B931:C931"/>
    <mergeCell ref="D931:F931"/>
    <mergeCell ref="B932:G932"/>
    <mergeCell ref="B933:C933"/>
    <mergeCell ref="B934:C934"/>
    <mergeCell ref="B923:E923"/>
    <mergeCell ref="B924:E924"/>
    <mergeCell ref="B925:G925"/>
    <mergeCell ref="B968:C968"/>
    <mergeCell ref="B969:C969"/>
    <mergeCell ref="B970:C970"/>
    <mergeCell ref="B971:C971"/>
    <mergeCell ref="B972:C972"/>
    <mergeCell ref="B899:C899"/>
    <mergeCell ref="D901:F901"/>
    <mergeCell ref="D902:F902"/>
    <mergeCell ref="D903:G903"/>
    <mergeCell ref="D904:F904"/>
    <mergeCell ref="D905:F905"/>
    <mergeCell ref="D906:F906"/>
    <mergeCell ref="B907:E907"/>
    <mergeCell ref="B908:E908"/>
    <mergeCell ref="B891:E891"/>
    <mergeCell ref="B892:E892"/>
    <mergeCell ref="B893:G893"/>
    <mergeCell ref="B894:C894"/>
    <mergeCell ref="B895:C895"/>
    <mergeCell ref="B896:C896"/>
    <mergeCell ref="D896:F896"/>
    <mergeCell ref="B897:G897"/>
    <mergeCell ref="B898:C898"/>
    <mergeCell ref="D918:F918"/>
    <mergeCell ref="D919:G919"/>
    <mergeCell ref="D920:F920"/>
    <mergeCell ref="D921:F921"/>
    <mergeCell ref="D922:F922"/>
    <mergeCell ref="B1441:E1441"/>
    <mergeCell ref="B1442:E1442"/>
    <mergeCell ref="B1443:G1443"/>
    <mergeCell ref="B1444:C1444"/>
    <mergeCell ref="B926:C926"/>
    <mergeCell ref="B927:C927"/>
    <mergeCell ref="B928:C928"/>
    <mergeCell ref="B929:C929"/>
    <mergeCell ref="B930:C930"/>
    <mergeCell ref="D939:F939"/>
    <mergeCell ref="D940:F940"/>
    <mergeCell ref="B909:G909"/>
    <mergeCell ref="B910:C910"/>
    <mergeCell ref="B911:C911"/>
    <mergeCell ref="B912:C912"/>
    <mergeCell ref="D912:F912"/>
    <mergeCell ref="B913:G913"/>
    <mergeCell ref="B914:C914"/>
    <mergeCell ref="B915:C915"/>
    <mergeCell ref="D917:F917"/>
    <mergeCell ref="D941:F941"/>
    <mergeCell ref="B963:E963"/>
    <mergeCell ref="B964:E964"/>
    <mergeCell ref="B965:G965"/>
    <mergeCell ref="B966:C966"/>
    <mergeCell ref="B967:C967"/>
    <mergeCell ref="D957:F957"/>
    <mergeCell ref="B1447:C1447"/>
    <mergeCell ref="D1447:F1447"/>
    <mergeCell ref="B1448:G1448"/>
    <mergeCell ref="B1449:C1449"/>
    <mergeCell ref="B1450:C1450"/>
    <mergeCell ref="D1452:F1452"/>
    <mergeCell ref="D1453:F1453"/>
    <mergeCell ref="D1454:G1454"/>
    <mergeCell ref="D1455:F1455"/>
    <mergeCell ref="B1445:C1445"/>
    <mergeCell ref="B1446:C1446"/>
    <mergeCell ref="D978:F978"/>
    <mergeCell ref="D979:F979"/>
    <mergeCell ref="B949:C949"/>
    <mergeCell ref="B950:C950"/>
    <mergeCell ref="B942:E942"/>
    <mergeCell ref="B943:E943"/>
    <mergeCell ref="B944:G944"/>
    <mergeCell ref="B945:C945"/>
    <mergeCell ref="D958:F958"/>
    <mergeCell ref="D959:G959"/>
    <mergeCell ref="D960:F960"/>
    <mergeCell ref="D961:F961"/>
    <mergeCell ref="D962:F962"/>
    <mergeCell ref="B951:C951"/>
    <mergeCell ref="B952:C952"/>
    <mergeCell ref="D952:F952"/>
    <mergeCell ref="B953:G953"/>
    <mergeCell ref="B954:C954"/>
    <mergeCell ref="B955:C955"/>
    <mergeCell ref="B946:C946"/>
    <mergeCell ref="B947:C947"/>
    <mergeCell ref="B1480:G1480"/>
    <mergeCell ref="B1481:C1481"/>
    <mergeCell ref="B1464:G1464"/>
    <mergeCell ref="B1465:C1465"/>
    <mergeCell ref="B1466:C1466"/>
    <mergeCell ref="D1468:F1468"/>
    <mergeCell ref="D1469:F1469"/>
    <mergeCell ref="D1470:G1470"/>
    <mergeCell ref="D1471:F1471"/>
    <mergeCell ref="D1472:F1472"/>
    <mergeCell ref="D1473:F1473"/>
    <mergeCell ref="D1456:F1456"/>
    <mergeCell ref="D1457:F1457"/>
    <mergeCell ref="B1458:E1458"/>
    <mergeCell ref="B1459:E1459"/>
    <mergeCell ref="B1460:G1460"/>
    <mergeCell ref="B1461:C1461"/>
    <mergeCell ref="B1462:C1462"/>
    <mergeCell ref="B1463:C1463"/>
    <mergeCell ref="D1463:F1463"/>
    <mergeCell ref="D1501:F1501"/>
    <mergeCell ref="D1502:G1502"/>
    <mergeCell ref="D1503:F1503"/>
    <mergeCell ref="D1504:F1504"/>
    <mergeCell ref="D1505:F1505"/>
    <mergeCell ref="B1395:C1395"/>
    <mergeCell ref="B1412:C1412"/>
    <mergeCell ref="B1492:G1492"/>
    <mergeCell ref="B1493:C1493"/>
    <mergeCell ref="B1494:C1494"/>
    <mergeCell ref="B1495:C1495"/>
    <mergeCell ref="D1495:F1495"/>
    <mergeCell ref="B1496:G1496"/>
    <mergeCell ref="B1497:C1497"/>
    <mergeCell ref="B1498:C1498"/>
    <mergeCell ref="D1500:F1500"/>
    <mergeCell ref="B1482:C1482"/>
    <mergeCell ref="D1484:F1484"/>
    <mergeCell ref="D1485:F1485"/>
    <mergeCell ref="D1486:G1486"/>
    <mergeCell ref="D1487:F1487"/>
    <mergeCell ref="D1488:F1488"/>
    <mergeCell ref="D1489:F1489"/>
    <mergeCell ref="B1490:E1490"/>
    <mergeCell ref="B1491:E1491"/>
    <mergeCell ref="B1474:E1474"/>
    <mergeCell ref="B1475:E1475"/>
    <mergeCell ref="B1476:G1476"/>
    <mergeCell ref="B1477:C1477"/>
    <mergeCell ref="B1478:C1478"/>
    <mergeCell ref="B1479:C1479"/>
    <mergeCell ref="D1479:F1479"/>
  </mergeCells>
  <pageMargins left="0.51181102362204722" right="0.51181102362204722" top="0.39370078740157483" bottom="0.39370078740157483" header="0.31496062992125984" footer="0.31496062992125984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4"/>
  <sheetViews>
    <sheetView tabSelected="1" zoomScale="80" zoomScaleNormal="80" zoomScaleSheetLayoutView="89" workbookViewId="0">
      <selection activeCell="C24" sqref="C24"/>
    </sheetView>
  </sheetViews>
  <sheetFormatPr defaultRowHeight="15" x14ac:dyDescent="0.25"/>
  <cols>
    <col min="1" max="1" width="9.140625" style="58"/>
    <col min="2" max="2" width="10.7109375" customWidth="1"/>
    <col min="3" max="3" width="56.7109375" customWidth="1"/>
    <col min="4" max="4" width="7.7109375" customWidth="1"/>
    <col min="5" max="8" width="18.7109375" style="59" customWidth="1"/>
    <col min="9" max="9" width="15.7109375" customWidth="1"/>
    <col min="10" max="10" width="15.7109375" style="59" customWidth="1"/>
    <col min="11" max="12" width="18.28515625" style="59" customWidth="1"/>
    <col min="13" max="13" width="15.7109375" style="59" customWidth="1"/>
    <col min="14" max="14" width="15.7109375" customWidth="1"/>
    <col min="16" max="16" width="14.28515625" bestFit="1" customWidth="1"/>
  </cols>
  <sheetData>
    <row r="2" spans="2:16" ht="18" customHeight="1" x14ac:dyDescent="0.25">
      <c r="B2" s="329" t="s">
        <v>187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</row>
    <row r="3" spans="2:16" ht="48" customHeight="1" x14ac:dyDescent="0.25">
      <c r="B3" s="49" t="s">
        <v>0</v>
      </c>
      <c r="C3" s="49" t="s">
        <v>36</v>
      </c>
      <c r="D3" s="49" t="s">
        <v>185</v>
      </c>
      <c r="E3" s="50" t="s">
        <v>803</v>
      </c>
      <c r="F3" s="50" t="s">
        <v>804</v>
      </c>
      <c r="G3" s="50" t="s">
        <v>805</v>
      </c>
      <c r="H3" s="50" t="s">
        <v>806</v>
      </c>
      <c r="I3" s="50" t="s">
        <v>807</v>
      </c>
      <c r="J3" s="50" t="s">
        <v>808</v>
      </c>
      <c r="K3" s="50" t="s">
        <v>809</v>
      </c>
      <c r="L3" s="50" t="s">
        <v>810</v>
      </c>
      <c r="M3" s="50" t="s">
        <v>811</v>
      </c>
      <c r="N3" s="51" t="s">
        <v>186</v>
      </c>
    </row>
    <row r="4" spans="2:16" x14ac:dyDescent="0.25">
      <c r="B4" s="108" t="s">
        <v>190</v>
      </c>
      <c r="C4" s="112" t="s">
        <v>172</v>
      </c>
      <c r="D4" s="111" t="s">
        <v>185</v>
      </c>
      <c r="E4" s="205"/>
      <c r="F4" s="205"/>
      <c r="G4" s="205"/>
      <c r="H4" s="205"/>
      <c r="I4" s="112"/>
      <c r="J4" s="109"/>
      <c r="K4" s="205">
        <v>2899.78</v>
      </c>
      <c r="L4" s="205">
        <v>2800</v>
      </c>
      <c r="M4" s="109">
        <v>2999.7</v>
      </c>
      <c r="N4" s="109">
        <f t="shared" ref="N4:N23" si="0">AVERAGE(E4:M4)</f>
        <v>2899.8266666666664</v>
      </c>
    </row>
    <row r="5" spans="2:16" x14ac:dyDescent="0.25">
      <c r="B5" s="108" t="s">
        <v>190</v>
      </c>
      <c r="C5" s="112" t="s">
        <v>173</v>
      </c>
      <c r="D5" s="111" t="s">
        <v>185</v>
      </c>
      <c r="E5" s="205"/>
      <c r="F5" s="205"/>
      <c r="G5" s="205"/>
      <c r="H5" s="205"/>
      <c r="I5" s="112"/>
      <c r="J5" s="109"/>
      <c r="K5" s="205">
        <v>3106.8</v>
      </c>
      <c r="L5" s="205">
        <v>3000</v>
      </c>
      <c r="M5" s="109">
        <v>3206.71</v>
      </c>
      <c r="N5" s="109">
        <f t="shared" si="0"/>
        <v>3104.5033333333336</v>
      </c>
    </row>
    <row r="6" spans="2:16" x14ac:dyDescent="0.25">
      <c r="B6" s="108" t="s">
        <v>190</v>
      </c>
      <c r="C6" s="112" t="s">
        <v>188</v>
      </c>
      <c r="D6" s="111" t="s">
        <v>185</v>
      </c>
      <c r="E6" s="205"/>
      <c r="F6" s="205"/>
      <c r="G6" s="205"/>
      <c r="H6" s="205"/>
      <c r="I6" s="112"/>
      <c r="J6" s="109"/>
      <c r="K6" s="205">
        <v>2850.48</v>
      </c>
      <c r="L6" s="205">
        <v>2900</v>
      </c>
      <c r="M6" s="109">
        <v>2866.66</v>
      </c>
      <c r="N6" s="109">
        <f t="shared" si="0"/>
        <v>2872.3799999999997</v>
      </c>
      <c r="P6" s="244"/>
    </row>
    <row r="7" spans="2:16" x14ac:dyDescent="0.25">
      <c r="B7" s="108" t="s">
        <v>190</v>
      </c>
      <c r="C7" s="112" t="s">
        <v>175</v>
      </c>
      <c r="D7" s="111" t="s">
        <v>185</v>
      </c>
      <c r="E7" s="205"/>
      <c r="F7" s="205"/>
      <c r="G7" s="205"/>
      <c r="H7" s="205"/>
      <c r="I7" s="112"/>
      <c r="J7" s="109"/>
      <c r="K7" s="205">
        <v>2898.5</v>
      </c>
      <c r="L7" s="205">
        <v>3000</v>
      </c>
      <c r="M7" s="109">
        <v>2913.39</v>
      </c>
      <c r="N7" s="109">
        <f t="shared" si="0"/>
        <v>2937.2966666666666</v>
      </c>
    </row>
    <row r="8" spans="2:16" ht="15.75" thickBot="1" x14ac:dyDescent="0.3">
      <c r="B8" s="108" t="s">
        <v>190</v>
      </c>
      <c r="C8" s="112" t="s">
        <v>157</v>
      </c>
      <c r="D8" s="111" t="s">
        <v>7</v>
      </c>
      <c r="E8" s="205">
        <v>25.96</v>
      </c>
      <c r="F8" s="205"/>
      <c r="G8" s="205"/>
      <c r="H8" s="205"/>
      <c r="I8" s="204">
        <v>39.07</v>
      </c>
      <c r="J8" s="109"/>
      <c r="K8" s="243">
        <v>33.51</v>
      </c>
      <c r="L8" s="205"/>
      <c r="M8" s="109"/>
      <c r="N8" s="109">
        <f t="shared" si="0"/>
        <v>32.846666666666664</v>
      </c>
    </row>
    <row r="9" spans="2:16" ht="15.75" thickBot="1" x14ac:dyDescent="0.3">
      <c r="B9" s="108" t="s">
        <v>190</v>
      </c>
      <c r="C9" s="112" t="s">
        <v>181</v>
      </c>
      <c r="D9" s="111" t="s">
        <v>185</v>
      </c>
      <c r="E9" s="205">
        <v>3.23</v>
      </c>
      <c r="F9" s="205"/>
      <c r="G9" s="205"/>
      <c r="H9" s="205"/>
      <c r="I9" s="204">
        <v>5.36</v>
      </c>
      <c r="J9" s="109"/>
      <c r="K9" s="243">
        <v>4.25</v>
      </c>
      <c r="L9" s="205"/>
      <c r="M9" s="109"/>
      <c r="N9" s="109">
        <f t="shared" si="0"/>
        <v>4.28</v>
      </c>
    </row>
    <row r="10" spans="2:16" ht="15.75" thickBot="1" x14ac:dyDescent="0.3">
      <c r="B10" s="108" t="s">
        <v>190</v>
      </c>
      <c r="C10" s="112" t="s">
        <v>182</v>
      </c>
      <c r="D10" s="111" t="s">
        <v>185</v>
      </c>
      <c r="E10" s="205">
        <v>3.23</v>
      </c>
      <c r="F10" s="205"/>
      <c r="G10" s="205"/>
      <c r="H10" s="205"/>
      <c r="I10" s="204">
        <v>5.43</v>
      </c>
      <c r="J10" s="109"/>
      <c r="K10" s="243">
        <v>4.3</v>
      </c>
      <c r="L10" s="205"/>
      <c r="M10" s="109"/>
      <c r="N10" s="109">
        <f t="shared" si="0"/>
        <v>4.32</v>
      </c>
    </row>
    <row r="11" spans="2:16" ht="15.75" thickBot="1" x14ac:dyDescent="0.3">
      <c r="B11" s="108" t="s">
        <v>190</v>
      </c>
      <c r="C11" s="112" t="s">
        <v>167</v>
      </c>
      <c r="D11" s="111" t="s">
        <v>185</v>
      </c>
      <c r="E11" s="205">
        <v>4.13</v>
      </c>
      <c r="F11" s="205"/>
      <c r="G11" s="205"/>
      <c r="H11" s="205"/>
      <c r="I11" s="204">
        <v>11.08</v>
      </c>
      <c r="J11" s="109"/>
      <c r="K11" s="243">
        <v>10.130000000000001</v>
      </c>
      <c r="L11" s="205"/>
      <c r="M11" s="109"/>
      <c r="N11" s="109">
        <f t="shared" si="0"/>
        <v>8.4466666666666672</v>
      </c>
    </row>
    <row r="12" spans="2:16" x14ac:dyDescent="0.25">
      <c r="B12" s="108" t="s">
        <v>190</v>
      </c>
      <c r="C12" s="112" t="s">
        <v>183</v>
      </c>
      <c r="D12" s="111" t="s">
        <v>185</v>
      </c>
      <c r="E12" s="205">
        <v>4.99</v>
      </c>
      <c r="F12" s="205"/>
      <c r="G12" s="205"/>
      <c r="H12" s="205"/>
      <c r="I12" s="204">
        <v>10.91</v>
      </c>
      <c r="J12" s="109"/>
      <c r="K12" s="205">
        <v>9.56</v>
      </c>
      <c r="L12" s="205"/>
      <c r="M12" s="109"/>
      <c r="N12" s="109">
        <f t="shared" si="0"/>
        <v>8.4866666666666664</v>
      </c>
    </row>
    <row r="13" spans="2:16" x14ac:dyDescent="0.25">
      <c r="B13" s="108" t="s">
        <v>190</v>
      </c>
      <c r="C13" s="112" t="s">
        <v>184</v>
      </c>
      <c r="D13" s="111" t="s">
        <v>185</v>
      </c>
      <c r="E13" s="205">
        <v>2.57</v>
      </c>
      <c r="F13" s="205"/>
      <c r="G13" s="205"/>
      <c r="H13" s="205"/>
      <c r="I13" s="204">
        <v>2.48</v>
      </c>
      <c r="J13" s="109"/>
      <c r="K13" s="205">
        <v>2.4900000000000002</v>
      </c>
      <c r="L13" s="205"/>
      <c r="M13" s="109"/>
      <c r="N13" s="109">
        <f t="shared" si="0"/>
        <v>2.5133333333333332</v>
      </c>
    </row>
    <row r="14" spans="2:16" x14ac:dyDescent="0.25">
      <c r="B14" s="108" t="s">
        <v>190</v>
      </c>
      <c r="C14" s="112" t="s">
        <v>168</v>
      </c>
      <c r="D14" s="111" t="s">
        <v>185</v>
      </c>
      <c r="E14" s="205">
        <v>2.83</v>
      </c>
      <c r="F14" s="205"/>
      <c r="G14" s="205"/>
      <c r="H14" s="205"/>
      <c r="I14" s="204">
        <v>4.58</v>
      </c>
      <c r="J14" s="109"/>
      <c r="K14" s="205">
        <v>4</v>
      </c>
      <c r="L14" s="205"/>
      <c r="M14" s="109"/>
      <c r="N14" s="109">
        <f t="shared" si="0"/>
        <v>3.8033333333333332</v>
      </c>
    </row>
    <row r="15" spans="2:16" x14ac:dyDescent="0.25">
      <c r="B15" s="108" t="s">
        <v>190</v>
      </c>
      <c r="C15" s="112" t="s">
        <v>149</v>
      </c>
      <c r="D15" s="111" t="s">
        <v>7</v>
      </c>
      <c r="E15" s="205">
        <v>85.83</v>
      </c>
      <c r="F15" s="205"/>
      <c r="G15" s="205"/>
      <c r="H15" s="205"/>
      <c r="I15" s="204">
        <v>94.03</v>
      </c>
      <c r="J15" s="109">
        <v>141.9</v>
      </c>
      <c r="K15" s="205">
        <v>105.23</v>
      </c>
      <c r="L15" s="205"/>
      <c r="M15" s="109"/>
      <c r="N15" s="109">
        <f t="shared" si="0"/>
        <v>106.7475</v>
      </c>
    </row>
    <row r="16" spans="2:16" x14ac:dyDescent="0.25">
      <c r="B16" s="108" t="s">
        <v>190</v>
      </c>
      <c r="C16" s="112" t="s">
        <v>150</v>
      </c>
      <c r="D16" s="111" t="s">
        <v>185</v>
      </c>
      <c r="E16" s="205">
        <v>24.78</v>
      </c>
      <c r="F16" s="205"/>
      <c r="G16" s="205"/>
      <c r="H16" s="205"/>
      <c r="I16" s="204">
        <v>28.87</v>
      </c>
      <c r="J16" s="109">
        <v>43.9</v>
      </c>
      <c r="K16" s="205">
        <v>30.23</v>
      </c>
      <c r="L16" s="205"/>
      <c r="M16" s="109"/>
      <c r="N16" s="109">
        <f t="shared" si="0"/>
        <v>31.945000000000004</v>
      </c>
    </row>
    <row r="17" spans="2:14" x14ac:dyDescent="0.25">
      <c r="B17" s="108" t="s">
        <v>190</v>
      </c>
      <c r="C17" s="112" t="s">
        <v>151</v>
      </c>
      <c r="D17" s="111" t="s">
        <v>185</v>
      </c>
      <c r="E17" s="205">
        <v>19.059999999999999</v>
      </c>
      <c r="F17" s="205"/>
      <c r="G17" s="205"/>
      <c r="H17" s="205"/>
      <c r="I17" s="204">
        <v>23.49</v>
      </c>
      <c r="J17" s="109">
        <v>54.9</v>
      </c>
      <c r="K17" s="205">
        <v>20.32</v>
      </c>
      <c r="L17" s="205"/>
      <c r="M17" s="109"/>
      <c r="N17" s="109">
        <f t="shared" si="0"/>
        <v>29.442499999999995</v>
      </c>
    </row>
    <row r="18" spans="2:14" x14ac:dyDescent="0.25">
      <c r="B18" s="108" t="s">
        <v>190</v>
      </c>
      <c r="C18" s="112" t="s">
        <v>152</v>
      </c>
      <c r="D18" s="111" t="s">
        <v>185</v>
      </c>
      <c r="E18" s="205">
        <v>12.86</v>
      </c>
      <c r="F18" s="205"/>
      <c r="G18" s="205"/>
      <c r="H18" s="205"/>
      <c r="I18" s="204">
        <v>19.5</v>
      </c>
      <c r="J18" s="109">
        <v>27.9</v>
      </c>
      <c r="K18" s="205">
        <v>20.5</v>
      </c>
      <c r="L18" s="205"/>
      <c r="M18" s="109"/>
      <c r="N18" s="109">
        <f t="shared" si="0"/>
        <v>20.189999999999998</v>
      </c>
    </row>
    <row r="19" spans="2:14" x14ac:dyDescent="0.25">
      <c r="B19" s="108" t="s">
        <v>190</v>
      </c>
      <c r="C19" s="112" t="s">
        <v>153</v>
      </c>
      <c r="D19" s="111" t="s">
        <v>185</v>
      </c>
      <c r="E19" s="205">
        <v>13.44</v>
      </c>
      <c r="F19" s="205"/>
      <c r="G19" s="205"/>
      <c r="H19" s="205"/>
      <c r="I19" s="204">
        <v>17.47</v>
      </c>
      <c r="J19" s="109"/>
      <c r="K19" s="205">
        <v>16.36</v>
      </c>
      <c r="L19" s="205"/>
      <c r="M19" s="109"/>
      <c r="N19" s="109">
        <f t="shared" si="0"/>
        <v>15.756666666666666</v>
      </c>
    </row>
    <row r="20" spans="2:14" x14ac:dyDescent="0.25">
      <c r="B20" s="108" t="s">
        <v>190</v>
      </c>
      <c r="C20" s="112" t="s">
        <v>154</v>
      </c>
      <c r="D20" s="111" t="s">
        <v>185</v>
      </c>
      <c r="E20" s="205">
        <v>2.73</v>
      </c>
      <c r="F20" s="205"/>
      <c r="G20" s="205"/>
      <c r="H20" s="205"/>
      <c r="I20" s="204">
        <v>4.21</v>
      </c>
      <c r="J20" s="109"/>
      <c r="K20" s="205">
        <v>4.0599999999999996</v>
      </c>
      <c r="L20" s="205"/>
      <c r="M20" s="109"/>
      <c r="N20" s="109">
        <f t="shared" si="0"/>
        <v>3.6666666666666665</v>
      </c>
    </row>
    <row r="21" spans="2:14" x14ac:dyDescent="0.25">
      <c r="B21" s="108" t="s">
        <v>190</v>
      </c>
      <c r="C21" s="112" t="s">
        <v>155</v>
      </c>
      <c r="D21" s="111" t="s">
        <v>185</v>
      </c>
      <c r="E21" s="205"/>
      <c r="F21" s="205"/>
      <c r="G21" s="205"/>
      <c r="H21" s="205"/>
      <c r="I21" s="204">
        <v>20.260000000000002</v>
      </c>
      <c r="J21" s="109">
        <v>43.9</v>
      </c>
      <c r="K21" s="205">
        <v>23.3</v>
      </c>
      <c r="L21" s="205"/>
      <c r="M21" s="109"/>
      <c r="N21" s="109">
        <f t="shared" si="0"/>
        <v>29.153333333333332</v>
      </c>
    </row>
    <row r="22" spans="2:14" x14ac:dyDescent="0.25">
      <c r="B22" s="108" t="s">
        <v>190</v>
      </c>
      <c r="C22" s="113" t="s">
        <v>156</v>
      </c>
      <c r="D22" s="114" t="s">
        <v>185</v>
      </c>
      <c r="E22" s="205">
        <v>2.68</v>
      </c>
      <c r="F22" s="205"/>
      <c r="G22" s="205"/>
      <c r="H22" s="205"/>
      <c r="I22" s="204">
        <v>2.88</v>
      </c>
      <c r="J22" s="110"/>
      <c r="K22" s="206">
        <v>2.75</v>
      </c>
      <c r="L22" s="206"/>
      <c r="M22" s="110"/>
      <c r="N22" s="109">
        <f t="shared" si="0"/>
        <v>2.77</v>
      </c>
    </row>
    <row r="23" spans="2:14" x14ac:dyDescent="0.25">
      <c r="B23" s="108" t="s">
        <v>190</v>
      </c>
      <c r="C23" s="85" t="s">
        <v>176</v>
      </c>
      <c r="D23" s="111" t="s">
        <v>185</v>
      </c>
      <c r="E23" s="205">
        <v>9.9</v>
      </c>
      <c r="F23" s="205"/>
      <c r="G23" s="205"/>
      <c r="H23" s="205"/>
      <c r="I23" s="204"/>
      <c r="J23" s="112">
        <v>10.99</v>
      </c>
      <c r="K23" s="205">
        <v>12.5</v>
      </c>
      <c r="L23" s="205"/>
      <c r="M23" s="112"/>
      <c r="N23" s="109">
        <f t="shared" si="0"/>
        <v>11.13</v>
      </c>
    </row>
    <row r="24" spans="2:14" x14ac:dyDescent="0.25">
      <c r="B24" s="108" t="s">
        <v>190</v>
      </c>
      <c r="C24" s="85" t="s">
        <v>723</v>
      </c>
      <c r="D24" s="111" t="s">
        <v>185</v>
      </c>
      <c r="E24" s="205"/>
      <c r="F24" s="205">
        <v>1.43</v>
      </c>
      <c r="G24" s="205">
        <v>1.49</v>
      </c>
      <c r="H24" s="205">
        <v>1.19</v>
      </c>
      <c r="I24" s="204"/>
      <c r="J24" s="112"/>
      <c r="K24" s="205"/>
      <c r="L24" s="205"/>
      <c r="M24" s="112"/>
      <c r="N24" s="109">
        <f t="shared" ref="N24" si="1">AVERAGE(E24:M24)</f>
        <v>1.3699999999999999</v>
      </c>
    </row>
  </sheetData>
  <mergeCells count="1">
    <mergeCell ref="B2:N2"/>
  </mergeCells>
  <pageMargins left="0.511811024" right="0.511811024" top="0.78740157499999996" bottom="0.78740157499999996" header="0.31496062000000002" footer="0.31496062000000002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Estimativa Custo</vt:lpstr>
      <vt:lpstr>Composições</vt:lpstr>
      <vt:lpstr>Preço Médio Mercado</vt:lpstr>
      <vt:lpstr>'Estimativa Custo'!Area_de_impressao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Lúcio Alves Coelho Filho</dc:creator>
  <cp:lastModifiedBy>Windows User</cp:lastModifiedBy>
  <cp:lastPrinted>2019-05-23T18:58:46Z</cp:lastPrinted>
  <dcterms:created xsi:type="dcterms:W3CDTF">2015-11-19T12:13:00Z</dcterms:created>
  <dcterms:modified xsi:type="dcterms:W3CDTF">2019-06-11T14:49:18Z</dcterms:modified>
</cp:coreProperties>
</file>