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oura\Desktop\"/>
    </mc:Choice>
  </mc:AlternateContent>
  <xr:revisionPtr revIDLastSave="0" documentId="8_{5551F532-82FF-4C82-AAEE-937677477868}" xr6:coauthVersionLast="47" xr6:coauthVersionMax="47" xr10:uidLastSave="{00000000-0000-0000-0000-000000000000}"/>
  <bookViews>
    <workbookView xWindow="-120" yWindow="-120" windowWidth="29040" windowHeight="15840" activeTab="3" xr2:uid="{F0589822-D78A-4AB8-8591-D75448EB57A1}"/>
  </bookViews>
  <sheets>
    <sheet name="ALTAMIRA - ITEM 1" sheetId="1" r:id="rId1"/>
    <sheet name="ITAITUBA-ITEM 2 " sheetId="2" r:id="rId2"/>
    <sheet name="REDENÇÃO - ITEM 3" sheetId="3" r:id="rId3"/>
    <sheet name="TUCURUI- ITEM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4" l="1"/>
  <c r="H14" i="4"/>
  <c r="G14" i="4"/>
  <c r="K13" i="4"/>
  <c r="F13" i="4"/>
  <c r="I13" i="4" s="1"/>
  <c r="L13" i="4" s="1"/>
  <c r="M13" i="4" s="1"/>
  <c r="K12" i="4"/>
  <c r="F12" i="4"/>
  <c r="I12" i="4" s="1"/>
  <c r="L12" i="4" s="1"/>
  <c r="M12" i="4" s="1"/>
  <c r="K11" i="4"/>
  <c r="F11" i="4"/>
  <c r="I11" i="4" s="1"/>
  <c r="L11" i="4" s="1"/>
  <c r="M11" i="4" s="1"/>
  <c r="K10" i="4"/>
  <c r="F10" i="4"/>
  <c r="I10" i="4" s="1"/>
  <c r="L10" i="4" s="1"/>
  <c r="M10" i="4" s="1"/>
  <c r="K9" i="4"/>
  <c r="F9" i="4"/>
  <c r="I9" i="4" s="1"/>
  <c r="K8" i="4"/>
  <c r="F8" i="4"/>
  <c r="I8" i="4" s="1"/>
  <c r="L8" i="4" s="1"/>
  <c r="M8" i="4" s="1"/>
  <c r="K7" i="4"/>
  <c r="F7" i="4"/>
  <c r="I7" i="4" s="1"/>
  <c r="L7" i="4" s="1"/>
  <c r="M7" i="4" s="1"/>
  <c r="K6" i="4"/>
  <c r="I6" i="4"/>
  <c r="L6" i="4" s="1"/>
  <c r="M6" i="4" s="1"/>
  <c r="L26" i="3"/>
  <c r="M26" i="3" s="1"/>
  <c r="H22" i="3"/>
  <c r="G22" i="3"/>
  <c r="K21" i="3"/>
  <c r="F21" i="3"/>
  <c r="I21" i="3" s="1"/>
  <c r="K20" i="3"/>
  <c r="F20" i="3"/>
  <c r="I20" i="3" s="1"/>
  <c r="K19" i="3"/>
  <c r="F19" i="3"/>
  <c r="I19" i="3" s="1"/>
  <c r="L19" i="3" s="1"/>
  <c r="M19" i="3" s="1"/>
  <c r="K18" i="3"/>
  <c r="F18" i="3"/>
  <c r="I18" i="3" s="1"/>
  <c r="L18" i="3" s="1"/>
  <c r="M18" i="3" s="1"/>
  <c r="K17" i="3"/>
  <c r="F17" i="3"/>
  <c r="I17" i="3" s="1"/>
  <c r="L17" i="3" s="1"/>
  <c r="M17" i="3" s="1"/>
  <c r="K16" i="3"/>
  <c r="F16" i="3"/>
  <c r="I16" i="3" s="1"/>
  <c r="L16" i="3" s="1"/>
  <c r="M16" i="3" s="1"/>
  <c r="K15" i="3"/>
  <c r="F15" i="3"/>
  <c r="I15" i="3" s="1"/>
  <c r="K14" i="3"/>
  <c r="F14" i="3"/>
  <c r="I14" i="3" s="1"/>
  <c r="K13" i="3"/>
  <c r="F13" i="3"/>
  <c r="I13" i="3" s="1"/>
  <c r="L13" i="3" s="1"/>
  <c r="M13" i="3" s="1"/>
  <c r="K12" i="3"/>
  <c r="F12" i="3"/>
  <c r="I12" i="3" s="1"/>
  <c r="L12" i="3" s="1"/>
  <c r="M12" i="3" s="1"/>
  <c r="K11" i="3"/>
  <c r="F11" i="3"/>
  <c r="I11" i="3" s="1"/>
  <c r="L11" i="3" s="1"/>
  <c r="M11" i="3" s="1"/>
  <c r="K10" i="3"/>
  <c r="F10" i="3"/>
  <c r="I10" i="3" s="1"/>
  <c r="L10" i="3" s="1"/>
  <c r="M10" i="3" s="1"/>
  <c r="K9" i="3"/>
  <c r="F9" i="3"/>
  <c r="I9" i="3" s="1"/>
  <c r="L9" i="3" s="1"/>
  <c r="M9" i="3" s="1"/>
  <c r="K8" i="3"/>
  <c r="F8" i="3"/>
  <c r="I8" i="3" s="1"/>
  <c r="K7" i="3"/>
  <c r="I7" i="3"/>
  <c r="L14" i="2"/>
  <c r="H10" i="2"/>
  <c r="G10" i="2"/>
  <c r="K9" i="2"/>
  <c r="L9" i="2" s="1"/>
  <c r="M9" i="2" s="1"/>
  <c r="I9" i="2"/>
  <c r="K8" i="2"/>
  <c r="F8" i="2"/>
  <c r="I8" i="2" s="1"/>
  <c r="L8" i="2" s="1"/>
  <c r="M8" i="2" s="1"/>
  <c r="K7" i="2"/>
  <c r="F7" i="2"/>
  <c r="I7" i="2" s="1"/>
  <c r="L7" i="2" s="1"/>
  <c r="M7" i="2" s="1"/>
  <c r="K6" i="2"/>
  <c r="I6" i="2"/>
  <c r="L6" i="2" s="1"/>
  <c r="M6" i="2" s="1"/>
  <c r="K5" i="2"/>
  <c r="K10" i="2" s="1"/>
  <c r="I5" i="2"/>
  <c r="L19" i="1"/>
  <c r="H15" i="1"/>
  <c r="G15" i="1"/>
  <c r="K14" i="1"/>
  <c r="F14" i="1"/>
  <c r="I14" i="1" s="1"/>
  <c r="K13" i="1"/>
  <c r="F13" i="1"/>
  <c r="I13" i="1" s="1"/>
  <c r="K12" i="1"/>
  <c r="F12" i="1"/>
  <c r="I12" i="1" s="1"/>
  <c r="L12" i="1" s="1"/>
  <c r="M12" i="1" s="1"/>
  <c r="K11" i="1"/>
  <c r="F11" i="1"/>
  <c r="I11" i="1" s="1"/>
  <c r="L11" i="1" s="1"/>
  <c r="M11" i="1" s="1"/>
  <c r="K10" i="1"/>
  <c r="F10" i="1"/>
  <c r="I10" i="1" s="1"/>
  <c r="L10" i="1" s="1"/>
  <c r="M10" i="1" s="1"/>
  <c r="K9" i="1"/>
  <c r="F9" i="1"/>
  <c r="I9" i="1" s="1"/>
  <c r="L9" i="1" s="1"/>
  <c r="M9" i="1" s="1"/>
  <c r="K8" i="1"/>
  <c r="F8" i="1"/>
  <c r="I8" i="1" s="1"/>
  <c r="K7" i="1"/>
  <c r="L7" i="1" s="1"/>
  <c r="M7" i="1" s="1"/>
  <c r="I7" i="1"/>
  <c r="L9" i="4" l="1"/>
  <c r="M9" i="4" s="1"/>
  <c r="K14" i="4"/>
  <c r="L8" i="3"/>
  <c r="M8" i="3" s="1"/>
  <c r="L14" i="3"/>
  <c r="M14" i="3" s="1"/>
  <c r="L20" i="3"/>
  <c r="M20" i="3" s="1"/>
  <c r="I22" i="3"/>
  <c r="K22" i="3"/>
  <c r="L15" i="3"/>
  <c r="M15" i="3" s="1"/>
  <c r="L21" i="3"/>
  <c r="M21" i="3" s="1"/>
  <c r="L5" i="2"/>
  <c r="M5" i="2" s="1"/>
  <c r="M14" i="2"/>
  <c r="L14" i="1"/>
  <c r="M14" i="1" s="1"/>
  <c r="M19" i="1"/>
  <c r="K15" i="1"/>
  <c r="L13" i="1"/>
  <c r="M13" i="1" s="1"/>
  <c r="I14" i="4"/>
  <c r="M18" i="4"/>
  <c r="L7" i="3"/>
  <c r="I10" i="2"/>
  <c r="I15" i="1"/>
  <c r="L8" i="1"/>
  <c r="M8" i="1" s="1"/>
  <c r="L14" i="4" l="1"/>
  <c r="M14" i="4" s="1"/>
  <c r="L22" i="4" s="1"/>
  <c r="L10" i="2"/>
  <c r="M10" i="2" s="1"/>
  <c r="L18" i="2" s="1"/>
  <c r="L15" i="1"/>
  <c r="G23" i="1" s="1"/>
  <c r="L22" i="3"/>
  <c r="M7" i="3"/>
  <c r="G22" i="4" l="1"/>
  <c r="G18" i="2"/>
  <c r="M15" i="1"/>
  <c r="L23" i="1" s="1"/>
  <c r="G30" i="3"/>
  <c r="M22" i="3"/>
  <c r="L30" i="3" s="1"/>
</calcChain>
</file>

<file path=xl/sharedStrings.xml><?xml version="1.0" encoding="utf-8"?>
<sst xmlns="http://schemas.openxmlformats.org/spreadsheetml/2006/main" count="157" uniqueCount="88">
  <si>
    <t>CENTRO DE DISTRIBUIÇÃO - ALTAMIRA 1</t>
  </si>
  <si>
    <t>ESTIMATIVAS DE VALORES PARA TRANSPORTE E AD VALOREM</t>
  </si>
  <si>
    <t>MODALIDADE DE TRANSPORTE (MT)</t>
  </si>
  <si>
    <t>UNIDADE (U)</t>
  </si>
  <si>
    <t>DISTÂNCIA
(KM)</t>
  </si>
  <si>
    <t>VALOR
(KM)</t>
  </si>
  <si>
    <t>TARIFA/VALOR
VIAGEM</t>
  </si>
  <si>
    <t>QTDE VIAGENS
 ESTIMATIVA/MÊS</t>
  </si>
  <si>
    <t>URBANO</t>
  </si>
  <si>
    <t>ALTAMIRA</t>
  </si>
  <si>
    <t>-</t>
  </si>
  <si>
    <t>INTERURBANO</t>
  </si>
  <si>
    <t>VITÓRIA DO XINGU</t>
  </si>
  <si>
    <t>SEN JOSÉ PORFÍRIO</t>
  </si>
  <si>
    <t>MEDICILÂNDIA</t>
  </si>
  <si>
    <t>BRASIL NOVO</t>
  </si>
  <si>
    <t>URUARÁ</t>
  </si>
  <si>
    <t>PLACAS</t>
  </si>
  <si>
    <t>ANAPU</t>
  </si>
  <si>
    <t>CUSTO TRANSPORTE DO ITEM 01 - ALTAMIRA</t>
  </si>
  <si>
    <t>ESTIMATIVA DE VALORES PARA CUSTÓDIA ITEM 1 - ALTAMIRA</t>
  </si>
  <si>
    <t>ESTIMATIVA DE CUSTO GLOBAL ITEM 1 - ALTAMIRA</t>
  </si>
  <si>
    <t>DISTÂNCIA R$
(KM)</t>
  </si>
  <si>
    <t>VALOR R$
(KM)</t>
  </si>
  <si>
    <t>TARIFA/VALOR
VIAGEM R$</t>
  </si>
  <si>
    <t xml:space="preserve"> VALOR  TRANSPORTADO  MENSAL R$ (VTM)</t>
  </si>
  <si>
    <t>CUSTO DO TRANSPORTE MENSAL R$(CTM)</t>
  </si>
  <si>
    <t>AD VALOREM% (AD)</t>
  </si>
  <si>
    <t>CUSTO AD VALOREM MENSAL R$ (CADM)= (AD x VTM)</t>
  </si>
  <si>
    <t>CUSTO MENSAL ESTIMADO R$ (CM)= (CTM) + (CADM)</t>
  </si>
  <si>
    <t>CUSTO ANUAL TRANSPORTE  ESTIMADO R$ (CA)= (CM)*12</t>
  </si>
  <si>
    <t>VALOR MÁXIMO A SER SEGURADO R$</t>
  </si>
  <si>
    <t>BASE DE CÁLCULO MENSAL R$</t>
  </si>
  <si>
    <t>TAXA APLICADA % (TA)</t>
  </si>
  <si>
    <t>CUSTO CUSTÓDIA / ESTIMADO MENSAL R$</t>
  </si>
  <si>
    <t>CUSTO CUSTÓDIA/ ESTIMADO ANUAL R$</t>
  </si>
  <si>
    <t>VALOR GLOBAL R$</t>
  </si>
  <si>
    <t>CUSTO GLOBAL MENSAL R$</t>
  </si>
  <si>
    <t>CUSTO GLOBAL ANUAL R$</t>
  </si>
  <si>
    <t>INTERMODAL</t>
  </si>
  <si>
    <t>CENTRO DE DISTRIBUIÇÃO - ITAITUBA 2</t>
  </si>
  <si>
    <t>ITAITUBA</t>
  </si>
  <si>
    <t>ITAITUBA CIDADE ALTA</t>
  </si>
  <si>
    <t>TRAIRÃO</t>
  </si>
  <si>
    <t>RURÓPOLIS</t>
  </si>
  <si>
    <t>JACAREACANGA</t>
  </si>
  <si>
    <t>CUSTO TRANSPORTE DO ITEM 2 - ITAITUBA</t>
  </si>
  <si>
    <t>ESTIMATIVA DE VALORES PARA CUSTÓDIA ITEM 2 - ITAITUBA</t>
  </si>
  <si>
    <t>ESTIMATIVA DE CUSTO GLOBAL ITEM 2 - ITAITUBA</t>
  </si>
  <si>
    <t xml:space="preserve">QTDE VIAGENS
 ESTIMATIVA/MÊS </t>
  </si>
  <si>
    <t xml:space="preserve"> VALOR  TRANSPORTADO  MENSAL  R$(VTM)</t>
  </si>
  <si>
    <t>CUSTO DO TRANSPORTE MENSAL R$ (CTM)</t>
  </si>
  <si>
    <t>AD VALOREM % (AD)</t>
  </si>
  <si>
    <t>CUSTO CUSTÓDIA/ ESTIMADO -ANUAL R$</t>
  </si>
  <si>
    <t>CENTRO DE DISTRIBUIÇÃO - REDENÇÃO 3</t>
  </si>
  <si>
    <t>REDENÇÃO</t>
  </si>
  <si>
    <t>PAU DARCO</t>
  </si>
  <si>
    <t>RIO MARIA</t>
  </si>
  <si>
    <t>XINGUARA</t>
  </si>
  <si>
    <t>SAPUCAIA</t>
  </si>
  <si>
    <t>CONCEIÇÃO ARAG</t>
  </si>
  <si>
    <t>FLORESTA D ARAG</t>
  </si>
  <si>
    <t>ÁGUA AZUL DO NORTE</t>
  </si>
  <si>
    <t>TUCUMÃ</t>
  </si>
  <si>
    <t>OURILANDIA DO NORTE</t>
  </si>
  <si>
    <t>SÃO FELIX DO XINGU</t>
  </si>
  <si>
    <t>SANTANA DO ARAGUAIA</t>
  </si>
  <si>
    <t>BANNACH</t>
  </si>
  <si>
    <t>CUMARU DO NORTE</t>
  </si>
  <si>
    <t>CASA DE TÁBUA</t>
  </si>
  <si>
    <t>CUSTO TRANSPORTE DO ITEM 3 - REDENÇÃO</t>
  </si>
  <si>
    <t>ESTIMATIVA DE VALORES PARA CUSTÓDIA ITEM 3 - REDENÇÃO</t>
  </si>
  <si>
    <t>ESTIMATIVA DE CUSTO GLOBAL ITEM 3 - REDENÇÃO</t>
  </si>
  <si>
    <t xml:space="preserve"> VALOR  TRANSPORTADO  MENSAL R$  (VTM)</t>
  </si>
  <si>
    <t>CUSTOANUAL TRANSPORTE  ESTIMADO R$ (CA)= (CM)*12</t>
  </si>
  <si>
    <t>CENTRO DE DISTRIBUIÇÃO - TUCURUÍ 4</t>
  </si>
  <si>
    <t>QT DE VIAGENS ESTIMATIVA/MÊS</t>
  </si>
  <si>
    <t>TUCURUÍ</t>
  </si>
  <si>
    <t>GOIANÉSIA</t>
  </si>
  <si>
    <t>TAILANDIA</t>
  </si>
  <si>
    <t>BREU BRANCO</t>
  </si>
  <si>
    <t xml:space="preserve">BAIÃO </t>
  </si>
  <si>
    <t>MOCAJUBA</t>
  </si>
  <si>
    <t>NOVO REPARTIMENTO</t>
  </si>
  <si>
    <t>PACAJÁ</t>
  </si>
  <si>
    <t>CUSTO TRANSPORTE DO ITEM 4 - TUCURUÍ</t>
  </si>
  <si>
    <t>ESTIMATIVA DE VALORES PARA CUSTÓDIA ITEM 4- TUCURUÍ</t>
  </si>
  <si>
    <t>ESTIMATIVA DE CUSTO GLOBAL ITEM 4 - TUCURUÍ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</si>
</sst>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0.000%"/>
    <numFmt numFmtId="166" formatCode="&quot;R$&quot;\ #,##0.00"/>
    <numFmt numFmtId="167" formatCode="0.0000%"/>
    <numFmt numFmtId="168" formatCode="&quot;R$ &quot;#,##0.00_);[Red]\(&quot;R$ 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mbria"/>
      <family val="1"/>
    </font>
    <font>
      <u/>
      <sz val="11"/>
      <color theme="10"/>
      <name val="Calibri"/>
      <family val="2"/>
      <scheme val="minor"/>
    </font>
    <font>
      <sz val="8"/>
      <name val="Cambria"/>
      <family val="1"/>
    </font>
    <font>
      <sz val="8"/>
      <color theme="1"/>
      <name val="Cambria"/>
      <family val="1"/>
    </font>
    <font>
      <b/>
      <sz val="8"/>
      <color rgb="FFFF0000"/>
      <name val="Cambria"/>
      <family val="1"/>
    </font>
    <font>
      <b/>
      <sz val="8"/>
      <name val="Cambria"/>
      <family val="1"/>
    </font>
    <font>
      <b/>
      <sz val="8"/>
      <color theme="1"/>
      <name val="Cambria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 wrapText="1"/>
    </xf>
    <xf numFmtId="44" fontId="2" fillId="2" borderId="1" xfId="2" applyFont="1" applyFill="1" applyBorder="1" applyAlignment="1">
      <alignment horizontal="center" vertical="center" wrapText="1"/>
    </xf>
    <xf numFmtId="0" fontId="4" fillId="3" borderId="3" xfId="4" applyFont="1" applyFill="1" applyBorder="1" applyAlignment="1" applyProtection="1">
      <alignment vertical="center" wrapText="1"/>
    </xf>
    <xf numFmtId="0" fontId="5" fillId="3" borderId="3" xfId="0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165" fontId="6" fillId="3" borderId="3" xfId="2" applyNumberFormat="1" applyFont="1" applyFill="1" applyBorder="1" applyAlignment="1" applyProtection="1">
      <alignment horizontal="center" vertical="center"/>
      <protection locked="0"/>
    </xf>
    <xf numFmtId="0" fontId="4" fillId="3" borderId="4" xfId="4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4" fillId="3" borderId="6" xfId="4" applyFont="1" applyFill="1" applyBorder="1" applyAlignment="1" applyProtection="1">
      <alignment horizontal="center" vertical="center" wrapText="1"/>
    </xf>
    <xf numFmtId="164" fontId="7" fillId="3" borderId="9" xfId="2" applyNumberFormat="1" applyFont="1" applyFill="1" applyBorder="1" applyAlignment="1" applyProtection="1">
      <alignment horizontal="center" vertical="center"/>
    </xf>
    <xf numFmtId="2" fontId="7" fillId="3" borderId="10" xfId="4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8" fillId="3" borderId="14" xfId="4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 vertical="center" wrapText="1"/>
    </xf>
    <xf numFmtId="0" fontId="8" fillId="3" borderId="17" xfId="4" applyFont="1" applyFill="1" applyBorder="1" applyAlignment="1">
      <alignment horizontal="center" vertical="center" wrapText="1"/>
    </xf>
    <xf numFmtId="0" fontId="8" fillId="3" borderId="5" xfId="4" applyFont="1" applyFill="1" applyBorder="1" applyAlignment="1">
      <alignment horizontal="center" vertical="center" wrapText="1"/>
    </xf>
    <xf numFmtId="0" fontId="8" fillId="3" borderId="18" xfId="4" applyFont="1" applyFill="1" applyBorder="1" applyAlignment="1">
      <alignment horizontal="center" vertical="center" wrapText="1"/>
    </xf>
    <xf numFmtId="167" fontId="6" fillId="3" borderId="19" xfId="3" applyNumberFormat="1" applyFont="1" applyFill="1" applyBorder="1" applyAlignment="1" applyProtection="1">
      <alignment horizontal="center"/>
      <protection locked="0"/>
    </xf>
    <xf numFmtId="167" fontId="6" fillId="3" borderId="20" xfId="3" applyNumberFormat="1" applyFont="1" applyFill="1" applyBorder="1" applyAlignment="1" applyProtection="1">
      <alignment horizontal="center"/>
      <protection locked="0"/>
    </xf>
    <xf numFmtId="168" fontId="7" fillId="3" borderId="0" xfId="4" applyNumberFormat="1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3" borderId="25" xfId="4" applyFont="1" applyFill="1" applyBorder="1" applyAlignment="1">
      <alignment horizontal="center" vertical="center" wrapText="1"/>
    </xf>
    <xf numFmtId="0" fontId="8" fillId="3" borderId="26" xfId="4" applyFont="1" applyFill="1" applyBorder="1" applyAlignment="1">
      <alignment horizontal="center" vertical="center" wrapText="1"/>
    </xf>
    <xf numFmtId="0" fontId="8" fillId="3" borderId="27" xfId="4" applyFont="1" applyFill="1" applyBorder="1" applyAlignment="1">
      <alignment horizontal="center" vertical="center" wrapText="1"/>
    </xf>
    <xf numFmtId="44" fontId="8" fillId="3" borderId="5" xfId="2" applyFont="1" applyFill="1" applyBorder="1" applyAlignment="1">
      <alignment horizontal="center" vertical="center" wrapText="1"/>
    </xf>
    <xf numFmtId="44" fontId="8" fillId="3" borderId="18" xfId="2" applyFont="1" applyFill="1" applyBorder="1" applyAlignment="1">
      <alignment horizontal="center" vertical="center" wrapText="1"/>
    </xf>
    <xf numFmtId="0" fontId="8" fillId="3" borderId="28" xfId="4" applyFont="1" applyFill="1" applyBorder="1" applyAlignment="1">
      <alignment horizontal="center" vertical="center" wrapText="1"/>
    </xf>
    <xf numFmtId="0" fontId="8" fillId="3" borderId="29" xfId="4" applyFont="1" applyFill="1" applyBorder="1" applyAlignment="1">
      <alignment horizontal="center" vertical="center" wrapText="1"/>
    </xf>
    <xf numFmtId="0" fontId="8" fillId="3" borderId="30" xfId="4" applyFont="1" applyFill="1" applyBorder="1" applyAlignment="1">
      <alignment horizontal="center" vertical="center" wrapText="1"/>
    </xf>
    <xf numFmtId="4" fontId="4" fillId="3" borderId="2" xfId="4" applyNumberFormat="1" applyFont="1" applyFill="1" applyBorder="1" applyAlignment="1" applyProtection="1">
      <alignment horizontal="center" vertical="center" wrapText="1"/>
    </xf>
    <xf numFmtId="4" fontId="4" fillId="3" borderId="3" xfId="4" applyNumberFormat="1" applyFont="1" applyFill="1" applyBorder="1" applyAlignment="1" applyProtection="1">
      <alignment vertical="center" wrapText="1"/>
    </xf>
    <xf numFmtId="4" fontId="5" fillId="3" borderId="3" xfId="0" applyNumberFormat="1" applyFont="1" applyFill="1" applyBorder="1" applyAlignment="1">
      <alignment horizontal="center"/>
    </xf>
    <xf numFmtId="4" fontId="4" fillId="3" borderId="3" xfId="2" applyNumberFormat="1" applyFont="1" applyFill="1" applyBorder="1" applyAlignment="1" applyProtection="1">
      <alignment horizontal="center" vertical="center"/>
      <protection locked="0"/>
    </xf>
    <xf numFmtId="4" fontId="4" fillId="3" borderId="3" xfId="2" applyNumberFormat="1" applyFont="1" applyFill="1" applyBorder="1" applyAlignment="1" applyProtection="1">
      <alignment horizontal="center" vertical="center"/>
    </xf>
    <xf numFmtId="4" fontId="4" fillId="3" borderId="3" xfId="2" applyNumberFormat="1" applyFont="1" applyFill="1" applyBorder="1" applyAlignment="1">
      <alignment horizontal="center" vertical="center"/>
    </xf>
    <xf numFmtId="4" fontId="4" fillId="3" borderId="3" xfId="2" applyNumberFormat="1" applyFont="1" applyFill="1" applyBorder="1" applyAlignment="1">
      <alignment horizontal="center"/>
    </xf>
    <xf numFmtId="4" fontId="4" fillId="3" borderId="4" xfId="4" applyNumberFormat="1" applyFont="1" applyFill="1" applyBorder="1" applyAlignment="1" applyProtection="1">
      <alignment horizontal="center" vertical="center" wrapText="1"/>
    </xf>
    <xf numFmtId="4" fontId="4" fillId="3" borderId="5" xfId="4" applyNumberFormat="1" applyFont="1" applyFill="1" applyBorder="1" applyAlignment="1" applyProtection="1">
      <alignment vertical="center" wrapText="1"/>
    </xf>
    <xf numFmtId="4" fontId="5" fillId="3" borderId="5" xfId="0" applyNumberFormat="1" applyFont="1" applyFill="1" applyBorder="1" applyAlignment="1">
      <alignment horizontal="center"/>
    </xf>
    <xf numFmtId="4" fontId="5" fillId="3" borderId="5" xfId="0" applyNumberFormat="1" applyFont="1" applyFill="1" applyBorder="1" applyAlignment="1" applyProtection="1">
      <alignment horizontal="center"/>
      <protection locked="0"/>
    </xf>
    <xf numFmtId="4" fontId="4" fillId="3" borderId="5" xfId="2" applyNumberFormat="1" applyFont="1" applyFill="1" applyBorder="1" applyAlignment="1" applyProtection="1">
      <alignment horizontal="center" vertical="center"/>
    </xf>
    <xf numFmtId="4" fontId="4" fillId="3" borderId="6" xfId="4" applyNumberFormat="1" applyFont="1" applyFill="1" applyBorder="1" applyAlignment="1" applyProtection="1">
      <alignment horizontal="center" vertical="center" wrapText="1"/>
    </xf>
    <xf numFmtId="4" fontId="4" fillId="3" borderId="2" xfId="4" applyNumberFormat="1" applyFont="1" applyFill="1" applyBorder="1" applyAlignment="1" applyProtection="1">
      <alignment horizontal="center" vertical="center" wrapText="1"/>
    </xf>
    <xf numFmtId="4" fontId="7" fillId="3" borderId="7" xfId="4" applyNumberFormat="1" applyFont="1" applyFill="1" applyBorder="1" applyAlignment="1" applyProtection="1">
      <alignment horizontal="center" vertical="center" wrapText="1"/>
    </xf>
    <xf numFmtId="4" fontId="7" fillId="3" borderId="8" xfId="4" applyNumberFormat="1" applyFont="1" applyFill="1" applyBorder="1" applyAlignment="1" applyProtection="1">
      <alignment horizontal="center" vertical="center" wrapText="1"/>
    </xf>
    <xf numFmtId="0" fontId="7" fillId="3" borderId="9" xfId="4" applyNumberFormat="1" applyFont="1" applyFill="1" applyBorder="1" applyAlignment="1" applyProtection="1">
      <alignment horizontal="center" vertical="center" wrapText="1"/>
    </xf>
    <xf numFmtId="4" fontId="7" fillId="3" borderId="9" xfId="2" applyNumberFormat="1" applyFont="1" applyFill="1" applyBorder="1" applyAlignment="1" applyProtection="1">
      <alignment horizontal="center" vertical="center"/>
    </xf>
    <xf numFmtId="4" fontId="7" fillId="3" borderId="7" xfId="4" applyNumberFormat="1" applyFont="1" applyFill="1" applyBorder="1" applyAlignment="1">
      <alignment horizontal="center" vertical="center" wrapText="1"/>
    </xf>
    <xf numFmtId="4" fontId="7" fillId="3" borderId="8" xfId="4" applyNumberFormat="1" applyFont="1" applyFill="1" applyBorder="1" applyAlignment="1">
      <alignment horizontal="center" vertical="center" wrapText="1"/>
    </xf>
    <xf numFmtId="4" fontId="7" fillId="3" borderId="19" xfId="4" applyNumberFormat="1" applyFont="1" applyFill="1" applyBorder="1" applyAlignment="1">
      <alignment horizontal="center" vertical="center"/>
    </xf>
    <xf numFmtId="4" fontId="7" fillId="3" borderId="8" xfId="4" applyNumberFormat="1" applyFont="1" applyFill="1" applyBorder="1" applyAlignment="1">
      <alignment horizontal="center" vertical="center"/>
    </xf>
    <xf numFmtId="4" fontId="7" fillId="3" borderId="20" xfId="4" applyNumberFormat="1" applyFont="1" applyFill="1" applyBorder="1" applyAlignment="1">
      <alignment horizontal="center" vertical="center"/>
    </xf>
    <xf numFmtId="4" fontId="7" fillId="3" borderId="9" xfId="2" applyNumberFormat="1" applyFont="1" applyFill="1" applyBorder="1" applyAlignment="1">
      <alignment horizontal="center"/>
    </xf>
    <xf numFmtId="4" fontId="7" fillId="3" borderId="21" xfId="2" applyNumberFormat="1" applyFont="1" applyFill="1" applyBorder="1" applyAlignment="1">
      <alignment horizontal="center"/>
    </xf>
    <xf numFmtId="4" fontId="7" fillId="3" borderId="19" xfId="4" applyNumberFormat="1" applyFont="1" applyFill="1" applyBorder="1" applyAlignment="1">
      <alignment horizontal="center" vertical="center" wrapText="1"/>
    </xf>
    <xf numFmtId="4" fontId="7" fillId="3" borderId="20" xfId="4" applyNumberFormat="1" applyFont="1" applyFill="1" applyBorder="1" applyAlignment="1">
      <alignment horizontal="center" vertical="center" wrapText="1"/>
    </xf>
    <xf numFmtId="4" fontId="7" fillId="3" borderId="9" xfId="2" applyNumberFormat="1" applyFont="1" applyFill="1" applyBorder="1" applyAlignment="1">
      <alignment horizontal="center"/>
    </xf>
    <xf numFmtId="4" fontId="7" fillId="3" borderId="21" xfId="2" applyNumberFormat="1" applyFont="1" applyFill="1" applyBorder="1" applyAlignment="1">
      <alignment horizontal="center"/>
    </xf>
    <xf numFmtId="2" fontId="7" fillId="3" borderId="33" xfId="4" applyNumberFormat="1" applyFont="1" applyFill="1" applyBorder="1" applyAlignment="1">
      <alignment horizontal="center" vertical="center" wrapText="1"/>
    </xf>
    <xf numFmtId="2" fontId="7" fillId="3" borderId="9" xfId="4" applyNumberFormat="1" applyFont="1" applyFill="1" applyBorder="1" applyAlignment="1">
      <alignment horizontal="center" vertical="center" wrapText="1"/>
    </xf>
    <xf numFmtId="1" fontId="7" fillId="3" borderId="9" xfId="4" applyNumberFormat="1" applyFont="1" applyFill="1" applyBorder="1" applyAlignment="1">
      <alignment horizontal="center" vertical="center" wrapText="1"/>
    </xf>
    <xf numFmtId="0" fontId="9" fillId="3" borderId="10" xfId="4" applyFont="1" applyFill="1" applyBorder="1" applyAlignment="1" applyProtection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7" fillId="3" borderId="16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7" fillId="3" borderId="25" xfId="4" applyFont="1" applyFill="1" applyBorder="1" applyAlignment="1">
      <alignment horizontal="center" vertical="center" wrapText="1"/>
    </xf>
    <xf numFmtId="0" fontId="7" fillId="3" borderId="26" xfId="4" applyFont="1" applyFill="1" applyBorder="1" applyAlignment="1">
      <alignment horizontal="center" vertical="center" wrapText="1"/>
    </xf>
    <xf numFmtId="0" fontId="7" fillId="3" borderId="27" xfId="4" applyFont="1" applyFill="1" applyBorder="1" applyAlignment="1">
      <alignment horizontal="center" vertical="center" wrapText="1"/>
    </xf>
    <xf numFmtId="44" fontId="7" fillId="3" borderId="5" xfId="2" applyFont="1" applyFill="1" applyBorder="1" applyAlignment="1">
      <alignment horizontal="center" vertical="center" wrapText="1"/>
    </xf>
    <xf numFmtId="44" fontId="7" fillId="3" borderId="18" xfId="2" applyFont="1" applyFill="1" applyBorder="1" applyAlignment="1">
      <alignment horizontal="center" vertical="center" wrapText="1"/>
    </xf>
    <xf numFmtId="0" fontId="7" fillId="3" borderId="28" xfId="4" applyFont="1" applyFill="1" applyBorder="1" applyAlignment="1">
      <alignment horizontal="center" vertical="center" wrapText="1"/>
    </xf>
    <xf numFmtId="0" fontId="7" fillId="3" borderId="29" xfId="4" applyFont="1" applyFill="1" applyBorder="1" applyAlignment="1">
      <alignment horizontal="center" vertical="center" wrapText="1"/>
    </xf>
    <xf numFmtId="0" fontId="7" fillId="3" borderId="30" xfId="4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44" fontId="2" fillId="2" borderId="1" xfId="2" applyFont="1" applyFill="1" applyBorder="1" applyAlignment="1">
      <alignment horizontal="center" vertical="center" wrapText="1"/>
    </xf>
    <xf numFmtId="0" fontId="4" fillId="3" borderId="6" xfId="4" applyFont="1" applyFill="1" applyBorder="1" applyAlignment="1" applyProtection="1">
      <alignment horizontal="center" wrapText="1"/>
    </xf>
    <xf numFmtId="0" fontId="4" fillId="3" borderId="3" xfId="4" applyFont="1" applyFill="1" applyBorder="1" applyAlignment="1" applyProtection="1">
      <alignment horizontal="center" wrapText="1"/>
    </xf>
    <xf numFmtId="4" fontId="4" fillId="3" borderId="3" xfId="2" applyNumberFormat="1" applyFont="1" applyFill="1" applyBorder="1" applyAlignment="1" applyProtection="1">
      <alignment horizontal="center"/>
      <protection locked="0"/>
    </xf>
    <xf numFmtId="4" fontId="4" fillId="3" borderId="3" xfId="0" applyNumberFormat="1" applyFont="1" applyFill="1" applyBorder="1" applyAlignment="1">
      <alignment horizontal="center"/>
    </xf>
    <xf numFmtId="165" fontId="6" fillId="3" borderId="3" xfId="2" applyNumberFormat="1" applyFont="1" applyFill="1" applyBorder="1" applyAlignment="1" applyProtection="1">
      <alignment horizontal="center"/>
      <protection locked="0"/>
    </xf>
    <xf numFmtId="2" fontId="4" fillId="3" borderId="3" xfId="2" applyNumberFormat="1" applyFont="1" applyFill="1" applyBorder="1" applyAlignment="1">
      <alignment horizontal="center"/>
    </xf>
    <xf numFmtId="2" fontId="4" fillId="3" borderId="3" xfId="2" applyNumberFormat="1" applyFont="1" applyFill="1" applyBorder="1" applyAlignment="1" applyProtection="1">
      <alignment horizontal="center"/>
    </xf>
    <xf numFmtId="2" fontId="4" fillId="3" borderId="31" xfId="2" applyNumberFormat="1" applyFont="1" applyFill="1" applyBorder="1" applyAlignment="1" applyProtection="1">
      <alignment horizontal="center"/>
    </xf>
    <xf numFmtId="0" fontId="4" fillId="3" borderId="2" xfId="4" applyFont="1" applyFill="1" applyBorder="1" applyAlignment="1" applyProtection="1">
      <alignment horizontal="center" wrapText="1"/>
    </xf>
    <xf numFmtId="0" fontId="4" fillId="3" borderId="5" xfId="4" applyFont="1" applyFill="1" applyBorder="1" applyAlignment="1" applyProtection="1">
      <alignment horizontal="center" wrapText="1"/>
    </xf>
    <xf numFmtId="2" fontId="4" fillId="3" borderId="5" xfId="2" applyNumberFormat="1" applyFont="1" applyFill="1" applyBorder="1" applyAlignment="1" applyProtection="1">
      <alignment horizontal="center"/>
    </xf>
    <xf numFmtId="0" fontId="4" fillId="3" borderId="4" xfId="4" applyFont="1" applyFill="1" applyBorder="1" applyAlignment="1" applyProtection="1">
      <alignment horizontal="center" wrapText="1"/>
    </xf>
    <xf numFmtId="43" fontId="5" fillId="3" borderId="17" xfId="1" applyFont="1" applyFill="1" applyBorder="1" applyAlignment="1" applyProtection="1">
      <alignment horizontal="center"/>
    </xf>
    <xf numFmtId="0" fontId="4" fillId="3" borderId="32" xfId="4" applyFont="1" applyFill="1" applyBorder="1" applyAlignment="1" applyProtection="1">
      <alignment horizontal="center" wrapText="1"/>
    </xf>
    <xf numFmtId="4" fontId="4" fillId="3" borderId="5" xfId="2" applyNumberFormat="1" applyFont="1" applyFill="1" applyBorder="1" applyAlignment="1" applyProtection="1">
      <alignment horizontal="center"/>
      <protection locked="0"/>
    </xf>
    <xf numFmtId="2" fontId="7" fillId="3" borderId="33" xfId="4" applyNumberFormat="1" applyFont="1" applyFill="1" applyBorder="1" applyAlignment="1">
      <alignment horizontal="center" wrapText="1"/>
    </xf>
    <xf numFmtId="2" fontId="7" fillId="3" borderId="9" xfId="4" applyNumberFormat="1" applyFont="1" applyFill="1" applyBorder="1" applyAlignment="1">
      <alignment horizontal="center" wrapText="1"/>
    </xf>
    <xf numFmtId="1" fontId="7" fillId="3" borderId="9" xfId="4" applyNumberFormat="1" applyFont="1" applyFill="1" applyBorder="1" applyAlignment="1">
      <alignment horizontal="center" wrapText="1"/>
    </xf>
    <xf numFmtId="4" fontId="7" fillId="3" borderId="9" xfId="4" applyNumberFormat="1" applyFont="1" applyFill="1" applyBorder="1" applyAlignment="1">
      <alignment horizontal="center" wrapText="1"/>
    </xf>
    <xf numFmtId="44" fontId="4" fillId="3" borderId="9" xfId="2" applyFont="1" applyFill="1" applyBorder="1" applyAlignment="1" applyProtection="1">
      <alignment horizontal="center"/>
    </xf>
    <xf numFmtId="2" fontId="7" fillId="3" borderId="9" xfId="4" applyNumberFormat="1" applyFont="1" applyFill="1" applyBorder="1" applyAlignment="1">
      <alignment horizontal="center" wrapText="1"/>
    </xf>
    <xf numFmtId="0" fontId="4" fillId="3" borderId="6" xfId="4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 vertical="center"/>
    </xf>
    <xf numFmtId="43" fontId="5" fillId="3" borderId="5" xfId="1" applyFont="1" applyFill="1" applyBorder="1" applyProtection="1"/>
    <xf numFmtId="1" fontId="4" fillId="3" borderId="3" xfId="4" applyNumberFormat="1" applyFont="1" applyFill="1" applyBorder="1" applyAlignment="1" applyProtection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/>
    </xf>
    <xf numFmtId="0" fontId="4" fillId="3" borderId="5" xfId="4" applyFont="1" applyFill="1" applyBorder="1" applyAlignment="1" applyProtection="1">
      <alignment horizontal="center" vertical="center" wrapText="1"/>
    </xf>
    <xf numFmtId="1" fontId="4" fillId="3" borderId="5" xfId="4" applyNumberFormat="1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7" fillId="3" borderId="18" xfId="4" applyFont="1" applyFill="1" applyBorder="1" applyAlignment="1">
      <alignment horizontal="center" vertical="center" wrapText="1"/>
    </xf>
    <xf numFmtId="168" fontId="7" fillId="3" borderId="35" xfId="4" applyNumberFormat="1" applyFont="1" applyFill="1" applyBorder="1" applyAlignment="1">
      <alignment horizontal="center" vertical="center" wrapText="1"/>
    </xf>
    <xf numFmtId="4" fontId="9" fillId="3" borderId="3" xfId="2" applyNumberFormat="1" applyFont="1" applyFill="1" applyBorder="1" applyAlignment="1" applyProtection="1">
      <alignment horizontal="center" vertical="center"/>
      <protection locked="0"/>
    </xf>
    <xf numFmtId="4" fontId="7" fillId="3" borderId="9" xfId="4" applyNumberFormat="1" applyFont="1" applyFill="1" applyBorder="1" applyAlignment="1">
      <alignment horizontal="center" vertical="center" wrapText="1"/>
    </xf>
    <xf numFmtId="166" fontId="7" fillId="3" borderId="9" xfId="4" applyNumberFormat="1" applyFont="1" applyFill="1" applyBorder="1" applyAlignment="1">
      <alignment horizontal="center" vertical="center" wrapText="1"/>
    </xf>
    <xf numFmtId="167" fontId="6" fillId="3" borderId="19" xfId="3" applyNumberFormat="1" applyFont="1" applyFill="1" applyBorder="1" applyAlignment="1">
      <alignment horizontal="center"/>
    </xf>
    <xf numFmtId="167" fontId="6" fillId="3" borderId="20" xfId="3" applyNumberFormat="1" applyFont="1" applyFill="1" applyBorder="1" applyAlignment="1">
      <alignment horizontal="center"/>
    </xf>
    <xf numFmtId="4" fontId="4" fillId="3" borderId="31" xfId="2" applyNumberFormat="1" applyFont="1" applyFill="1" applyBorder="1" applyAlignment="1" applyProtection="1">
      <alignment horizontal="center" vertical="center"/>
    </xf>
  </cellXfs>
  <cellStyles count="5">
    <cellStyle name="Hiperlink" xfId="4" builtinId="8"/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33317-51B7-46D0-9F23-8E001D709FDE}">
  <sheetPr>
    <pageSetUpPr fitToPage="1"/>
  </sheetPr>
  <dimension ref="B3:M23"/>
  <sheetViews>
    <sheetView zoomScale="110" zoomScaleNormal="110" workbookViewId="0">
      <selection activeCell="L15" sqref="L15"/>
    </sheetView>
  </sheetViews>
  <sheetFormatPr defaultRowHeight="15" x14ac:dyDescent="0.25"/>
  <cols>
    <col min="2" max="2" width="12.7109375" customWidth="1"/>
    <col min="3" max="3" width="14.5703125" customWidth="1"/>
    <col min="4" max="4" width="10.28515625" customWidth="1"/>
    <col min="5" max="5" width="12.28515625" bestFit="1" customWidth="1"/>
    <col min="6" max="6" width="13" customWidth="1"/>
    <col min="7" max="8" width="15" customWidth="1"/>
    <col min="9" max="9" width="17.42578125" customWidth="1"/>
    <col min="10" max="10" width="11.85546875" customWidth="1"/>
    <col min="11" max="11" width="16.5703125" customWidth="1"/>
    <col min="12" max="12" width="17.85546875" customWidth="1"/>
    <col min="13" max="13" width="16.42578125" customWidth="1"/>
  </cols>
  <sheetData>
    <row r="3" spans="2:13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x14ac:dyDescent="0.25"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x14ac:dyDescent="0.25">
      <c r="B5" s="2" t="s">
        <v>2</v>
      </c>
      <c r="C5" s="2" t="s">
        <v>3</v>
      </c>
      <c r="D5" s="2" t="s">
        <v>22</v>
      </c>
      <c r="E5" s="2" t="s">
        <v>23</v>
      </c>
      <c r="F5" s="2" t="s">
        <v>24</v>
      </c>
      <c r="G5" s="2" t="s">
        <v>7</v>
      </c>
      <c r="H5" s="3" t="s">
        <v>25</v>
      </c>
      <c r="I5" s="3" t="s">
        <v>26</v>
      </c>
      <c r="J5" s="3" t="s">
        <v>27</v>
      </c>
      <c r="K5" s="3" t="s">
        <v>28</v>
      </c>
      <c r="L5" s="3" t="s">
        <v>29</v>
      </c>
      <c r="M5" s="3" t="s">
        <v>30</v>
      </c>
    </row>
    <row r="6" spans="2:13" ht="35.25" customHeight="1" x14ac:dyDescent="0.25">
      <c r="B6" s="2"/>
      <c r="C6" s="2"/>
      <c r="D6" s="2"/>
      <c r="E6" s="2"/>
      <c r="F6" s="2"/>
      <c r="G6" s="2"/>
      <c r="H6" s="3"/>
      <c r="I6" s="3"/>
      <c r="J6" s="3"/>
      <c r="K6" s="3"/>
      <c r="L6" s="3"/>
      <c r="M6" s="3"/>
    </row>
    <row r="7" spans="2:13" x14ac:dyDescent="0.25">
      <c r="B7" s="37" t="s">
        <v>8</v>
      </c>
      <c r="C7" s="38" t="s">
        <v>9</v>
      </c>
      <c r="D7" s="39" t="s">
        <v>10</v>
      </c>
      <c r="E7" s="39" t="s">
        <v>10</v>
      </c>
      <c r="F7" s="40">
        <v>1071.18</v>
      </c>
      <c r="G7" s="5">
        <v>3</v>
      </c>
      <c r="H7" s="41">
        <v>3000000</v>
      </c>
      <c r="I7" s="42">
        <f>F7*G7</f>
        <v>3213.54</v>
      </c>
      <c r="J7" s="7">
        <v>4.8000000000000001E-4</v>
      </c>
      <c r="K7" s="42">
        <f>H7*J7</f>
        <v>1440</v>
      </c>
      <c r="L7" s="43">
        <f t="shared" ref="L7:L14" si="0">I7+K7</f>
        <v>4653.54</v>
      </c>
      <c r="M7" s="43">
        <f>L7*12</f>
        <v>55842.479999999996</v>
      </c>
    </row>
    <row r="8" spans="2:13" x14ac:dyDescent="0.25">
      <c r="B8" s="44" t="s">
        <v>11</v>
      </c>
      <c r="C8" s="45" t="s">
        <v>12</v>
      </c>
      <c r="D8" s="46">
        <v>96</v>
      </c>
      <c r="E8" s="47">
        <v>94.68</v>
      </c>
      <c r="F8" s="48">
        <f>D8*E8</f>
        <v>9089.2800000000007</v>
      </c>
      <c r="G8" s="9">
        <v>1</v>
      </c>
      <c r="H8" s="48">
        <v>700000</v>
      </c>
      <c r="I8" s="42">
        <f t="shared" ref="I8:I14" si="1">F8*G8</f>
        <v>9089.2800000000007</v>
      </c>
      <c r="J8" s="7">
        <v>4.8000000000000001E-4</v>
      </c>
      <c r="K8" s="42">
        <f t="shared" ref="K8:K14" si="2">H8*J8</f>
        <v>336</v>
      </c>
      <c r="L8" s="43">
        <f t="shared" si="0"/>
        <v>9425.2800000000007</v>
      </c>
      <c r="M8" s="43">
        <f t="shared" ref="M8:M14" si="3">L8*12</f>
        <v>113103.36000000002</v>
      </c>
    </row>
    <row r="9" spans="2:13" x14ac:dyDescent="0.25">
      <c r="B9" s="49"/>
      <c r="C9" s="45" t="s">
        <v>13</v>
      </c>
      <c r="D9" s="46">
        <v>318</v>
      </c>
      <c r="E9" s="47">
        <v>94.68</v>
      </c>
      <c r="F9" s="48">
        <f t="shared" ref="F9:F14" si="4">D9*E9</f>
        <v>30108.240000000002</v>
      </c>
      <c r="G9" s="9">
        <v>1</v>
      </c>
      <c r="H9" s="48">
        <v>800000</v>
      </c>
      <c r="I9" s="42">
        <f t="shared" si="1"/>
        <v>30108.240000000002</v>
      </c>
      <c r="J9" s="7">
        <v>4.8000000000000001E-4</v>
      </c>
      <c r="K9" s="42">
        <f t="shared" si="2"/>
        <v>384</v>
      </c>
      <c r="L9" s="43">
        <f t="shared" si="0"/>
        <v>30492.240000000002</v>
      </c>
      <c r="M9" s="43">
        <f t="shared" si="3"/>
        <v>365906.88</v>
      </c>
    </row>
    <row r="10" spans="2:13" x14ac:dyDescent="0.25">
      <c r="B10" s="49"/>
      <c r="C10" s="45" t="s">
        <v>14</v>
      </c>
      <c r="D10" s="46">
        <v>172</v>
      </c>
      <c r="E10" s="47">
        <v>94.68</v>
      </c>
      <c r="F10" s="48">
        <f t="shared" si="4"/>
        <v>16284.960000000001</v>
      </c>
      <c r="G10" s="9">
        <v>1</v>
      </c>
      <c r="H10" s="48">
        <v>800000</v>
      </c>
      <c r="I10" s="42">
        <f t="shared" si="1"/>
        <v>16284.960000000001</v>
      </c>
      <c r="J10" s="7">
        <v>4.8000000000000001E-4</v>
      </c>
      <c r="K10" s="42">
        <f t="shared" si="2"/>
        <v>384</v>
      </c>
      <c r="L10" s="43">
        <f t="shared" si="0"/>
        <v>16668.96</v>
      </c>
      <c r="M10" s="43">
        <f t="shared" si="3"/>
        <v>200027.51999999999</v>
      </c>
    </row>
    <row r="11" spans="2:13" x14ac:dyDescent="0.25">
      <c r="B11" s="49"/>
      <c r="C11" s="45" t="s">
        <v>15</v>
      </c>
      <c r="D11" s="46">
        <v>86</v>
      </c>
      <c r="E11" s="47">
        <v>94.68</v>
      </c>
      <c r="F11" s="48">
        <f t="shared" si="4"/>
        <v>8142.4800000000005</v>
      </c>
      <c r="G11" s="9">
        <v>1</v>
      </c>
      <c r="H11" s="48">
        <v>800000</v>
      </c>
      <c r="I11" s="42">
        <f t="shared" si="1"/>
        <v>8142.4800000000005</v>
      </c>
      <c r="J11" s="7">
        <v>4.8000000000000001E-4</v>
      </c>
      <c r="K11" s="42">
        <f t="shared" si="2"/>
        <v>384</v>
      </c>
      <c r="L11" s="43">
        <f t="shared" si="0"/>
        <v>8526.48</v>
      </c>
      <c r="M11" s="43">
        <f t="shared" si="3"/>
        <v>102317.75999999999</v>
      </c>
    </row>
    <row r="12" spans="2:13" x14ac:dyDescent="0.25">
      <c r="B12" s="49"/>
      <c r="C12" s="45" t="s">
        <v>16</v>
      </c>
      <c r="D12" s="46">
        <v>380</v>
      </c>
      <c r="E12" s="47">
        <v>94.68</v>
      </c>
      <c r="F12" s="48">
        <f t="shared" si="4"/>
        <v>35978.400000000001</v>
      </c>
      <c r="G12" s="9">
        <v>1</v>
      </c>
      <c r="H12" s="48">
        <v>800000</v>
      </c>
      <c r="I12" s="42">
        <f t="shared" si="1"/>
        <v>35978.400000000001</v>
      </c>
      <c r="J12" s="7">
        <v>4.8000000000000001E-4</v>
      </c>
      <c r="K12" s="42">
        <f t="shared" si="2"/>
        <v>384</v>
      </c>
      <c r="L12" s="43">
        <f t="shared" si="0"/>
        <v>36362.400000000001</v>
      </c>
      <c r="M12" s="43">
        <f t="shared" si="3"/>
        <v>436348.80000000005</v>
      </c>
    </row>
    <row r="13" spans="2:13" x14ac:dyDescent="0.25">
      <c r="B13" s="49"/>
      <c r="C13" s="45" t="s">
        <v>17</v>
      </c>
      <c r="D13" s="46">
        <v>504</v>
      </c>
      <c r="E13" s="47">
        <v>94.68</v>
      </c>
      <c r="F13" s="48">
        <f t="shared" si="4"/>
        <v>47718.720000000001</v>
      </c>
      <c r="G13" s="9">
        <v>1</v>
      </c>
      <c r="H13" s="48">
        <v>600000</v>
      </c>
      <c r="I13" s="42">
        <f t="shared" si="1"/>
        <v>47718.720000000001</v>
      </c>
      <c r="J13" s="7">
        <v>4.8000000000000001E-4</v>
      </c>
      <c r="K13" s="42">
        <f t="shared" si="2"/>
        <v>288</v>
      </c>
      <c r="L13" s="43">
        <f t="shared" si="0"/>
        <v>48006.720000000001</v>
      </c>
      <c r="M13" s="43">
        <f t="shared" si="3"/>
        <v>576080.64000000001</v>
      </c>
    </row>
    <row r="14" spans="2:13" x14ac:dyDescent="0.25">
      <c r="B14" s="50"/>
      <c r="C14" s="45" t="s">
        <v>18</v>
      </c>
      <c r="D14" s="46">
        <v>274</v>
      </c>
      <c r="E14" s="47">
        <v>94.68</v>
      </c>
      <c r="F14" s="48">
        <f t="shared" si="4"/>
        <v>25942.320000000003</v>
      </c>
      <c r="G14" s="9">
        <v>1</v>
      </c>
      <c r="H14" s="48">
        <v>800000</v>
      </c>
      <c r="I14" s="42">
        <f t="shared" si="1"/>
        <v>25942.320000000003</v>
      </c>
      <c r="J14" s="7">
        <v>4.8000000000000001E-4</v>
      </c>
      <c r="K14" s="42">
        <f t="shared" si="2"/>
        <v>384</v>
      </c>
      <c r="L14" s="43">
        <f t="shared" si="0"/>
        <v>26326.320000000003</v>
      </c>
      <c r="M14" s="43">
        <f t="shared" si="3"/>
        <v>315915.84000000003</v>
      </c>
    </row>
    <row r="15" spans="2:13" ht="15.75" thickBot="1" x14ac:dyDescent="0.3">
      <c r="B15" s="51" t="s">
        <v>19</v>
      </c>
      <c r="C15" s="52"/>
      <c r="D15" s="52"/>
      <c r="E15" s="52"/>
      <c r="F15" s="52"/>
      <c r="G15" s="53">
        <f>SUM(G7:G14)</f>
        <v>10</v>
      </c>
      <c r="H15" s="54">
        <f>SUM(H7:H14)</f>
        <v>8300000</v>
      </c>
      <c r="I15" s="54">
        <f>SUM(I7:I14)</f>
        <v>176477.94</v>
      </c>
      <c r="J15" s="12"/>
      <c r="K15" s="54">
        <f>SUM(K7:K14)</f>
        <v>3984</v>
      </c>
      <c r="L15" s="54">
        <f>SUM(L7:L14)</f>
        <v>180461.94</v>
      </c>
      <c r="M15" s="43">
        <f>L15*12</f>
        <v>2165543.2800000003</v>
      </c>
    </row>
    <row r="16" spans="2:13" ht="15.75" thickBot="1" x14ac:dyDescent="0.3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2:13" x14ac:dyDescent="0.25">
      <c r="B17" s="14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6"/>
    </row>
    <row r="18" spans="2:13" ht="29.25" customHeight="1" x14ac:dyDescent="0.25">
      <c r="B18" s="17" t="s">
        <v>31</v>
      </c>
      <c r="C18" s="18"/>
      <c r="D18" s="18"/>
      <c r="E18" s="18"/>
      <c r="F18" s="18"/>
      <c r="G18" s="19" t="s">
        <v>32</v>
      </c>
      <c r="H18" s="18"/>
      <c r="I18" s="20"/>
      <c r="J18" s="19" t="s">
        <v>33</v>
      </c>
      <c r="K18" s="20"/>
      <c r="L18" s="21" t="s">
        <v>34</v>
      </c>
      <c r="M18" s="22" t="s">
        <v>35</v>
      </c>
    </row>
    <row r="19" spans="2:13" ht="15.75" thickBot="1" x14ac:dyDescent="0.3">
      <c r="B19" s="55">
        <v>2000000</v>
      </c>
      <c r="C19" s="56"/>
      <c r="D19" s="56"/>
      <c r="E19" s="56"/>
      <c r="F19" s="56"/>
      <c r="G19" s="57">
        <v>3600000</v>
      </c>
      <c r="H19" s="58"/>
      <c r="I19" s="59"/>
      <c r="J19" s="23">
        <v>1.25E-4</v>
      </c>
      <c r="K19" s="24"/>
      <c r="L19" s="60">
        <f>G19*J19</f>
        <v>450</v>
      </c>
      <c r="M19" s="61">
        <f>L19*12</f>
        <v>5400</v>
      </c>
    </row>
    <row r="20" spans="2:13" ht="15.75" thickBot="1" x14ac:dyDescent="0.3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2:13" x14ac:dyDescent="0.25">
      <c r="B21" s="26" t="s">
        <v>21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8"/>
    </row>
    <row r="22" spans="2:13" x14ac:dyDescent="0.25">
      <c r="B22" s="29" t="s">
        <v>36</v>
      </c>
      <c r="C22" s="30"/>
      <c r="D22" s="30"/>
      <c r="E22" s="30"/>
      <c r="F22" s="31"/>
      <c r="G22" s="19" t="s">
        <v>37</v>
      </c>
      <c r="H22" s="18"/>
      <c r="I22" s="18"/>
      <c r="J22" s="18"/>
      <c r="K22" s="20"/>
      <c r="L22" s="32" t="s">
        <v>38</v>
      </c>
      <c r="M22" s="33"/>
    </row>
    <row r="23" spans="2:13" ht="15.75" thickBot="1" x14ac:dyDescent="0.3">
      <c r="B23" s="34"/>
      <c r="C23" s="35"/>
      <c r="D23" s="35"/>
      <c r="E23" s="35"/>
      <c r="F23" s="36"/>
      <c r="G23" s="62">
        <f>L15+L19</f>
        <v>180911.94</v>
      </c>
      <c r="H23" s="56"/>
      <c r="I23" s="56"/>
      <c r="J23" s="56"/>
      <c r="K23" s="63"/>
      <c r="L23" s="64">
        <f>M15+M19</f>
        <v>2170943.2800000003</v>
      </c>
      <c r="M23" s="65"/>
    </row>
  </sheetData>
  <sheetProtection selectLockedCells="1"/>
  <mergeCells count="30">
    <mergeCell ref="B21:M21"/>
    <mergeCell ref="B22:F23"/>
    <mergeCell ref="G22:K22"/>
    <mergeCell ref="L22:M22"/>
    <mergeCell ref="G23:K23"/>
    <mergeCell ref="L23:M23"/>
    <mergeCell ref="B16:M16"/>
    <mergeCell ref="B17:M17"/>
    <mergeCell ref="B18:F18"/>
    <mergeCell ref="G18:I18"/>
    <mergeCell ref="J18:K18"/>
    <mergeCell ref="B19:F19"/>
    <mergeCell ref="G19:I19"/>
    <mergeCell ref="J19:K19"/>
    <mergeCell ref="J5:J6"/>
    <mergeCell ref="K5:K6"/>
    <mergeCell ref="L5:L6"/>
    <mergeCell ref="M5:M6"/>
    <mergeCell ref="B8:B14"/>
    <mergeCell ref="B15:F15"/>
    <mergeCell ref="B3:M3"/>
    <mergeCell ref="B4:M4"/>
    <mergeCell ref="B5:B6"/>
    <mergeCell ref="C5:C6"/>
    <mergeCell ref="D5:D6"/>
    <mergeCell ref="E5:E6"/>
    <mergeCell ref="F5:F6"/>
    <mergeCell ref="G5:G6"/>
    <mergeCell ref="H5:H6"/>
    <mergeCell ref="I5:I6"/>
  </mergeCells>
  <pageMargins left="0.511811024" right="0.511811024" top="0.78740157499999996" bottom="0.78740157499999996" header="0.31496062000000002" footer="0.31496062000000002"/>
  <pageSetup paperSize="9" scale="63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DA784-2940-4B96-A52F-CC67368A4661}">
  <sheetPr>
    <pageSetUpPr fitToPage="1"/>
  </sheetPr>
  <dimension ref="B2:M18"/>
  <sheetViews>
    <sheetView zoomScale="120" zoomScaleNormal="120" workbookViewId="0">
      <selection activeCell="L23" sqref="L23"/>
    </sheetView>
  </sheetViews>
  <sheetFormatPr defaultRowHeight="15" x14ac:dyDescent="0.25"/>
  <cols>
    <col min="2" max="2" width="13.28515625" customWidth="1"/>
    <col min="3" max="3" width="17" customWidth="1"/>
    <col min="4" max="4" width="8.7109375" customWidth="1"/>
    <col min="5" max="5" width="9.42578125" customWidth="1"/>
    <col min="6" max="6" width="11.85546875" customWidth="1"/>
    <col min="7" max="7" width="14.140625" customWidth="1"/>
    <col min="8" max="9" width="14.5703125" customWidth="1"/>
    <col min="10" max="10" width="12.5703125" customWidth="1"/>
    <col min="11" max="11" width="20.28515625" customWidth="1"/>
    <col min="12" max="12" width="17" customWidth="1"/>
    <col min="13" max="13" width="21.7109375" customWidth="1"/>
  </cols>
  <sheetData>
    <row r="2" spans="2:13" x14ac:dyDescent="0.25">
      <c r="B2" s="1" t="s">
        <v>40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x14ac:dyDescent="0.25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6" customHeight="1" x14ac:dyDescent="0.25">
      <c r="B4" s="83" t="s">
        <v>2</v>
      </c>
      <c r="C4" s="83" t="s">
        <v>3</v>
      </c>
      <c r="D4" s="83" t="s">
        <v>4</v>
      </c>
      <c r="E4" s="83" t="s">
        <v>23</v>
      </c>
      <c r="F4" s="83" t="s">
        <v>24</v>
      </c>
      <c r="G4" s="83" t="s">
        <v>49</v>
      </c>
      <c r="H4" s="84" t="s">
        <v>50</v>
      </c>
      <c r="I4" s="84" t="s">
        <v>51</v>
      </c>
      <c r="J4" s="84" t="s">
        <v>52</v>
      </c>
      <c r="K4" s="84" t="s">
        <v>28</v>
      </c>
      <c r="L4" s="84" t="s">
        <v>29</v>
      </c>
      <c r="M4" s="84" t="s">
        <v>30</v>
      </c>
    </row>
    <row r="5" spans="2:13" x14ac:dyDescent="0.25">
      <c r="B5" s="85" t="s">
        <v>8</v>
      </c>
      <c r="C5" s="86" t="s">
        <v>41</v>
      </c>
      <c r="D5" s="5" t="s">
        <v>10</v>
      </c>
      <c r="E5" s="39" t="s">
        <v>10</v>
      </c>
      <c r="F5" s="87">
        <v>2001.08</v>
      </c>
      <c r="G5" s="6">
        <v>2</v>
      </c>
      <c r="H5" s="88">
        <v>2000000</v>
      </c>
      <c r="I5" s="88">
        <f>F5*G5</f>
        <v>4002.16</v>
      </c>
      <c r="J5" s="89">
        <v>4.8000000000000001E-4</v>
      </c>
      <c r="K5" s="90">
        <f>H5*J5</f>
        <v>960</v>
      </c>
      <c r="L5" s="91">
        <f>I5+K5</f>
        <v>4962.16</v>
      </c>
      <c r="M5" s="92">
        <f>L5*12</f>
        <v>59545.919999999998</v>
      </c>
    </row>
    <row r="6" spans="2:13" ht="22.5" x14ac:dyDescent="0.25">
      <c r="B6" s="93"/>
      <c r="C6" s="94" t="s">
        <v>42</v>
      </c>
      <c r="D6" s="9" t="s">
        <v>10</v>
      </c>
      <c r="E6" s="46" t="s">
        <v>10</v>
      </c>
      <c r="F6" s="87">
        <v>2001.08</v>
      </c>
      <c r="G6" s="10">
        <v>1</v>
      </c>
      <c r="H6" s="88">
        <v>1200000</v>
      </c>
      <c r="I6" s="88">
        <f>F6*G6</f>
        <v>2001.08</v>
      </c>
      <c r="J6" s="89">
        <v>4.8000000000000001E-4</v>
      </c>
      <c r="K6" s="90">
        <f>H6*J6</f>
        <v>576</v>
      </c>
      <c r="L6" s="95">
        <f>I6+K6</f>
        <v>2577.08</v>
      </c>
      <c r="M6" s="92">
        <f t="shared" ref="M6:M10" si="0">L6*12</f>
        <v>30924.959999999999</v>
      </c>
    </row>
    <row r="7" spans="2:13" ht="15" customHeight="1" x14ac:dyDescent="0.25">
      <c r="B7" s="96" t="s">
        <v>11</v>
      </c>
      <c r="C7" s="97" t="s">
        <v>43</v>
      </c>
      <c r="D7" s="10">
        <v>174</v>
      </c>
      <c r="E7" s="47">
        <v>95.66</v>
      </c>
      <c r="F7" s="88">
        <f>D7*E7</f>
        <v>16644.84</v>
      </c>
      <c r="G7" s="10">
        <v>1</v>
      </c>
      <c r="H7" s="88">
        <v>200000</v>
      </c>
      <c r="I7" s="88">
        <f>F7*G7</f>
        <v>16644.84</v>
      </c>
      <c r="J7" s="89">
        <v>4.8000000000000001E-4</v>
      </c>
      <c r="K7" s="90">
        <f>H7*J7</f>
        <v>96</v>
      </c>
      <c r="L7" s="95">
        <f>I7+K7</f>
        <v>16740.84</v>
      </c>
      <c r="M7" s="92">
        <f t="shared" si="0"/>
        <v>200890.08000000002</v>
      </c>
    </row>
    <row r="8" spans="2:13" x14ac:dyDescent="0.25">
      <c r="B8" s="93"/>
      <c r="C8" s="97" t="s">
        <v>44</v>
      </c>
      <c r="D8" s="10">
        <v>300</v>
      </c>
      <c r="E8" s="47">
        <v>95.66</v>
      </c>
      <c r="F8" s="88">
        <f>D8*E8</f>
        <v>28698</v>
      </c>
      <c r="G8" s="10">
        <v>1</v>
      </c>
      <c r="H8" s="88">
        <v>600000</v>
      </c>
      <c r="I8" s="88">
        <f>F8*G8</f>
        <v>28698</v>
      </c>
      <c r="J8" s="89">
        <v>4.8000000000000001E-4</v>
      </c>
      <c r="K8" s="90">
        <f>H8*J8</f>
        <v>288</v>
      </c>
      <c r="L8" s="95">
        <f>I8+K8</f>
        <v>28986</v>
      </c>
      <c r="M8" s="92">
        <f t="shared" si="0"/>
        <v>347832</v>
      </c>
    </row>
    <row r="9" spans="2:13" x14ac:dyDescent="0.25">
      <c r="B9" s="98" t="s">
        <v>39</v>
      </c>
      <c r="C9" s="97" t="s">
        <v>45</v>
      </c>
      <c r="D9" s="9" t="s">
        <v>10</v>
      </c>
      <c r="E9" s="46" t="s">
        <v>10</v>
      </c>
      <c r="F9" s="99">
        <v>157406.06</v>
      </c>
      <c r="G9" s="10">
        <v>1</v>
      </c>
      <c r="H9" s="88">
        <v>500000</v>
      </c>
      <c r="I9" s="88">
        <f>F9*G9</f>
        <v>157406.06</v>
      </c>
      <c r="J9" s="89">
        <v>4.4000000000000002E-4</v>
      </c>
      <c r="K9" s="90">
        <f>H9*J9</f>
        <v>220</v>
      </c>
      <c r="L9" s="95">
        <f>I9+K9</f>
        <v>157626.06</v>
      </c>
      <c r="M9" s="92">
        <f t="shared" si="0"/>
        <v>1891512.72</v>
      </c>
    </row>
    <row r="10" spans="2:13" ht="15.75" customHeight="1" thickBot="1" x14ac:dyDescent="0.3">
      <c r="B10" s="100" t="s">
        <v>46</v>
      </c>
      <c r="C10" s="101"/>
      <c r="D10" s="101"/>
      <c r="E10" s="101"/>
      <c r="F10" s="101"/>
      <c r="G10" s="102">
        <f>SUM(G5:G9)</f>
        <v>6</v>
      </c>
      <c r="H10" s="103">
        <f>SUM(H5:H9)</f>
        <v>4500000</v>
      </c>
      <c r="I10" s="103">
        <f>SUM(I5:I9)</f>
        <v>208752.14</v>
      </c>
      <c r="J10" s="104"/>
      <c r="K10" s="105">
        <f>SUM(K5:K9)</f>
        <v>2140</v>
      </c>
      <c r="L10" s="105">
        <f>SUM(L5:L9)</f>
        <v>210892.14</v>
      </c>
      <c r="M10" s="92">
        <f t="shared" si="0"/>
        <v>2530705.6800000002</v>
      </c>
    </row>
    <row r="11" spans="2:13" ht="15.75" thickBot="1" x14ac:dyDescent="0.3"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</row>
    <row r="12" spans="2:13" x14ac:dyDescent="0.25">
      <c r="B12" s="26" t="s">
        <v>47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/>
    </row>
    <row r="13" spans="2:13" ht="25.5" customHeight="1" x14ac:dyDescent="0.25">
      <c r="B13" s="70" t="s">
        <v>31</v>
      </c>
      <c r="C13" s="71"/>
      <c r="D13" s="71"/>
      <c r="E13" s="71"/>
      <c r="F13" s="71"/>
      <c r="G13" s="72" t="s">
        <v>32</v>
      </c>
      <c r="H13" s="71"/>
      <c r="I13" s="73"/>
      <c r="J13" s="72" t="s">
        <v>33</v>
      </c>
      <c r="K13" s="73"/>
      <c r="L13" s="74" t="s">
        <v>34</v>
      </c>
      <c r="M13" s="22" t="s">
        <v>53</v>
      </c>
    </row>
    <row r="14" spans="2:13" ht="15.75" thickBot="1" x14ac:dyDescent="0.3">
      <c r="B14" s="55">
        <v>1200000</v>
      </c>
      <c r="C14" s="56"/>
      <c r="D14" s="56"/>
      <c r="E14" s="56"/>
      <c r="F14" s="56"/>
      <c r="G14" s="57">
        <v>3000000</v>
      </c>
      <c r="H14" s="58"/>
      <c r="I14" s="59"/>
      <c r="J14" s="23">
        <v>1.25E-4</v>
      </c>
      <c r="K14" s="24"/>
      <c r="L14" s="60">
        <f>G14*J14</f>
        <v>375</v>
      </c>
      <c r="M14" s="61">
        <f>L14*12</f>
        <v>4500</v>
      </c>
    </row>
    <row r="15" spans="2:13" ht="15.75" thickBot="1" x14ac:dyDescent="0.3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2:13" x14ac:dyDescent="0.25">
      <c r="B16" s="26" t="s">
        <v>48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/>
    </row>
    <row r="17" spans="2:13" x14ac:dyDescent="0.25">
      <c r="B17" s="75" t="s">
        <v>36</v>
      </c>
      <c r="C17" s="76"/>
      <c r="D17" s="76"/>
      <c r="E17" s="76"/>
      <c r="F17" s="77"/>
      <c r="G17" s="72" t="s">
        <v>37</v>
      </c>
      <c r="H17" s="71"/>
      <c r="I17" s="71"/>
      <c r="J17" s="71"/>
      <c r="K17" s="73"/>
      <c r="L17" s="78" t="s">
        <v>38</v>
      </c>
      <c r="M17" s="79"/>
    </row>
    <row r="18" spans="2:13" ht="13.5" customHeight="1" thickBot="1" x14ac:dyDescent="0.3">
      <c r="B18" s="80"/>
      <c r="C18" s="81"/>
      <c r="D18" s="81"/>
      <c r="E18" s="81"/>
      <c r="F18" s="82"/>
      <c r="G18" s="62">
        <f>L10+L14</f>
        <v>211267.14</v>
      </c>
      <c r="H18" s="56"/>
      <c r="I18" s="56"/>
      <c r="J18" s="56"/>
      <c r="K18" s="63"/>
      <c r="L18" s="64">
        <f>M10+M14</f>
        <v>2535205.6800000002</v>
      </c>
      <c r="M18" s="65"/>
    </row>
  </sheetData>
  <sheetProtection selectLockedCells="1"/>
  <mergeCells count="19">
    <mergeCell ref="B16:M16"/>
    <mergeCell ref="B17:F18"/>
    <mergeCell ref="G17:K17"/>
    <mergeCell ref="L17:M17"/>
    <mergeCell ref="G18:K18"/>
    <mergeCell ref="L18:M18"/>
    <mergeCell ref="B12:M12"/>
    <mergeCell ref="B13:F13"/>
    <mergeCell ref="G13:I13"/>
    <mergeCell ref="J13:K13"/>
    <mergeCell ref="B14:F14"/>
    <mergeCell ref="G14:I14"/>
    <mergeCell ref="J14:K14"/>
    <mergeCell ref="B2:M2"/>
    <mergeCell ref="B3:M3"/>
    <mergeCell ref="B5:B6"/>
    <mergeCell ref="B7:B8"/>
    <mergeCell ref="B10:F10"/>
    <mergeCell ref="B11:M11"/>
  </mergeCells>
  <pageMargins left="0.511811024" right="0.511811024" top="0.78740157499999996" bottom="0.78740157499999996" header="0.31496062000000002" footer="0.31496062000000002"/>
  <pageSetup paperSize="9" scale="66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9D0AA-B083-4231-933F-A4B692D81DFC}">
  <sheetPr>
    <pageSetUpPr fitToPage="1"/>
  </sheetPr>
  <dimension ref="B3:M30"/>
  <sheetViews>
    <sheetView workbookViewId="0">
      <selection activeCell="O31" sqref="O31"/>
    </sheetView>
  </sheetViews>
  <sheetFormatPr defaultRowHeight="15" x14ac:dyDescent="0.25"/>
  <cols>
    <col min="2" max="2" width="14.42578125" customWidth="1"/>
    <col min="3" max="3" width="18.5703125" customWidth="1"/>
    <col min="4" max="4" width="9.5703125" bestFit="1" customWidth="1"/>
    <col min="5" max="5" width="9.85546875" customWidth="1"/>
    <col min="6" max="6" width="12.7109375" customWidth="1"/>
    <col min="7" max="7" width="15.140625" customWidth="1"/>
    <col min="8" max="9" width="14" customWidth="1"/>
    <col min="10" max="10" width="12.85546875" customWidth="1"/>
    <col min="11" max="11" width="17.5703125" customWidth="1"/>
    <col min="12" max="12" width="16.42578125" customWidth="1"/>
    <col min="13" max="13" width="19" customWidth="1"/>
    <col min="15" max="15" width="14.42578125" bestFit="1" customWidth="1"/>
  </cols>
  <sheetData>
    <row r="3" spans="2:13" x14ac:dyDescent="0.25">
      <c r="B3" s="1" t="s">
        <v>54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x14ac:dyDescent="0.25"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5" customHeight="1" x14ac:dyDescent="0.25">
      <c r="B5" s="2" t="s">
        <v>54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3" t="s">
        <v>73</v>
      </c>
      <c r="I5" s="3" t="s">
        <v>51</v>
      </c>
      <c r="J5" s="3" t="s">
        <v>52</v>
      </c>
      <c r="K5" s="3" t="s">
        <v>28</v>
      </c>
      <c r="L5" s="3" t="s">
        <v>29</v>
      </c>
      <c r="M5" s="3" t="s">
        <v>74</v>
      </c>
    </row>
    <row r="6" spans="2:13" ht="21" customHeight="1" x14ac:dyDescent="0.25">
      <c r="B6" s="2"/>
      <c r="C6" s="2"/>
      <c r="D6" s="2"/>
      <c r="E6" s="2"/>
      <c r="F6" s="2"/>
      <c r="G6" s="2"/>
      <c r="H6" s="3"/>
      <c r="I6" s="3"/>
      <c r="J6" s="3"/>
      <c r="K6" s="3"/>
      <c r="L6" s="3"/>
      <c r="M6" s="3"/>
    </row>
    <row r="7" spans="2:13" x14ac:dyDescent="0.25">
      <c r="B7" s="106" t="s">
        <v>8</v>
      </c>
      <c r="C7" s="4" t="s">
        <v>55</v>
      </c>
      <c r="D7" s="107" t="s">
        <v>10</v>
      </c>
      <c r="E7" s="39" t="s">
        <v>10</v>
      </c>
      <c r="F7" s="119">
        <v>1179.31</v>
      </c>
      <c r="G7" s="108">
        <v>2</v>
      </c>
      <c r="H7" s="88">
        <v>2400000</v>
      </c>
      <c r="I7" s="42">
        <f>F7*G7</f>
        <v>2358.62</v>
      </c>
      <c r="J7" s="7">
        <v>4.8000000000000001E-4</v>
      </c>
      <c r="K7" s="42">
        <f>H7*J7</f>
        <v>1152</v>
      </c>
      <c r="L7" s="43">
        <f>I7+K7</f>
        <v>3510.62</v>
      </c>
      <c r="M7" s="43">
        <f>L7*12</f>
        <v>42127.44</v>
      </c>
    </row>
    <row r="8" spans="2:13" x14ac:dyDescent="0.25">
      <c r="B8" s="8" t="s">
        <v>11</v>
      </c>
      <c r="C8" s="109" t="s">
        <v>56</v>
      </c>
      <c r="D8" s="110">
        <v>51</v>
      </c>
      <c r="E8" s="47">
        <v>96.52</v>
      </c>
      <c r="F8" s="88">
        <f>D8*E8</f>
        <v>4922.5199999999995</v>
      </c>
      <c r="G8" s="111">
        <v>1</v>
      </c>
      <c r="H8" s="88">
        <v>500000</v>
      </c>
      <c r="I8" s="42">
        <f t="shared" ref="I8:I21" si="0">F8*G8</f>
        <v>4922.5199999999995</v>
      </c>
      <c r="J8" s="7">
        <v>4.8000000000000001E-4</v>
      </c>
      <c r="K8" s="42">
        <f t="shared" ref="K8:K21" si="1">H8*J8</f>
        <v>240</v>
      </c>
      <c r="L8" s="43">
        <f t="shared" ref="L8:L21" si="2">I8+K8</f>
        <v>5162.5199999999995</v>
      </c>
      <c r="M8" s="43">
        <f t="shared" ref="M8:M21" si="3">L8*12</f>
        <v>61950.239999999991</v>
      </c>
    </row>
    <row r="9" spans="2:13" x14ac:dyDescent="0.25">
      <c r="B9" s="11"/>
      <c r="C9" s="109" t="s">
        <v>57</v>
      </c>
      <c r="D9" s="112">
        <v>171</v>
      </c>
      <c r="E9" s="47">
        <v>96.52</v>
      </c>
      <c r="F9" s="88">
        <f t="shared" ref="F9:F21" si="4">D9*E9</f>
        <v>16504.919999999998</v>
      </c>
      <c r="G9" s="111">
        <v>1</v>
      </c>
      <c r="H9" s="88">
        <v>600000</v>
      </c>
      <c r="I9" s="42">
        <f t="shared" si="0"/>
        <v>16504.919999999998</v>
      </c>
      <c r="J9" s="7">
        <v>4.8000000000000001E-4</v>
      </c>
      <c r="K9" s="42">
        <f t="shared" si="1"/>
        <v>288</v>
      </c>
      <c r="L9" s="43">
        <f t="shared" si="2"/>
        <v>16792.919999999998</v>
      </c>
      <c r="M9" s="43">
        <f t="shared" si="3"/>
        <v>201515.03999999998</v>
      </c>
    </row>
    <row r="10" spans="2:13" x14ac:dyDescent="0.25">
      <c r="B10" s="11"/>
      <c r="C10" s="109" t="s">
        <v>58</v>
      </c>
      <c r="D10" s="112">
        <v>224</v>
      </c>
      <c r="E10" s="47">
        <v>96.52</v>
      </c>
      <c r="F10" s="88">
        <f t="shared" si="4"/>
        <v>21620.48</v>
      </c>
      <c r="G10" s="111">
        <v>1</v>
      </c>
      <c r="H10" s="88">
        <v>2000000</v>
      </c>
      <c r="I10" s="42">
        <f t="shared" si="0"/>
        <v>21620.48</v>
      </c>
      <c r="J10" s="7">
        <v>4.8000000000000001E-4</v>
      </c>
      <c r="K10" s="42">
        <f t="shared" si="1"/>
        <v>960</v>
      </c>
      <c r="L10" s="43">
        <f t="shared" si="2"/>
        <v>22580.48</v>
      </c>
      <c r="M10" s="43">
        <f t="shared" si="3"/>
        <v>270965.76000000001</v>
      </c>
    </row>
    <row r="11" spans="2:13" x14ac:dyDescent="0.25">
      <c r="B11" s="11"/>
      <c r="C11" s="109" t="s">
        <v>59</v>
      </c>
      <c r="D11" s="112">
        <v>288</v>
      </c>
      <c r="E11" s="47">
        <v>96.52</v>
      </c>
      <c r="F11" s="88">
        <f t="shared" si="4"/>
        <v>27797.759999999998</v>
      </c>
      <c r="G11" s="111">
        <v>1</v>
      </c>
      <c r="H11" s="88">
        <v>900000</v>
      </c>
      <c r="I11" s="42">
        <f t="shared" si="0"/>
        <v>27797.759999999998</v>
      </c>
      <c r="J11" s="7">
        <v>4.8000000000000001E-4</v>
      </c>
      <c r="K11" s="42">
        <f t="shared" si="1"/>
        <v>432</v>
      </c>
      <c r="L11" s="43">
        <f t="shared" si="2"/>
        <v>28229.759999999998</v>
      </c>
      <c r="M11" s="43">
        <f t="shared" si="3"/>
        <v>338757.12</v>
      </c>
    </row>
    <row r="12" spans="2:13" ht="15" customHeight="1" x14ac:dyDescent="0.25">
      <c r="B12" s="11"/>
      <c r="C12" s="109" t="s">
        <v>60</v>
      </c>
      <c r="D12" s="112">
        <v>193</v>
      </c>
      <c r="E12" s="47">
        <v>96.52</v>
      </c>
      <c r="F12" s="88">
        <f t="shared" si="4"/>
        <v>18628.36</v>
      </c>
      <c r="G12" s="111">
        <v>2</v>
      </c>
      <c r="H12" s="88">
        <v>2000000</v>
      </c>
      <c r="I12" s="42">
        <f t="shared" si="0"/>
        <v>37256.720000000001</v>
      </c>
      <c r="J12" s="7">
        <v>4.8000000000000001E-4</v>
      </c>
      <c r="K12" s="42">
        <f t="shared" si="1"/>
        <v>960</v>
      </c>
      <c r="L12" s="43">
        <f t="shared" si="2"/>
        <v>38216.720000000001</v>
      </c>
      <c r="M12" s="43">
        <f t="shared" si="3"/>
        <v>458600.64</v>
      </c>
    </row>
    <row r="13" spans="2:13" x14ac:dyDescent="0.25">
      <c r="B13" s="11"/>
      <c r="C13" s="109" t="s">
        <v>61</v>
      </c>
      <c r="D13" s="112">
        <v>193</v>
      </c>
      <c r="E13" s="47">
        <v>96.52</v>
      </c>
      <c r="F13" s="88">
        <f t="shared" si="4"/>
        <v>18628.36</v>
      </c>
      <c r="G13" s="111">
        <v>1</v>
      </c>
      <c r="H13" s="88">
        <v>1000000</v>
      </c>
      <c r="I13" s="42">
        <f t="shared" si="0"/>
        <v>18628.36</v>
      </c>
      <c r="J13" s="7">
        <v>4.8000000000000001E-4</v>
      </c>
      <c r="K13" s="42">
        <f t="shared" si="1"/>
        <v>480</v>
      </c>
      <c r="L13" s="43">
        <f t="shared" si="2"/>
        <v>19108.36</v>
      </c>
      <c r="M13" s="43">
        <f t="shared" si="3"/>
        <v>229300.32</v>
      </c>
    </row>
    <row r="14" spans="2:13" x14ac:dyDescent="0.25">
      <c r="B14" s="11"/>
      <c r="C14" s="109" t="s">
        <v>62</v>
      </c>
      <c r="D14" s="112">
        <v>370</v>
      </c>
      <c r="E14" s="47">
        <v>96.52</v>
      </c>
      <c r="F14" s="88">
        <f t="shared" si="4"/>
        <v>35712.400000000001</v>
      </c>
      <c r="G14" s="111">
        <v>2</v>
      </c>
      <c r="H14" s="88">
        <v>1500000</v>
      </c>
      <c r="I14" s="42">
        <f t="shared" si="0"/>
        <v>71424.800000000003</v>
      </c>
      <c r="J14" s="7">
        <v>4.8000000000000001E-4</v>
      </c>
      <c r="K14" s="42">
        <f t="shared" si="1"/>
        <v>720</v>
      </c>
      <c r="L14" s="43">
        <f t="shared" si="2"/>
        <v>72144.800000000003</v>
      </c>
      <c r="M14" s="43">
        <f t="shared" si="3"/>
        <v>865737.60000000009</v>
      </c>
    </row>
    <row r="15" spans="2:13" x14ac:dyDescent="0.25">
      <c r="B15" s="11"/>
      <c r="C15" s="109" t="s">
        <v>63</v>
      </c>
      <c r="D15" s="112">
        <v>536</v>
      </c>
      <c r="E15" s="47">
        <v>96.52</v>
      </c>
      <c r="F15" s="88">
        <f t="shared" si="4"/>
        <v>51734.720000000001</v>
      </c>
      <c r="G15" s="111">
        <v>1</v>
      </c>
      <c r="H15" s="88">
        <v>300000</v>
      </c>
      <c r="I15" s="42">
        <f t="shared" si="0"/>
        <v>51734.720000000001</v>
      </c>
      <c r="J15" s="7">
        <v>4.8000000000000001E-4</v>
      </c>
      <c r="K15" s="42">
        <f t="shared" si="1"/>
        <v>144</v>
      </c>
      <c r="L15" s="43">
        <f t="shared" si="2"/>
        <v>51878.720000000001</v>
      </c>
      <c r="M15" s="43">
        <f t="shared" si="3"/>
        <v>622544.64000000001</v>
      </c>
    </row>
    <row r="16" spans="2:13" x14ac:dyDescent="0.25">
      <c r="B16" s="11"/>
      <c r="C16" s="109" t="s">
        <v>64</v>
      </c>
      <c r="D16" s="112">
        <v>516</v>
      </c>
      <c r="E16" s="47">
        <v>96.52</v>
      </c>
      <c r="F16" s="88">
        <f t="shared" si="4"/>
        <v>49804.32</v>
      </c>
      <c r="G16" s="111">
        <v>1</v>
      </c>
      <c r="H16" s="88">
        <v>200000</v>
      </c>
      <c r="I16" s="42">
        <f t="shared" si="0"/>
        <v>49804.32</v>
      </c>
      <c r="J16" s="7">
        <v>4.8000000000000001E-4</v>
      </c>
      <c r="K16" s="42">
        <f t="shared" si="1"/>
        <v>96</v>
      </c>
      <c r="L16" s="43">
        <f t="shared" si="2"/>
        <v>49900.32</v>
      </c>
      <c r="M16" s="43">
        <f t="shared" si="3"/>
        <v>598803.84</v>
      </c>
    </row>
    <row r="17" spans="2:13" x14ac:dyDescent="0.25">
      <c r="B17" s="11"/>
      <c r="C17" s="109" t="s">
        <v>65</v>
      </c>
      <c r="D17" s="112">
        <v>738</v>
      </c>
      <c r="E17" s="47">
        <v>96.52</v>
      </c>
      <c r="F17" s="88">
        <f t="shared" si="4"/>
        <v>71231.759999999995</v>
      </c>
      <c r="G17" s="111">
        <v>2</v>
      </c>
      <c r="H17" s="88">
        <v>2000000</v>
      </c>
      <c r="I17" s="42">
        <f t="shared" si="0"/>
        <v>142463.51999999999</v>
      </c>
      <c r="J17" s="7">
        <v>4.8000000000000001E-4</v>
      </c>
      <c r="K17" s="42">
        <f t="shared" si="1"/>
        <v>960</v>
      </c>
      <c r="L17" s="43">
        <f t="shared" si="2"/>
        <v>143423.51999999999</v>
      </c>
      <c r="M17" s="43">
        <f t="shared" si="3"/>
        <v>1721082.2399999998</v>
      </c>
    </row>
    <row r="18" spans="2:13" x14ac:dyDescent="0.25">
      <c r="B18" s="11"/>
      <c r="C18" s="109" t="s">
        <v>66</v>
      </c>
      <c r="D18" s="112">
        <v>382</v>
      </c>
      <c r="E18" s="47">
        <v>96.52</v>
      </c>
      <c r="F18" s="88">
        <f t="shared" si="4"/>
        <v>36870.639999999999</v>
      </c>
      <c r="G18" s="111">
        <v>1</v>
      </c>
      <c r="H18" s="88">
        <v>500000</v>
      </c>
      <c r="I18" s="42">
        <f t="shared" si="0"/>
        <v>36870.639999999999</v>
      </c>
      <c r="J18" s="7">
        <v>4.8000000000000001E-4</v>
      </c>
      <c r="K18" s="42">
        <f t="shared" si="1"/>
        <v>240</v>
      </c>
      <c r="L18" s="43">
        <f t="shared" si="2"/>
        <v>37110.639999999999</v>
      </c>
      <c r="M18" s="43">
        <f t="shared" si="3"/>
        <v>445327.68</v>
      </c>
    </row>
    <row r="19" spans="2:13" x14ac:dyDescent="0.25">
      <c r="B19" s="11"/>
      <c r="C19" s="109" t="s">
        <v>67</v>
      </c>
      <c r="D19" s="113">
        <v>230</v>
      </c>
      <c r="E19" s="47">
        <v>96.52</v>
      </c>
      <c r="F19" s="88">
        <f t="shared" si="4"/>
        <v>22199.599999999999</v>
      </c>
      <c r="G19" s="111">
        <v>1</v>
      </c>
      <c r="H19" s="88">
        <v>200000</v>
      </c>
      <c r="I19" s="42">
        <f t="shared" si="0"/>
        <v>22199.599999999999</v>
      </c>
      <c r="J19" s="7">
        <v>4.8000000000000001E-4</v>
      </c>
      <c r="K19" s="42">
        <f t="shared" si="1"/>
        <v>96</v>
      </c>
      <c r="L19" s="43">
        <f t="shared" si="2"/>
        <v>22295.599999999999</v>
      </c>
      <c r="M19" s="43">
        <f t="shared" si="3"/>
        <v>267547.19999999995</v>
      </c>
    </row>
    <row r="20" spans="2:13" x14ac:dyDescent="0.25">
      <c r="B20" s="11"/>
      <c r="C20" s="109" t="s">
        <v>68</v>
      </c>
      <c r="D20" s="112">
        <v>186</v>
      </c>
      <c r="E20" s="47">
        <v>96.52</v>
      </c>
      <c r="F20" s="88">
        <f t="shared" si="4"/>
        <v>17952.719999999998</v>
      </c>
      <c r="G20" s="111">
        <v>1</v>
      </c>
      <c r="H20" s="88">
        <v>500000</v>
      </c>
      <c r="I20" s="42">
        <f t="shared" si="0"/>
        <v>17952.719999999998</v>
      </c>
      <c r="J20" s="7">
        <v>4.8000000000000001E-4</v>
      </c>
      <c r="K20" s="42">
        <f t="shared" si="1"/>
        <v>240</v>
      </c>
      <c r="L20" s="43">
        <f t="shared" si="2"/>
        <v>18192.719999999998</v>
      </c>
      <c r="M20" s="43">
        <f t="shared" si="3"/>
        <v>218312.63999999996</v>
      </c>
    </row>
    <row r="21" spans="2:13" x14ac:dyDescent="0.25">
      <c r="B21" s="11"/>
      <c r="C21" s="109" t="s">
        <v>69</v>
      </c>
      <c r="D21" s="113">
        <v>222</v>
      </c>
      <c r="E21" s="47">
        <v>96.52</v>
      </c>
      <c r="F21" s="88">
        <f t="shared" si="4"/>
        <v>21427.439999999999</v>
      </c>
      <c r="G21" s="111">
        <v>1</v>
      </c>
      <c r="H21" s="88">
        <v>250000</v>
      </c>
      <c r="I21" s="42">
        <f t="shared" si="0"/>
        <v>21427.439999999999</v>
      </c>
      <c r="J21" s="7">
        <v>4.8000000000000001E-4</v>
      </c>
      <c r="K21" s="42">
        <f t="shared" si="1"/>
        <v>120</v>
      </c>
      <c r="L21" s="43">
        <f t="shared" si="2"/>
        <v>21547.439999999999</v>
      </c>
      <c r="M21" s="43">
        <f t="shared" si="3"/>
        <v>258569.27999999997</v>
      </c>
    </row>
    <row r="22" spans="2:13" ht="15.75" customHeight="1" thickBot="1" x14ac:dyDescent="0.3">
      <c r="B22" s="66" t="s">
        <v>70</v>
      </c>
      <c r="C22" s="67"/>
      <c r="D22" s="67"/>
      <c r="E22" s="67"/>
      <c r="F22" s="67"/>
      <c r="G22" s="68">
        <f>SUM(G7:G21)</f>
        <v>19</v>
      </c>
      <c r="H22" s="120">
        <f>SUM(H7:H21)</f>
        <v>14850000</v>
      </c>
      <c r="I22" s="120">
        <f>SUM(I7:I21)</f>
        <v>542967.1399999999</v>
      </c>
      <c r="J22" s="121"/>
      <c r="K22" s="120">
        <f>SUM(K7:K21)</f>
        <v>7128</v>
      </c>
      <c r="L22" s="120">
        <f>SUM(L7:L21)</f>
        <v>550095.1399999999</v>
      </c>
      <c r="M22" s="43">
        <f>L22*12</f>
        <v>6601141.6799999988</v>
      </c>
    </row>
    <row r="23" spans="2:13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x14ac:dyDescent="0.25">
      <c r="B24" s="114" t="s">
        <v>71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6"/>
    </row>
    <row r="25" spans="2:13" ht="21" customHeight="1" x14ac:dyDescent="0.25">
      <c r="B25" s="70" t="s">
        <v>31</v>
      </c>
      <c r="C25" s="71"/>
      <c r="D25" s="71"/>
      <c r="E25" s="71"/>
      <c r="F25" s="71"/>
      <c r="G25" s="72" t="s">
        <v>32</v>
      </c>
      <c r="H25" s="71"/>
      <c r="I25" s="73"/>
      <c r="J25" s="72" t="s">
        <v>33</v>
      </c>
      <c r="K25" s="73"/>
      <c r="L25" s="74" t="s">
        <v>34</v>
      </c>
      <c r="M25" s="117" t="s">
        <v>35</v>
      </c>
    </row>
    <row r="26" spans="2:13" ht="15.75" thickBot="1" x14ac:dyDescent="0.3">
      <c r="B26" s="55">
        <v>3000000</v>
      </c>
      <c r="C26" s="56"/>
      <c r="D26" s="56"/>
      <c r="E26" s="56"/>
      <c r="F26" s="56"/>
      <c r="G26" s="57">
        <v>10000000</v>
      </c>
      <c r="H26" s="58"/>
      <c r="I26" s="59"/>
      <c r="J26" s="23">
        <v>1.25E-4</v>
      </c>
      <c r="K26" s="24"/>
      <c r="L26" s="60">
        <f>G26*J26</f>
        <v>1250</v>
      </c>
      <c r="M26" s="61">
        <f>L26*12</f>
        <v>15000</v>
      </c>
    </row>
    <row r="27" spans="2:13" ht="15.75" thickBot="1" x14ac:dyDescent="0.3"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</row>
    <row r="28" spans="2:13" x14ac:dyDescent="0.25">
      <c r="B28" s="114" t="s">
        <v>72</v>
      </c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6"/>
    </row>
    <row r="29" spans="2:13" ht="15.75" customHeight="1" x14ac:dyDescent="0.25">
      <c r="B29" s="75" t="s">
        <v>36</v>
      </c>
      <c r="C29" s="76"/>
      <c r="D29" s="76"/>
      <c r="E29" s="76"/>
      <c r="F29" s="77"/>
      <c r="G29" s="72" t="s">
        <v>37</v>
      </c>
      <c r="H29" s="71"/>
      <c r="I29" s="71"/>
      <c r="J29" s="71"/>
      <c r="K29" s="73"/>
      <c r="L29" s="78" t="s">
        <v>38</v>
      </c>
      <c r="M29" s="79"/>
    </row>
    <row r="30" spans="2:13" ht="15.75" thickBot="1" x14ac:dyDescent="0.3">
      <c r="B30" s="80"/>
      <c r="C30" s="81"/>
      <c r="D30" s="81"/>
      <c r="E30" s="81"/>
      <c r="F30" s="82"/>
      <c r="G30" s="62">
        <f>L22+L26</f>
        <v>551345.1399999999</v>
      </c>
      <c r="H30" s="56"/>
      <c r="I30" s="56"/>
      <c r="J30" s="56"/>
      <c r="K30" s="63"/>
      <c r="L30" s="64">
        <f>M22+M26</f>
        <v>6616141.6799999988</v>
      </c>
      <c r="M30" s="65"/>
    </row>
  </sheetData>
  <sheetProtection selectLockedCells="1"/>
  <mergeCells count="31">
    <mergeCell ref="B27:M27"/>
    <mergeCell ref="B28:M28"/>
    <mergeCell ref="B29:F30"/>
    <mergeCell ref="G29:K29"/>
    <mergeCell ref="L29:M29"/>
    <mergeCell ref="G30:K30"/>
    <mergeCell ref="L30:M30"/>
    <mergeCell ref="B23:M23"/>
    <mergeCell ref="B24:M24"/>
    <mergeCell ref="B25:F25"/>
    <mergeCell ref="G25:I25"/>
    <mergeCell ref="J25:K25"/>
    <mergeCell ref="B26:F26"/>
    <mergeCell ref="G26:I26"/>
    <mergeCell ref="J26:K26"/>
    <mergeCell ref="J5:J6"/>
    <mergeCell ref="K5:K6"/>
    <mergeCell ref="L5:L6"/>
    <mergeCell ref="M5:M6"/>
    <mergeCell ref="B8:B21"/>
    <mergeCell ref="B22:F22"/>
    <mergeCell ref="B3:M3"/>
    <mergeCell ref="B4:M4"/>
    <mergeCell ref="B5:B6"/>
    <mergeCell ref="C5:C6"/>
    <mergeCell ref="D5:D6"/>
    <mergeCell ref="E5:E6"/>
    <mergeCell ref="F5:F6"/>
    <mergeCell ref="G5:G6"/>
    <mergeCell ref="H5:H6"/>
    <mergeCell ref="I5:I6"/>
  </mergeCells>
  <pageMargins left="0.511811024" right="0.511811024" top="0.78740157499999996" bottom="0.78740157499999996" header="0.31496062000000002" footer="0.31496062000000002"/>
  <pageSetup paperSize="9" scale="64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4D95D-7CA6-40AB-A17B-DD95DC7CA297}">
  <sheetPr>
    <pageSetUpPr fitToPage="1"/>
  </sheetPr>
  <dimension ref="B2:M22"/>
  <sheetViews>
    <sheetView tabSelected="1" workbookViewId="0">
      <selection activeCell="M28" sqref="M28"/>
    </sheetView>
  </sheetViews>
  <sheetFormatPr defaultRowHeight="15" x14ac:dyDescent="0.25"/>
  <cols>
    <col min="2" max="2" width="17.140625" customWidth="1"/>
    <col min="3" max="3" width="17.7109375" customWidth="1"/>
    <col min="4" max="4" width="14.7109375" customWidth="1"/>
    <col min="5" max="5" width="12.140625" bestFit="1" customWidth="1"/>
    <col min="6" max="6" width="12.5703125" customWidth="1"/>
    <col min="7" max="7" width="11.85546875" customWidth="1"/>
    <col min="8" max="8" width="20.85546875" customWidth="1"/>
    <col min="9" max="9" width="19.28515625" customWidth="1"/>
    <col min="10" max="10" width="11.42578125" customWidth="1"/>
    <col min="11" max="11" width="23" customWidth="1"/>
    <col min="12" max="12" width="20.28515625" customWidth="1"/>
    <col min="13" max="13" width="22.5703125" customWidth="1"/>
    <col min="14" max="15" width="14.42578125" bestFit="1" customWidth="1"/>
  </cols>
  <sheetData>
    <row r="2" spans="2:13" x14ac:dyDescent="0.25">
      <c r="B2" s="1" t="s">
        <v>75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x14ac:dyDescent="0.25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x14ac:dyDescent="0.25">
      <c r="B4" s="2" t="s">
        <v>2</v>
      </c>
      <c r="C4" s="2" t="s">
        <v>3</v>
      </c>
      <c r="D4" s="2" t="s">
        <v>4</v>
      </c>
      <c r="E4" s="2" t="s">
        <v>23</v>
      </c>
      <c r="F4" s="2" t="s">
        <v>24</v>
      </c>
      <c r="G4" s="2" t="s">
        <v>76</v>
      </c>
      <c r="H4" s="3" t="s">
        <v>73</v>
      </c>
      <c r="I4" s="3" t="s">
        <v>51</v>
      </c>
      <c r="J4" s="3" t="s">
        <v>52</v>
      </c>
      <c r="K4" s="3" t="s">
        <v>28</v>
      </c>
      <c r="L4" s="3" t="s">
        <v>29</v>
      </c>
      <c r="M4" s="3" t="s">
        <v>30</v>
      </c>
    </row>
    <row r="5" spans="2:13" x14ac:dyDescent="0.25"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2:13" x14ac:dyDescent="0.25">
      <c r="B6" s="106" t="s">
        <v>8</v>
      </c>
      <c r="C6" s="4" t="s">
        <v>77</v>
      </c>
      <c r="D6" s="107" t="s">
        <v>10</v>
      </c>
      <c r="E6" s="39" t="s">
        <v>10</v>
      </c>
      <c r="F6" s="88">
        <v>1308.18</v>
      </c>
      <c r="G6" s="108">
        <v>3</v>
      </c>
      <c r="H6" s="88">
        <v>3000000</v>
      </c>
      <c r="I6" s="42">
        <f>F6*G6</f>
        <v>3924.54</v>
      </c>
      <c r="J6" s="7">
        <v>4.8000000000000001E-4</v>
      </c>
      <c r="K6" s="42">
        <f>H6*J6</f>
        <v>1440</v>
      </c>
      <c r="L6" s="43">
        <f>I6+K6</f>
        <v>5364.54</v>
      </c>
      <c r="M6" s="124">
        <f>L6*12</f>
        <v>64374.479999999996</v>
      </c>
    </row>
    <row r="7" spans="2:13" x14ac:dyDescent="0.25">
      <c r="B7" s="8" t="s">
        <v>11</v>
      </c>
      <c r="C7" s="109" t="s">
        <v>78</v>
      </c>
      <c r="D7" s="110">
        <v>173</v>
      </c>
      <c r="E7" s="47">
        <v>95.49</v>
      </c>
      <c r="F7" s="88">
        <f>D7*E7</f>
        <v>16519.77</v>
      </c>
      <c r="G7" s="111">
        <v>1</v>
      </c>
      <c r="H7" s="88">
        <v>800000</v>
      </c>
      <c r="I7" s="42">
        <f t="shared" ref="I7:I13" si="0">F7*G7</f>
        <v>16519.77</v>
      </c>
      <c r="J7" s="7">
        <v>4.8000000000000001E-4</v>
      </c>
      <c r="K7" s="42">
        <f t="shared" ref="K7:K13" si="1">H7*J7</f>
        <v>384</v>
      </c>
      <c r="L7" s="43">
        <f t="shared" ref="L7:L13" si="2">I7+K7</f>
        <v>16903.77</v>
      </c>
      <c r="M7" s="124">
        <f t="shared" ref="M7:M14" si="3">L7*12</f>
        <v>202845.24</v>
      </c>
    </row>
    <row r="8" spans="2:13" x14ac:dyDescent="0.25">
      <c r="B8" s="11"/>
      <c r="C8" s="109" t="s">
        <v>79</v>
      </c>
      <c r="D8" s="110">
        <v>380</v>
      </c>
      <c r="E8" s="47">
        <v>95.49</v>
      </c>
      <c r="F8" s="88">
        <f t="shared" ref="F8:F13" si="4">D8*E8</f>
        <v>36286.199999999997</v>
      </c>
      <c r="G8" s="111">
        <v>1</v>
      </c>
      <c r="H8" s="88">
        <v>800000</v>
      </c>
      <c r="I8" s="42">
        <f t="shared" si="0"/>
        <v>36286.199999999997</v>
      </c>
      <c r="J8" s="7">
        <v>4.8000000000000001E-4</v>
      </c>
      <c r="K8" s="42">
        <f t="shared" si="1"/>
        <v>384</v>
      </c>
      <c r="L8" s="43">
        <f t="shared" si="2"/>
        <v>36670.199999999997</v>
      </c>
      <c r="M8" s="124">
        <f t="shared" si="3"/>
        <v>440042.39999999997</v>
      </c>
    </row>
    <row r="9" spans="2:13" x14ac:dyDescent="0.25">
      <c r="B9" s="11"/>
      <c r="C9" s="109" t="s">
        <v>80</v>
      </c>
      <c r="D9" s="110">
        <v>54</v>
      </c>
      <c r="E9" s="47">
        <v>95.49</v>
      </c>
      <c r="F9" s="88">
        <f t="shared" si="4"/>
        <v>5156.46</v>
      </c>
      <c r="G9" s="111">
        <v>1</v>
      </c>
      <c r="H9" s="88">
        <v>800000</v>
      </c>
      <c r="I9" s="42">
        <f t="shared" si="0"/>
        <v>5156.46</v>
      </c>
      <c r="J9" s="7">
        <v>4.8000000000000001E-4</v>
      </c>
      <c r="K9" s="42">
        <f t="shared" si="1"/>
        <v>384</v>
      </c>
      <c r="L9" s="43">
        <f t="shared" si="2"/>
        <v>5540.46</v>
      </c>
      <c r="M9" s="124">
        <f t="shared" si="3"/>
        <v>66485.52</v>
      </c>
    </row>
    <row r="10" spans="2:13" x14ac:dyDescent="0.25">
      <c r="B10" s="11"/>
      <c r="C10" s="109" t="s">
        <v>81</v>
      </c>
      <c r="D10" s="110">
        <v>354</v>
      </c>
      <c r="E10" s="47">
        <v>95.49</v>
      </c>
      <c r="F10" s="88">
        <f t="shared" si="4"/>
        <v>33803.46</v>
      </c>
      <c r="G10" s="111">
        <v>1</v>
      </c>
      <c r="H10" s="88">
        <v>2000000</v>
      </c>
      <c r="I10" s="42">
        <f t="shared" si="0"/>
        <v>33803.46</v>
      </c>
      <c r="J10" s="7">
        <v>4.8000000000000001E-4</v>
      </c>
      <c r="K10" s="42">
        <f t="shared" si="1"/>
        <v>960</v>
      </c>
      <c r="L10" s="43">
        <f t="shared" si="2"/>
        <v>34763.46</v>
      </c>
      <c r="M10" s="124">
        <f t="shared" si="3"/>
        <v>417161.52</v>
      </c>
    </row>
    <row r="11" spans="2:13" x14ac:dyDescent="0.25">
      <c r="B11" s="11"/>
      <c r="C11" s="109" t="s">
        <v>82</v>
      </c>
      <c r="D11" s="110">
        <v>416</v>
      </c>
      <c r="E11" s="47">
        <v>95.49</v>
      </c>
      <c r="F11" s="88">
        <f t="shared" si="4"/>
        <v>39723.839999999997</v>
      </c>
      <c r="G11" s="111">
        <v>1</v>
      </c>
      <c r="H11" s="88">
        <v>1600000</v>
      </c>
      <c r="I11" s="42">
        <f t="shared" si="0"/>
        <v>39723.839999999997</v>
      </c>
      <c r="J11" s="7">
        <v>4.8000000000000001E-4</v>
      </c>
      <c r="K11" s="42">
        <f t="shared" si="1"/>
        <v>768</v>
      </c>
      <c r="L11" s="43">
        <f t="shared" si="2"/>
        <v>40491.839999999997</v>
      </c>
      <c r="M11" s="124">
        <f t="shared" si="3"/>
        <v>485902.07999999996</v>
      </c>
    </row>
    <row r="12" spans="2:13" x14ac:dyDescent="0.25">
      <c r="B12" s="11"/>
      <c r="C12" s="109" t="s">
        <v>83</v>
      </c>
      <c r="D12" s="112">
        <v>144</v>
      </c>
      <c r="E12" s="47">
        <v>95.49</v>
      </c>
      <c r="F12" s="88">
        <f t="shared" si="4"/>
        <v>13750.56</v>
      </c>
      <c r="G12" s="111">
        <v>1</v>
      </c>
      <c r="H12" s="88">
        <v>600000</v>
      </c>
      <c r="I12" s="42">
        <f t="shared" si="0"/>
        <v>13750.56</v>
      </c>
      <c r="J12" s="7">
        <v>4.8000000000000001E-4</v>
      </c>
      <c r="K12" s="42">
        <f t="shared" si="1"/>
        <v>288</v>
      </c>
      <c r="L12" s="43">
        <f t="shared" si="2"/>
        <v>14038.56</v>
      </c>
      <c r="M12" s="124">
        <f t="shared" si="3"/>
        <v>168462.72</v>
      </c>
    </row>
    <row r="13" spans="2:13" x14ac:dyDescent="0.25">
      <c r="B13" s="11"/>
      <c r="C13" s="109" t="s">
        <v>84</v>
      </c>
      <c r="D13" s="112">
        <v>356</v>
      </c>
      <c r="E13" s="47">
        <v>95.49</v>
      </c>
      <c r="F13" s="88">
        <f t="shared" si="4"/>
        <v>33994.439999999995</v>
      </c>
      <c r="G13" s="111">
        <v>1</v>
      </c>
      <c r="H13" s="88">
        <v>900000</v>
      </c>
      <c r="I13" s="42">
        <f t="shared" si="0"/>
        <v>33994.439999999995</v>
      </c>
      <c r="J13" s="7">
        <v>4.8000000000000001E-4</v>
      </c>
      <c r="K13" s="42">
        <f t="shared" si="1"/>
        <v>432</v>
      </c>
      <c r="L13" s="43">
        <f t="shared" si="2"/>
        <v>34426.439999999995</v>
      </c>
      <c r="M13" s="124">
        <f t="shared" si="3"/>
        <v>413117.27999999991</v>
      </c>
    </row>
    <row r="14" spans="2:13" ht="15.75" thickBot="1" x14ac:dyDescent="0.3">
      <c r="B14" s="66" t="s">
        <v>85</v>
      </c>
      <c r="C14" s="67"/>
      <c r="D14" s="67"/>
      <c r="E14" s="67"/>
      <c r="F14" s="67"/>
      <c r="G14" s="68">
        <f>SUM(G6:G13)</f>
        <v>10</v>
      </c>
      <c r="H14" s="120">
        <f>SUM(H6:H13)</f>
        <v>10500000</v>
      </c>
      <c r="I14" s="120">
        <f>SUM(I6:I13)</f>
        <v>183159.27</v>
      </c>
      <c r="J14" s="121"/>
      <c r="K14" s="120">
        <f>SUM(K6:K13)</f>
        <v>5040</v>
      </c>
      <c r="L14" s="120">
        <f>SUM(L6:L13)</f>
        <v>188199.27</v>
      </c>
      <c r="M14" s="124">
        <f t="shared" si="3"/>
        <v>2258391.2399999998</v>
      </c>
    </row>
    <row r="15" spans="2:13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2:13" x14ac:dyDescent="0.25">
      <c r="B16" s="114" t="s">
        <v>86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6"/>
    </row>
    <row r="17" spans="2:13" ht="21" x14ac:dyDescent="0.25">
      <c r="B17" s="70" t="s">
        <v>31</v>
      </c>
      <c r="C17" s="71"/>
      <c r="D17" s="71"/>
      <c r="E17" s="71"/>
      <c r="F17" s="71"/>
      <c r="G17" s="72" t="s">
        <v>32</v>
      </c>
      <c r="H17" s="71"/>
      <c r="I17" s="73"/>
      <c r="J17" s="72" t="s">
        <v>33</v>
      </c>
      <c r="K17" s="73"/>
      <c r="L17" s="74" t="s">
        <v>34</v>
      </c>
      <c r="M17" s="117" t="s">
        <v>35</v>
      </c>
    </row>
    <row r="18" spans="2:13" ht="15.75" thickBot="1" x14ac:dyDescent="0.3">
      <c r="B18" s="55">
        <v>2000000</v>
      </c>
      <c r="C18" s="56"/>
      <c r="D18" s="56"/>
      <c r="E18" s="56"/>
      <c r="F18" s="56"/>
      <c r="G18" s="57">
        <v>6000000</v>
      </c>
      <c r="H18" s="58"/>
      <c r="I18" s="59"/>
      <c r="J18" s="122">
        <v>1.25E-4</v>
      </c>
      <c r="K18" s="123"/>
      <c r="L18" s="60">
        <f>G18*J18</f>
        <v>750</v>
      </c>
      <c r="M18" s="61">
        <f>L18*12</f>
        <v>9000</v>
      </c>
    </row>
    <row r="19" spans="2:13" ht="15.75" thickBot="1" x14ac:dyDescent="0.3"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</row>
    <row r="20" spans="2:13" x14ac:dyDescent="0.25">
      <c r="B20" s="114" t="s">
        <v>87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6"/>
    </row>
    <row r="21" spans="2:13" x14ac:dyDescent="0.25">
      <c r="B21" s="75" t="s">
        <v>36</v>
      </c>
      <c r="C21" s="76"/>
      <c r="D21" s="76"/>
      <c r="E21" s="76"/>
      <c r="F21" s="77"/>
      <c r="G21" s="72" t="s">
        <v>37</v>
      </c>
      <c r="H21" s="71"/>
      <c r="I21" s="71"/>
      <c r="J21" s="71"/>
      <c r="K21" s="73"/>
      <c r="L21" s="78" t="s">
        <v>38</v>
      </c>
      <c r="M21" s="79"/>
    </row>
    <row r="22" spans="2:13" ht="15.75" thickBot="1" x14ac:dyDescent="0.3">
      <c r="B22" s="80"/>
      <c r="C22" s="81"/>
      <c r="D22" s="81"/>
      <c r="E22" s="81"/>
      <c r="F22" s="82"/>
      <c r="G22" s="62">
        <f>L14+L18</f>
        <v>188949.27</v>
      </c>
      <c r="H22" s="56"/>
      <c r="I22" s="56"/>
      <c r="J22" s="56"/>
      <c r="K22" s="63"/>
      <c r="L22" s="64">
        <f>M14+M18</f>
        <v>2267391.2399999998</v>
      </c>
      <c r="M22" s="65"/>
    </row>
  </sheetData>
  <mergeCells count="31">
    <mergeCell ref="B19:M19"/>
    <mergeCell ref="B20:M20"/>
    <mergeCell ref="B21:F22"/>
    <mergeCell ref="G21:K21"/>
    <mergeCell ref="L21:M21"/>
    <mergeCell ref="G22:K22"/>
    <mergeCell ref="L22:M22"/>
    <mergeCell ref="B15:M15"/>
    <mergeCell ref="B16:M16"/>
    <mergeCell ref="B17:F17"/>
    <mergeCell ref="G17:I17"/>
    <mergeCell ref="J17:K17"/>
    <mergeCell ref="B18:F18"/>
    <mergeCell ref="G18:I18"/>
    <mergeCell ref="J18:K18"/>
    <mergeCell ref="J4:J5"/>
    <mergeCell ref="K4:K5"/>
    <mergeCell ref="L4:L5"/>
    <mergeCell ref="M4:M5"/>
    <mergeCell ref="B7:B13"/>
    <mergeCell ref="B14:F14"/>
    <mergeCell ref="B2:M2"/>
    <mergeCell ref="B3:M3"/>
    <mergeCell ref="B4:B5"/>
    <mergeCell ref="C4:C5"/>
    <mergeCell ref="D4:D5"/>
    <mergeCell ref="E4:E5"/>
    <mergeCell ref="F4:F5"/>
    <mergeCell ref="G4:G5"/>
    <mergeCell ref="H4:H5"/>
    <mergeCell ref="I4:I5"/>
  </mergeCells>
  <pageMargins left="0.511811024" right="0.511811024" top="0.78740157499999996" bottom="0.78740157499999996" header="0.31496062000000002" footer="0.31496062000000002"/>
  <pageSetup paperSize="9" scale="66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ALTAMIRA - ITEM 1</vt:lpstr>
      <vt:lpstr>ITAITUBA-ITEM 2 </vt:lpstr>
      <vt:lpstr>REDENÇÃO - ITEM 3</vt:lpstr>
      <vt:lpstr>TUCURUI- ITEM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da Costa Nascimento</dc:creator>
  <cp:lastModifiedBy>Alessandra da Costa Nascimento</cp:lastModifiedBy>
  <dcterms:created xsi:type="dcterms:W3CDTF">2026-02-02T16:13:41Z</dcterms:created>
  <dcterms:modified xsi:type="dcterms:W3CDTF">2026-02-02T17:59:13Z</dcterms:modified>
</cp:coreProperties>
</file>