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ura\Desktop\"/>
    </mc:Choice>
  </mc:AlternateContent>
  <xr:revisionPtr revIDLastSave="0" documentId="13_ncr:1_{E65BF005-0D75-47C8-AD49-AEA15988D289}" xr6:coauthVersionLast="47" xr6:coauthVersionMax="47" xr10:uidLastSave="{00000000-0000-0000-0000-000000000000}"/>
  <bookViews>
    <workbookView xWindow="-120" yWindow="-120" windowWidth="29040" windowHeight="15840" xr2:uid="{763C0CF7-061A-46AC-B5A1-A230C1429E4D}"/>
  </bookViews>
  <sheets>
    <sheet name="BELÉM - ITEM 1" sheetId="1" r:id="rId1"/>
    <sheet name="ALTAMIRA - ITEM 2" sheetId="2" r:id="rId2"/>
    <sheet name="CASTANHAL - ITEM 3" sheetId="3" r:id="rId3"/>
    <sheet name="IMPERATRIZ - ITEM 4" sheetId="4" r:id="rId4"/>
    <sheet name="ITAITUBA-ITEM 5" sheetId="5" r:id="rId5"/>
    <sheet name="MARABÁ-ITEM 6" sheetId="6" r:id="rId6"/>
    <sheet name="PARAUAPEBAS - ITEM 7" sheetId="7" r:id="rId7"/>
    <sheet name="REDENÇÃO - ITEM 8" sheetId="12" r:id="rId8"/>
    <sheet name="TUCURUI- ITEM 9" sheetId="9" r:id="rId9"/>
    <sheet name="SANTARÉM - ITEM 10" sheetId="10" r:id="rId10"/>
  </sheets>
  <definedNames>
    <definedName name="_xlnm.Print_Area" localSheetId="1">'ALTAMIRA - ITEM 2'!$B$5:$M$25</definedName>
    <definedName name="_xlnm.Print_Area" localSheetId="0">'BELÉM - ITEM 1'!$A$3:$L$30</definedName>
    <definedName name="_xlnm.Print_Area" localSheetId="2">'CASTANHAL - ITEM 3'!$B$6:$M$62</definedName>
    <definedName name="_xlnm.Print_Area" localSheetId="3">'IMPERATRIZ - ITEM 4'!$B$3:$M$18</definedName>
    <definedName name="_xlnm.Print_Area" localSheetId="4">'ITAITUBA-ITEM 5'!$B$2:$M$19</definedName>
    <definedName name="_xlnm.Print_Area" localSheetId="5">'MARABÁ-ITEM 6'!$B$3:$M$30</definedName>
    <definedName name="_xlnm.Print_Area" localSheetId="6">'PARAUAPEBAS - ITEM 7'!$B$5:$M$22</definedName>
    <definedName name="_xlnm.Print_Area" localSheetId="7">'REDENÇÃO - ITEM 8'!$B$2:$M$29</definedName>
    <definedName name="_xlnm.Print_Area" localSheetId="9">'SANTARÉM - ITEM 10'!$B$3:$M$24</definedName>
    <definedName name="_xlnm.Print_Area" localSheetId="8">'TUCURUI- ITEM 9'!$B$6:$M$26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7" l="1"/>
  <c r="J11" i="7" s="1"/>
  <c r="J12" i="7" s="1"/>
  <c r="J13" i="7" s="1"/>
  <c r="J8" i="6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7" i="5"/>
  <c r="J11" i="3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10" i="2"/>
  <c r="J11" i="2" s="1"/>
  <c r="J12" i="2" s="1"/>
  <c r="J13" i="2" s="1"/>
  <c r="J14" i="2" s="1"/>
  <c r="J15" i="2" s="1"/>
  <c r="J16" i="2" s="1"/>
  <c r="I8" i="1"/>
  <c r="J8" i="1" s="1"/>
  <c r="J7" i="1"/>
  <c r="E11" i="2"/>
  <c r="E12" i="2"/>
  <c r="E13" i="2"/>
  <c r="E14" i="2"/>
  <c r="E15" i="2"/>
  <c r="E16" i="2"/>
  <c r="K26" i="1"/>
  <c r="H22" i="6"/>
  <c r="I9" i="1" l="1"/>
  <c r="L21" i="2"/>
  <c r="M21" i="2" s="1"/>
  <c r="G17" i="2"/>
  <c r="H17" i="2"/>
  <c r="F16" i="2"/>
  <c r="F15" i="2"/>
  <c r="F14" i="2"/>
  <c r="F13" i="2"/>
  <c r="F12" i="2"/>
  <c r="F11" i="2"/>
  <c r="F10" i="2"/>
  <c r="L26" i="1"/>
  <c r="F22" i="1"/>
  <c r="J9" i="1" l="1"/>
  <c r="I10" i="1"/>
  <c r="E15" i="1"/>
  <c r="E14" i="1"/>
  <c r="E13" i="1"/>
  <c r="E12" i="1"/>
  <c r="H12" i="1" s="1"/>
  <c r="E11" i="1"/>
  <c r="H11" i="1" s="1"/>
  <c r="E10" i="1"/>
  <c r="H10" i="1" s="1"/>
  <c r="E9" i="1"/>
  <c r="E8" i="1"/>
  <c r="H8" i="1" s="1"/>
  <c r="E7" i="1"/>
  <c r="H7" i="1" s="1"/>
  <c r="K7" i="1" s="1"/>
  <c r="F14" i="10"/>
  <c r="I14" i="10" s="1"/>
  <c r="F15" i="10"/>
  <c r="I15" i="10" s="1"/>
  <c r="F13" i="10"/>
  <c r="I13" i="10" s="1"/>
  <c r="L20" i="10"/>
  <c r="M20" i="10" s="1"/>
  <c r="H16" i="10"/>
  <c r="G16" i="10"/>
  <c r="J15" i="10"/>
  <c r="K15" i="10" s="1"/>
  <c r="J14" i="10"/>
  <c r="K14" i="10" s="1"/>
  <c r="J13" i="10"/>
  <c r="K13" i="10" s="1"/>
  <c r="J12" i="10"/>
  <c r="K12" i="10" s="1"/>
  <c r="I12" i="10"/>
  <c r="J11" i="10"/>
  <c r="K11" i="10" s="1"/>
  <c r="I11" i="10"/>
  <c r="J10" i="10"/>
  <c r="K10" i="10" s="1"/>
  <c r="I10" i="10"/>
  <c r="J9" i="10"/>
  <c r="K9" i="10" s="1"/>
  <c r="I9" i="10"/>
  <c r="J8" i="10"/>
  <c r="K8" i="10" s="1"/>
  <c r="I8" i="10"/>
  <c r="K7" i="10"/>
  <c r="I7" i="10"/>
  <c r="L22" i="9"/>
  <c r="M22" i="9" s="1"/>
  <c r="H18" i="9"/>
  <c r="G18" i="9"/>
  <c r="J17" i="9"/>
  <c r="K17" i="9" s="1"/>
  <c r="E17" i="9"/>
  <c r="F17" i="9" s="1"/>
  <c r="I17" i="9" s="1"/>
  <c r="J16" i="9"/>
  <c r="K16" i="9" s="1"/>
  <c r="E16" i="9"/>
  <c r="F16" i="9" s="1"/>
  <c r="I16" i="9" s="1"/>
  <c r="J15" i="9"/>
  <c r="K15" i="9" s="1"/>
  <c r="E15" i="9"/>
  <c r="F15" i="9" s="1"/>
  <c r="I15" i="9" s="1"/>
  <c r="J14" i="9"/>
  <c r="K14" i="9" s="1"/>
  <c r="E14" i="9"/>
  <c r="F14" i="9" s="1"/>
  <c r="I14" i="9" s="1"/>
  <c r="J13" i="9"/>
  <c r="K13" i="9" s="1"/>
  <c r="E13" i="9"/>
  <c r="F13" i="9" s="1"/>
  <c r="I13" i="9" s="1"/>
  <c r="J12" i="9"/>
  <c r="K12" i="9" s="1"/>
  <c r="E12" i="9"/>
  <c r="F12" i="9" s="1"/>
  <c r="I12" i="9" s="1"/>
  <c r="J11" i="9"/>
  <c r="K11" i="9" s="1"/>
  <c r="F11" i="9"/>
  <c r="I11" i="9" s="1"/>
  <c r="K10" i="9"/>
  <c r="I10" i="9"/>
  <c r="L25" i="12"/>
  <c r="M25" i="12" s="1"/>
  <c r="H21" i="12"/>
  <c r="G21" i="12"/>
  <c r="J20" i="12"/>
  <c r="K20" i="12" s="1"/>
  <c r="E20" i="12"/>
  <c r="F20" i="12" s="1"/>
  <c r="I20" i="12" s="1"/>
  <c r="J19" i="12"/>
  <c r="K19" i="12" s="1"/>
  <c r="E19" i="12"/>
  <c r="F19" i="12" s="1"/>
  <c r="I19" i="12" s="1"/>
  <c r="J18" i="12"/>
  <c r="K18" i="12" s="1"/>
  <c r="E18" i="12"/>
  <c r="F18" i="12" s="1"/>
  <c r="I18" i="12" s="1"/>
  <c r="J17" i="12"/>
  <c r="K17" i="12" s="1"/>
  <c r="E17" i="12"/>
  <c r="F17" i="12" s="1"/>
  <c r="I17" i="12" s="1"/>
  <c r="L17" i="12" s="1"/>
  <c r="M17" i="12" s="1"/>
  <c r="J16" i="12"/>
  <c r="K16" i="12" s="1"/>
  <c r="E16" i="12"/>
  <c r="F16" i="12" s="1"/>
  <c r="I16" i="12" s="1"/>
  <c r="J15" i="12"/>
  <c r="K15" i="12" s="1"/>
  <c r="E15" i="12"/>
  <c r="F15" i="12" s="1"/>
  <c r="I15" i="12" s="1"/>
  <c r="J14" i="12"/>
  <c r="K14" i="12" s="1"/>
  <c r="E14" i="12"/>
  <c r="F14" i="12" s="1"/>
  <c r="I14" i="12" s="1"/>
  <c r="J13" i="12"/>
  <c r="K13" i="12" s="1"/>
  <c r="E13" i="12"/>
  <c r="F13" i="12" s="1"/>
  <c r="I13" i="12" s="1"/>
  <c r="J12" i="12"/>
  <c r="K12" i="12" s="1"/>
  <c r="E12" i="12"/>
  <c r="F12" i="12" s="1"/>
  <c r="I12" i="12" s="1"/>
  <c r="L12" i="12" s="1"/>
  <c r="M12" i="12" s="1"/>
  <c r="J11" i="12"/>
  <c r="K11" i="12" s="1"/>
  <c r="E11" i="12"/>
  <c r="F11" i="12" s="1"/>
  <c r="I11" i="12" s="1"/>
  <c r="J10" i="12"/>
  <c r="K10" i="12" s="1"/>
  <c r="E10" i="12"/>
  <c r="F10" i="12" s="1"/>
  <c r="I10" i="12" s="1"/>
  <c r="J9" i="12"/>
  <c r="K9" i="12" s="1"/>
  <c r="E9" i="12"/>
  <c r="F9" i="12" s="1"/>
  <c r="I9" i="12" s="1"/>
  <c r="J8" i="12"/>
  <c r="K8" i="12" s="1"/>
  <c r="E8" i="12"/>
  <c r="F8" i="12" s="1"/>
  <c r="I8" i="12" s="1"/>
  <c r="L8" i="12" s="1"/>
  <c r="M8" i="12" s="1"/>
  <c r="J7" i="12"/>
  <c r="K7" i="12" s="1"/>
  <c r="F7" i="12"/>
  <c r="I7" i="12" s="1"/>
  <c r="L7" i="12" s="1"/>
  <c r="M7" i="12" s="1"/>
  <c r="K6" i="12"/>
  <c r="I6" i="12"/>
  <c r="L6" i="12" s="1"/>
  <c r="L18" i="7"/>
  <c r="M18" i="7" s="1"/>
  <c r="H14" i="7"/>
  <c r="G14" i="7"/>
  <c r="K13" i="7"/>
  <c r="F13" i="7"/>
  <c r="K12" i="7"/>
  <c r="F12" i="7"/>
  <c r="I12" i="7" s="1"/>
  <c r="K11" i="7"/>
  <c r="F11" i="7"/>
  <c r="I11" i="7" s="1"/>
  <c r="K10" i="7"/>
  <c r="F10" i="7"/>
  <c r="I10" i="7" s="1"/>
  <c r="K9" i="7"/>
  <c r="I9" i="7"/>
  <c r="I9" i="6"/>
  <c r="I8" i="6"/>
  <c r="I7" i="6"/>
  <c r="L26" i="6"/>
  <c r="M26" i="6" s="1"/>
  <c r="G22" i="6"/>
  <c r="K21" i="6"/>
  <c r="F21" i="6"/>
  <c r="I21" i="6" s="1"/>
  <c r="K20" i="6"/>
  <c r="F20" i="6"/>
  <c r="I20" i="6" s="1"/>
  <c r="K19" i="6"/>
  <c r="F19" i="6"/>
  <c r="I19" i="6" s="1"/>
  <c r="K18" i="6"/>
  <c r="F18" i="6"/>
  <c r="I18" i="6" s="1"/>
  <c r="K17" i="6"/>
  <c r="F17" i="6"/>
  <c r="I17" i="6" s="1"/>
  <c r="K16" i="6"/>
  <c r="F16" i="6"/>
  <c r="I16" i="6" s="1"/>
  <c r="K15" i="6"/>
  <c r="F15" i="6"/>
  <c r="I15" i="6" s="1"/>
  <c r="K14" i="6"/>
  <c r="F14" i="6"/>
  <c r="I14" i="6" s="1"/>
  <c r="K13" i="6"/>
  <c r="F13" i="6"/>
  <c r="I13" i="6" s="1"/>
  <c r="K12" i="6"/>
  <c r="F12" i="6"/>
  <c r="I12" i="6" s="1"/>
  <c r="K11" i="6"/>
  <c r="F11" i="6"/>
  <c r="I11" i="6" s="1"/>
  <c r="K10" i="6"/>
  <c r="I10" i="6"/>
  <c r="F10" i="6"/>
  <c r="K9" i="6"/>
  <c r="K8" i="6"/>
  <c r="K7" i="6"/>
  <c r="L15" i="5"/>
  <c r="M15" i="5" s="1"/>
  <c r="H11" i="5"/>
  <c r="G11" i="5"/>
  <c r="J10" i="5"/>
  <c r="K10" i="5" s="1"/>
  <c r="I10" i="5"/>
  <c r="J9" i="5"/>
  <c r="K9" i="5" s="1"/>
  <c r="F9" i="5"/>
  <c r="I9" i="5" s="1"/>
  <c r="J8" i="5"/>
  <c r="K8" i="5" s="1"/>
  <c r="F8" i="5"/>
  <c r="I8" i="5" s="1"/>
  <c r="K7" i="5"/>
  <c r="I7" i="5"/>
  <c r="K6" i="5"/>
  <c r="I6" i="5"/>
  <c r="E8" i="4"/>
  <c r="F8" i="4" s="1"/>
  <c r="I8" i="4" s="1"/>
  <c r="L14" i="4"/>
  <c r="M14" i="4" s="1"/>
  <c r="H10" i="4"/>
  <c r="G10" i="4"/>
  <c r="J9" i="4"/>
  <c r="K9" i="4" s="1"/>
  <c r="E9" i="4"/>
  <c r="F9" i="4" s="1"/>
  <c r="I9" i="4" s="1"/>
  <c r="J8" i="4"/>
  <c r="K8" i="4" s="1"/>
  <c r="K7" i="4"/>
  <c r="F7" i="4"/>
  <c r="I7" i="4" s="1"/>
  <c r="L58" i="3"/>
  <c r="M58" i="3" s="1"/>
  <c r="H54" i="3"/>
  <c r="G54" i="3"/>
  <c r="K53" i="3"/>
  <c r="F53" i="3"/>
  <c r="I53" i="3" s="1"/>
  <c r="K52" i="3"/>
  <c r="F52" i="3"/>
  <c r="I52" i="3" s="1"/>
  <c r="K51" i="3"/>
  <c r="F51" i="3"/>
  <c r="I51" i="3" s="1"/>
  <c r="K50" i="3"/>
  <c r="F50" i="3"/>
  <c r="I50" i="3" s="1"/>
  <c r="K49" i="3"/>
  <c r="F49" i="3"/>
  <c r="I49" i="3" s="1"/>
  <c r="K48" i="3"/>
  <c r="F48" i="3"/>
  <c r="I48" i="3" s="1"/>
  <c r="K47" i="3"/>
  <c r="F47" i="3"/>
  <c r="I47" i="3" s="1"/>
  <c r="K46" i="3"/>
  <c r="F46" i="3"/>
  <c r="I46" i="3" s="1"/>
  <c r="K45" i="3"/>
  <c r="F45" i="3"/>
  <c r="I45" i="3" s="1"/>
  <c r="L45" i="3" s="1"/>
  <c r="M45" i="3" s="1"/>
  <c r="K44" i="3"/>
  <c r="F44" i="3"/>
  <c r="I44" i="3" s="1"/>
  <c r="K43" i="3"/>
  <c r="F43" i="3"/>
  <c r="I43" i="3" s="1"/>
  <c r="K42" i="3"/>
  <c r="F42" i="3"/>
  <c r="I42" i="3" s="1"/>
  <c r="K41" i="3"/>
  <c r="F41" i="3"/>
  <c r="I41" i="3" s="1"/>
  <c r="K40" i="3"/>
  <c r="F40" i="3"/>
  <c r="I40" i="3" s="1"/>
  <c r="K39" i="3"/>
  <c r="F39" i="3"/>
  <c r="I39" i="3" s="1"/>
  <c r="L39" i="3" s="1"/>
  <c r="M39" i="3" s="1"/>
  <c r="K38" i="3"/>
  <c r="F38" i="3"/>
  <c r="I38" i="3" s="1"/>
  <c r="K37" i="3"/>
  <c r="F37" i="3"/>
  <c r="I37" i="3" s="1"/>
  <c r="K36" i="3"/>
  <c r="F36" i="3"/>
  <c r="I36" i="3" s="1"/>
  <c r="K35" i="3"/>
  <c r="F35" i="3"/>
  <c r="I35" i="3" s="1"/>
  <c r="K34" i="3"/>
  <c r="F34" i="3"/>
  <c r="I34" i="3" s="1"/>
  <c r="K33" i="3"/>
  <c r="F33" i="3"/>
  <c r="I33" i="3" s="1"/>
  <c r="K32" i="3"/>
  <c r="F32" i="3"/>
  <c r="I32" i="3" s="1"/>
  <c r="K31" i="3"/>
  <c r="F31" i="3"/>
  <c r="I31" i="3" s="1"/>
  <c r="K30" i="3"/>
  <c r="F30" i="3"/>
  <c r="I30" i="3" s="1"/>
  <c r="K29" i="3"/>
  <c r="F29" i="3"/>
  <c r="I29" i="3" s="1"/>
  <c r="K28" i="3"/>
  <c r="F28" i="3"/>
  <c r="I28" i="3" s="1"/>
  <c r="K27" i="3"/>
  <c r="F27" i="3"/>
  <c r="I27" i="3" s="1"/>
  <c r="K26" i="3"/>
  <c r="F26" i="3"/>
  <c r="I26" i="3" s="1"/>
  <c r="K25" i="3"/>
  <c r="F25" i="3"/>
  <c r="I25" i="3" s="1"/>
  <c r="K24" i="3"/>
  <c r="F24" i="3"/>
  <c r="I24" i="3" s="1"/>
  <c r="K23" i="3"/>
  <c r="F23" i="3"/>
  <c r="I23" i="3" s="1"/>
  <c r="K22" i="3"/>
  <c r="F22" i="3"/>
  <c r="I22" i="3" s="1"/>
  <c r="K21" i="3"/>
  <c r="F21" i="3"/>
  <c r="I21" i="3" s="1"/>
  <c r="K20" i="3"/>
  <c r="F20" i="3"/>
  <c r="I20" i="3" s="1"/>
  <c r="K19" i="3"/>
  <c r="F19" i="3"/>
  <c r="I19" i="3" s="1"/>
  <c r="K18" i="3"/>
  <c r="F18" i="3"/>
  <c r="I18" i="3" s="1"/>
  <c r="K17" i="3"/>
  <c r="F17" i="3"/>
  <c r="I17" i="3" s="1"/>
  <c r="K16" i="3"/>
  <c r="F16" i="3"/>
  <c r="I16" i="3" s="1"/>
  <c r="K15" i="3"/>
  <c r="F15" i="3"/>
  <c r="I15" i="3" s="1"/>
  <c r="L15" i="3" s="1"/>
  <c r="M15" i="3" s="1"/>
  <c r="K14" i="3"/>
  <c r="F14" i="3"/>
  <c r="I14" i="3" s="1"/>
  <c r="K13" i="3"/>
  <c r="F13" i="3"/>
  <c r="I13" i="3" s="1"/>
  <c r="K12" i="3"/>
  <c r="F12" i="3"/>
  <c r="I12" i="3" s="1"/>
  <c r="K11" i="3"/>
  <c r="F11" i="3"/>
  <c r="I11" i="3" s="1"/>
  <c r="K10" i="3"/>
  <c r="I10" i="3"/>
  <c r="K16" i="2"/>
  <c r="I16" i="2"/>
  <c r="K15" i="2"/>
  <c r="I15" i="2"/>
  <c r="L15" i="2" s="1"/>
  <c r="M15" i="2" s="1"/>
  <c r="K14" i="2"/>
  <c r="I14" i="2"/>
  <c r="K13" i="2"/>
  <c r="I13" i="2"/>
  <c r="K12" i="2"/>
  <c r="I12" i="2"/>
  <c r="K11" i="2"/>
  <c r="I11" i="2"/>
  <c r="K10" i="2"/>
  <c r="I10" i="2"/>
  <c r="K9" i="2"/>
  <c r="I9" i="2"/>
  <c r="G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H15" i="1"/>
  <c r="H14" i="1"/>
  <c r="H13" i="1"/>
  <c r="H9" i="1"/>
  <c r="L11" i="9" l="1"/>
  <c r="M11" i="9" s="1"/>
  <c r="L17" i="9"/>
  <c r="M17" i="9" s="1"/>
  <c r="L7" i="10"/>
  <c r="L15" i="10"/>
  <c r="M15" i="10" s="1"/>
  <c r="L14" i="9"/>
  <c r="M14" i="9" s="1"/>
  <c r="L16" i="12"/>
  <c r="M16" i="12" s="1"/>
  <c r="L18" i="12"/>
  <c r="M18" i="12" s="1"/>
  <c r="L19" i="12"/>
  <c r="M19" i="12" s="1"/>
  <c r="L14" i="12"/>
  <c r="M14" i="12" s="1"/>
  <c r="L11" i="12"/>
  <c r="M11" i="12" s="1"/>
  <c r="L10" i="12"/>
  <c r="M10" i="12" s="1"/>
  <c r="L12" i="7"/>
  <c r="M12" i="7" s="1"/>
  <c r="L10" i="7"/>
  <c r="M10" i="7" s="1"/>
  <c r="L11" i="7"/>
  <c r="M11" i="7" s="1"/>
  <c r="K14" i="7"/>
  <c r="L9" i="6"/>
  <c r="M9" i="6" s="1"/>
  <c r="L14" i="6"/>
  <c r="M14" i="6" s="1"/>
  <c r="K22" i="6"/>
  <c r="L18" i="6"/>
  <c r="M18" i="6" s="1"/>
  <c r="L10" i="6"/>
  <c r="M10" i="6" s="1"/>
  <c r="L19" i="6"/>
  <c r="M19" i="6" s="1"/>
  <c r="L15" i="6"/>
  <c r="M15" i="6" s="1"/>
  <c r="L11" i="6"/>
  <c r="M11" i="6" s="1"/>
  <c r="L16" i="6"/>
  <c r="M16" i="6" s="1"/>
  <c r="L13" i="6"/>
  <c r="M13" i="6" s="1"/>
  <c r="L12" i="6"/>
  <c r="M12" i="6" s="1"/>
  <c r="L17" i="6"/>
  <c r="M17" i="6" s="1"/>
  <c r="L8" i="5"/>
  <c r="M8" i="5" s="1"/>
  <c r="L9" i="4"/>
  <c r="M9" i="4" s="1"/>
  <c r="L51" i="3"/>
  <c r="M51" i="3" s="1"/>
  <c r="L16" i="3"/>
  <c r="M16" i="3" s="1"/>
  <c r="L22" i="3"/>
  <c r="M22" i="3" s="1"/>
  <c r="L28" i="3"/>
  <c r="M28" i="3" s="1"/>
  <c r="L34" i="3"/>
  <c r="M34" i="3" s="1"/>
  <c r="L40" i="3"/>
  <c r="M40" i="3" s="1"/>
  <c r="L46" i="3"/>
  <c r="M46" i="3" s="1"/>
  <c r="L11" i="3"/>
  <c r="M11" i="3" s="1"/>
  <c r="L17" i="3"/>
  <c r="M17" i="3" s="1"/>
  <c r="L23" i="3"/>
  <c r="M23" i="3" s="1"/>
  <c r="L29" i="3"/>
  <c r="M29" i="3" s="1"/>
  <c r="L35" i="3"/>
  <c r="M35" i="3" s="1"/>
  <c r="L41" i="3"/>
  <c r="M41" i="3" s="1"/>
  <c r="L47" i="3"/>
  <c r="M47" i="3" s="1"/>
  <c r="L12" i="3"/>
  <c r="M12" i="3" s="1"/>
  <c r="L18" i="3"/>
  <c r="M18" i="3" s="1"/>
  <c r="L24" i="3"/>
  <c r="M24" i="3" s="1"/>
  <c r="L30" i="3"/>
  <c r="M30" i="3" s="1"/>
  <c r="L36" i="3"/>
  <c r="M36" i="3" s="1"/>
  <c r="L13" i="3"/>
  <c r="M13" i="3" s="1"/>
  <c r="L19" i="3"/>
  <c r="M19" i="3" s="1"/>
  <c r="L37" i="3"/>
  <c r="M37" i="3" s="1"/>
  <c r="L43" i="3"/>
  <c r="M43" i="3" s="1"/>
  <c r="L49" i="3"/>
  <c r="M49" i="3" s="1"/>
  <c r="L42" i="3"/>
  <c r="M42" i="3" s="1"/>
  <c r="L48" i="3"/>
  <c r="M48" i="3" s="1"/>
  <c r="L25" i="3"/>
  <c r="M25" i="3" s="1"/>
  <c r="L31" i="3"/>
  <c r="M31" i="3" s="1"/>
  <c r="L21" i="3"/>
  <c r="M21" i="3" s="1"/>
  <c r="L50" i="3"/>
  <c r="M50" i="3" s="1"/>
  <c r="L27" i="3"/>
  <c r="M27" i="3" s="1"/>
  <c r="L33" i="3"/>
  <c r="M33" i="3" s="1"/>
  <c r="L16" i="2"/>
  <c r="M16" i="2" s="1"/>
  <c r="L14" i="2"/>
  <c r="M14" i="2" s="1"/>
  <c r="K17" i="2"/>
  <c r="L11" i="2"/>
  <c r="M11" i="2" s="1"/>
  <c r="L12" i="2"/>
  <c r="M12" i="2" s="1"/>
  <c r="L13" i="2"/>
  <c r="M13" i="2" s="1"/>
  <c r="I11" i="1"/>
  <c r="J10" i="1"/>
  <c r="K10" i="1" s="1"/>
  <c r="L10" i="1" s="1"/>
  <c r="K8" i="1"/>
  <c r="L8" i="1" s="1"/>
  <c r="K9" i="1"/>
  <c r="L9" i="1" s="1"/>
  <c r="L7" i="6"/>
  <c r="M7" i="6" s="1"/>
  <c r="I22" i="6"/>
  <c r="H22" i="1"/>
  <c r="I17" i="2"/>
  <c r="L13" i="10"/>
  <c r="M13" i="10" s="1"/>
  <c r="L11" i="10"/>
  <c r="M11" i="10" s="1"/>
  <c r="L8" i="10"/>
  <c r="M8" i="10" s="1"/>
  <c r="K16" i="10"/>
  <c r="L14" i="10"/>
  <c r="M14" i="10" s="1"/>
  <c r="M7" i="10"/>
  <c r="L9" i="10"/>
  <c r="M9" i="10" s="1"/>
  <c r="L10" i="10"/>
  <c r="M10" i="10" s="1"/>
  <c r="L12" i="10"/>
  <c r="M12" i="10" s="1"/>
  <c r="I16" i="10"/>
  <c r="L10" i="9"/>
  <c r="M10" i="9" s="1"/>
  <c r="L12" i="9"/>
  <c r="M12" i="9" s="1"/>
  <c r="L13" i="9"/>
  <c r="M13" i="9" s="1"/>
  <c r="I18" i="9"/>
  <c r="L16" i="9"/>
  <c r="M16" i="9" s="1"/>
  <c r="L15" i="9"/>
  <c r="M15" i="9" s="1"/>
  <c r="K18" i="9"/>
  <c r="L38" i="3"/>
  <c r="M38" i="3" s="1"/>
  <c r="L13" i="12"/>
  <c r="M13" i="12" s="1"/>
  <c r="M6" i="12"/>
  <c r="K21" i="12"/>
  <c r="L9" i="12"/>
  <c r="M9" i="12" s="1"/>
  <c r="L15" i="12"/>
  <c r="M15" i="12" s="1"/>
  <c r="L20" i="12"/>
  <c r="M20" i="12" s="1"/>
  <c r="I21" i="12"/>
  <c r="I13" i="7"/>
  <c r="L13" i="7" s="1"/>
  <c r="M13" i="7" s="1"/>
  <c r="L9" i="7"/>
  <c r="L20" i="6"/>
  <c r="M20" i="6" s="1"/>
  <c r="L8" i="6"/>
  <c r="M8" i="6" s="1"/>
  <c r="L21" i="6"/>
  <c r="M21" i="6" s="1"/>
  <c r="L10" i="5"/>
  <c r="M10" i="5" s="1"/>
  <c r="L7" i="5"/>
  <c r="M7" i="5" s="1"/>
  <c r="L9" i="5"/>
  <c r="M9" i="5" s="1"/>
  <c r="I11" i="5"/>
  <c r="K11" i="5"/>
  <c r="L6" i="5"/>
  <c r="L7" i="4"/>
  <c r="I10" i="4"/>
  <c r="K10" i="4"/>
  <c r="L8" i="4"/>
  <c r="M8" i="4" s="1"/>
  <c r="L44" i="3"/>
  <c r="M44" i="3" s="1"/>
  <c r="L20" i="3"/>
  <c r="M20" i="3" s="1"/>
  <c r="L26" i="3"/>
  <c r="M26" i="3" s="1"/>
  <c r="L32" i="3"/>
  <c r="M32" i="3" s="1"/>
  <c r="L52" i="3"/>
  <c r="M52" i="3" s="1"/>
  <c r="L14" i="3"/>
  <c r="M14" i="3" s="1"/>
  <c r="I54" i="3"/>
  <c r="K54" i="3"/>
  <c r="L10" i="3"/>
  <c r="L53" i="3"/>
  <c r="M53" i="3" s="1"/>
  <c r="L10" i="2"/>
  <c r="L9" i="2"/>
  <c r="I12" i="1" l="1"/>
  <c r="J11" i="1"/>
  <c r="K11" i="1" s="1"/>
  <c r="L11" i="1" s="1"/>
  <c r="M10" i="2"/>
  <c r="L17" i="2"/>
  <c r="G25" i="2" s="1"/>
  <c r="M16" i="10"/>
  <c r="L24" i="10" s="1"/>
  <c r="L16" i="10"/>
  <c r="G24" i="10" s="1"/>
  <c r="M18" i="9"/>
  <c r="L26" i="9" s="1"/>
  <c r="L18" i="9"/>
  <c r="G26" i="9" s="1"/>
  <c r="M21" i="12"/>
  <c r="L29" i="12" s="1"/>
  <c r="L21" i="12"/>
  <c r="G29" i="12" s="1"/>
  <c r="I14" i="7"/>
  <c r="L14" i="7"/>
  <c r="G22" i="7" s="1"/>
  <c r="M9" i="7"/>
  <c r="M14" i="7" s="1"/>
  <c r="L22" i="7" s="1"/>
  <c r="L22" i="6"/>
  <c r="G30" i="6" s="1"/>
  <c r="M22" i="6"/>
  <c r="L30" i="6" s="1"/>
  <c r="L11" i="5"/>
  <c r="G19" i="5" s="1"/>
  <c r="M6" i="5"/>
  <c r="M11" i="5" s="1"/>
  <c r="L19" i="5" s="1"/>
  <c r="M7" i="4"/>
  <c r="M10" i="4" s="1"/>
  <c r="L18" i="4" s="1"/>
  <c r="L10" i="4"/>
  <c r="G18" i="4" s="1"/>
  <c r="L54" i="3"/>
  <c r="M10" i="3"/>
  <c r="M9" i="2"/>
  <c r="L7" i="1"/>
  <c r="M17" i="2" l="1"/>
  <c r="L25" i="2" s="1"/>
  <c r="I13" i="1"/>
  <c r="J12" i="1"/>
  <c r="K12" i="1" s="1"/>
  <c r="L12" i="1" s="1"/>
  <c r="G62" i="3"/>
  <c r="M54" i="3"/>
  <c r="L62" i="3" s="1"/>
  <c r="J13" i="1" l="1"/>
  <c r="K13" i="1" s="1"/>
  <c r="L13" i="1" s="1"/>
  <c r="I14" i="1"/>
  <c r="J14" i="1" l="1"/>
  <c r="K14" i="1" s="1"/>
  <c r="L14" i="1" s="1"/>
  <c r="I15" i="1"/>
  <c r="J15" i="1" l="1"/>
  <c r="K15" i="1" s="1"/>
  <c r="L15" i="1" s="1"/>
  <c r="I16" i="1"/>
  <c r="J16" i="1" l="1"/>
  <c r="K16" i="1" s="1"/>
  <c r="L16" i="1" s="1"/>
  <c r="I17" i="1"/>
  <c r="J17" i="1" l="1"/>
  <c r="K17" i="1" s="1"/>
  <c r="L17" i="1" s="1"/>
  <c r="I18" i="1"/>
  <c r="J18" i="1" l="1"/>
  <c r="K18" i="1" s="1"/>
  <c r="L18" i="1" s="1"/>
  <c r="I19" i="1"/>
  <c r="J19" i="1" l="1"/>
  <c r="K19" i="1" s="1"/>
  <c r="L19" i="1" s="1"/>
  <c r="I20" i="1"/>
  <c r="I21" i="1" l="1"/>
  <c r="J21" i="1" s="1"/>
  <c r="K21" i="1" s="1"/>
  <c r="L21" i="1" s="1"/>
  <c r="J20" i="1"/>
  <c r="K20" i="1" l="1"/>
  <c r="J22" i="1"/>
  <c r="L20" i="1" l="1"/>
  <c r="L22" i="1" s="1"/>
  <c r="K30" i="1" s="1"/>
  <c r="K22" i="1"/>
  <c r="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tc={7E6901E5-15C1-4BC5-855A-90B2ED09AEF3}</author>
  </authors>
  <commentList>
    <comment ref="H10" authorId="0" shapeId="0" xr:uid="{7E6901E5-15C1-4BC5-855A-90B2ED09AEF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Alterado de R$ 1.250.000,00 para R$ 1.000.000,00 de acordo com os apontamentos de Prosegur</t>
      </text>
    </comment>
  </commentList>
</comments>
</file>

<file path=xl/sharedStrings.xml><?xml version="1.0" encoding="utf-8"?>
<sst xmlns="http://schemas.openxmlformats.org/spreadsheetml/2006/main" count="435" uniqueCount="195">
  <si>
    <t>MODALIDADE DE TRANSPORTE (MT)</t>
  </si>
  <si>
    <t>UNIDADE (U)</t>
  </si>
  <si>
    <t>DISTÂNCIA
(KM)</t>
  </si>
  <si>
    <t>VALOR
(KM)</t>
  </si>
  <si>
    <t>TARIFA/VALOR
VIAGEM</t>
  </si>
  <si>
    <t>QTDE VIAGENS
 ESTIMATIVA/MÊS</t>
  </si>
  <si>
    <t>-</t>
  </si>
  <si>
    <t xml:space="preserve">CUSTO GLOBAL ANUAL </t>
  </si>
  <si>
    <t>INTERURBANO</t>
  </si>
  <si>
    <t>CUSTÓDIA CASTANHAL</t>
  </si>
  <si>
    <t xml:space="preserve">BARCARENA </t>
  </si>
  <si>
    <t>BARCARENA CENTRO</t>
  </si>
  <si>
    <t xml:space="preserve">IGARAPÉ-MIRI   </t>
  </si>
  <si>
    <t xml:space="preserve">ABAETETUBA   </t>
  </si>
  <si>
    <t xml:space="preserve">MOJU  </t>
  </si>
  <si>
    <t>ACARÁ</t>
  </si>
  <si>
    <t>BUJARU</t>
  </si>
  <si>
    <t>TOMÉ AÇU</t>
  </si>
  <si>
    <t>QUATRO BOCAS (TOMÉ AÇU)</t>
  </si>
  <si>
    <t>BENEVIDES</t>
  </si>
  <si>
    <t>SANTA BÁRBARA</t>
  </si>
  <si>
    <t xml:space="preserve"> MOSQUEIRO</t>
  </si>
  <si>
    <t>CUSTO TRANSPORTE DO ITEM 01 - BELÉM</t>
  </si>
  <si>
    <t>URBANO</t>
  </si>
  <si>
    <t>ALTAMIRA</t>
  </si>
  <si>
    <t>VITÓRIA DO XINGU</t>
  </si>
  <si>
    <t>SEN JOSÉ PORFÍRIO</t>
  </si>
  <si>
    <t>MEDICILÂNDIA</t>
  </si>
  <si>
    <t>BRASIL NOVO</t>
  </si>
  <si>
    <t>URUARÁ</t>
  </si>
  <si>
    <t>PLACAS</t>
  </si>
  <si>
    <t>ANAPU</t>
  </si>
  <si>
    <t>VALOR MÁXIMO A SER SEGURADO</t>
  </si>
  <si>
    <t>CUSTO TRANSPORTE DO ITEM 02 - ALTAMIRA</t>
  </si>
  <si>
    <t>CUSTODIANTE</t>
  </si>
  <si>
    <t>CASTANHAL</t>
  </si>
  <si>
    <t>JADERLÂNDIA</t>
  </si>
  <si>
    <t>SANTA ISABEL</t>
  </si>
  <si>
    <t>STO ANTONIO TAUÁ</t>
  </si>
  <si>
    <t>COLARES</t>
  </si>
  <si>
    <t>VIGIA</t>
  </si>
  <si>
    <t>S. CAETANO ODIVELAS</t>
  </si>
  <si>
    <t>SÃO FRANCISCO DO PARÁ</t>
  </si>
  <si>
    <t>IGARAPÉ AÇU</t>
  </si>
  <si>
    <t>NOVA TIMBOTEUA</t>
  </si>
  <si>
    <t>SANTARÉM NOVO</t>
  </si>
  <si>
    <t>QUATIPURU</t>
  </si>
  <si>
    <t>PRIMAVERA</t>
  </si>
  <si>
    <t>S. JOÃO PIRABAS</t>
  </si>
  <si>
    <t>SALINÓPOLIS</t>
  </si>
  <si>
    <t>MAGALHAES BARATA</t>
  </si>
  <si>
    <t>SANTA MARIA</t>
  </si>
  <si>
    <t>MARACANÃ</t>
  </si>
  <si>
    <t>CUSTO TRANSPORTE DO ITEM 03 - CASTANHAL</t>
  </si>
  <si>
    <t>BRAGANÇA</t>
  </si>
  <si>
    <t>TRACUATEUA</t>
  </si>
  <si>
    <t>AUGUSTO CORREA</t>
  </si>
  <si>
    <t>VISEU</t>
  </si>
  <si>
    <t>CAPITÃO POÇO</t>
  </si>
  <si>
    <t>GARRAFÃO DO NORTE</t>
  </si>
  <si>
    <t>INHANGAPI</t>
  </si>
  <si>
    <t>MÃE DO RIO</t>
  </si>
  <si>
    <t>AURORA DO PARÁ</t>
  </si>
  <si>
    <t>NOVA ESPERANÇA DO PIRIÁ</t>
  </si>
  <si>
    <t>BONITO</t>
  </si>
  <si>
    <t>PEIXE BOI</t>
  </si>
  <si>
    <t>OURÉM</t>
  </si>
  <si>
    <t>IPIXUNA</t>
  </si>
  <si>
    <t>PARAGOMINAS</t>
  </si>
  <si>
    <t>SÃO DOMINGOS DO CAPIM</t>
  </si>
  <si>
    <t>TERRA ALTA</t>
  </si>
  <si>
    <t>SÃO JOÃO DA PONTA</t>
  </si>
  <si>
    <t>CURUÇÁ</t>
  </si>
  <si>
    <t>MARAPANIM</t>
  </si>
  <si>
    <t>S MIGUEL GUAMÁ</t>
  </si>
  <si>
    <t>IRITUIA</t>
  </si>
  <si>
    <t>CAPANEMA</t>
  </si>
  <si>
    <t>SANTA LUZIA</t>
  </si>
  <si>
    <t>CACHOEIRA DO PIRIÁ</t>
  </si>
  <si>
    <t>ITINGA</t>
  </si>
  <si>
    <t>DOM ELISEU</t>
  </si>
  <si>
    <t>ULIANÓPOLIS</t>
  </si>
  <si>
    <t>ITAITUBA</t>
  </si>
  <si>
    <t>ITAITUBA CIDADE ALTA</t>
  </si>
  <si>
    <t>TRAIRÃO</t>
  </si>
  <si>
    <t>JACAREACANGA</t>
  </si>
  <si>
    <t>RURÓPOLIS</t>
  </si>
  <si>
    <t>CENTRO DE DISTRIBUIÇÃO - ITAITUBA 5</t>
  </si>
  <si>
    <t>CENTRO DE DISTRIBUIÇÃO - IMPERATRIZ 4</t>
  </si>
  <si>
    <t>ESTIMATIVA DE VALORES PARA CUSTÓDIA ITEM 4 - IMPERATRIZ</t>
  </si>
  <si>
    <t>ESTIMATIVA DE CUSTO GLOBAL ITEM 4 - IMPERATRIZ</t>
  </si>
  <si>
    <t>BASE DE CÁLCULO MENSAL</t>
  </si>
  <si>
    <t>TAXA APLICADA (TA)</t>
  </si>
  <si>
    <t>CUSTO CUSTÓDIA / ESTIMADO MENSAL</t>
  </si>
  <si>
    <t>CUSTO CUSTÓDIA/ ESTIMADO ANUAL</t>
  </si>
  <si>
    <t>VALOR GLOBAL</t>
  </si>
  <si>
    <t>CUSTO GLOBAL MENSAL</t>
  </si>
  <si>
    <t>ESTIMATIVA DE VALORES PARA CUSTÓDIA ITEM 5 - ITAITUBA</t>
  </si>
  <si>
    <t>ESTIMATIVA DE CUSTO GLOBAL ITEM 5 - ITAITUBA</t>
  </si>
  <si>
    <t>ESTIMATIVAS DE VALORES PARA TRANSPORTE E AD VALOREM</t>
  </si>
  <si>
    <t>CUSTO TRANSPORTE DO ITEM 5 - ITAITUBA</t>
  </si>
  <si>
    <t>CUSTO DO TRANSPORTE MENSAL (CTM)</t>
  </si>
  <si>
    <t>AD VALOREM (AD)</t>
  </si>
  <si>
    <t>CUSTO AD VALOREM MENSAL (CADM)= (AD x VTM)</t>
  </si>
  <si>
    <t>CUSTO MENSAL ESTIMADO (CM)= (CTM) + (CADM)</t>
  </si>
  <si>
    <t>CUSTO ANUAL TRANSPORTE  ESTIMADO (CA)= (CM)*12</t>
  </si>
  <si>
    <t xml:space="preserve"> VALOR  TRANSPORTADO  MENSAL  (VTM)</t>
  </si>
  <si>
    <t>CUSTO TRANSPORTE DO ITEM 4 - IMPERATRIZ</t>
  </si>
  <si>
    <t>ESTIMATIVA DE VALORES PARA CUSTÓDIA ITEM 3 - CASTANHAL</t>
  </si>
  <si>
    <t>ESTIMATIVA DE CUSTO GLOBAL ITEM 3 - CASTANHAL</t>
  </si>
  <si>
    <t>CENTRO DE DISTRIBUIÇÃO - CASTANHAL 3</t>
  </si>
  <si>
    <t>CENTRO DE DISTRIBUIÇÃO - ALTAMIRA 2</t>
  </si>
  <si>
    <t>INTERMODAL</t>
  </si>
  <si>
    <t xml:space="preserve">MARABÁ </t>
  </si>
  <si>
    <t>MARABÁ SÃO FELIX</t>
  </si>
  <si>
    <t>MARABÁ CIDADE NOVA</t>
  </si>
  <si>
    <t>B JESUS TOCANTINS</t>
  </si>
  <si>
    <t>ABEL FIGUEIREDO</t>
  </si>
  <si>
    <t>RONDON</t>
  </si>
  <si>
    <t>BREJO GDE. ARAG</t>
  </si>
  <si>
    <t>PALESTINA DO PARÁ</t>
  </si>
  <si>
    <t>ITUPIRANGA</t>
  </si>
  <si>
    <t>NOVA IPIXUNA</t>
  </si>
  <si>
    <t>JACUNDÁ</t>
  </si>
  <si>
    <t>SÃO DOMINGOS DO ARAGUAIA</t>
  </si>
  <si>
    <t>S. GERALDO DO ARAG</t>
  </si>
  <si>
    <t>PIÇARRA</t>
  </si>
  <si>
    <t>SÃO JOÃO DO ARAGUAIA</t>
  </si>
  <si>
    <t>CENTRO DE DISTRIBUIÇÃO - MARABÁ 6</t>
  </si>
  <si>
    <t>CUSTO TRANSPORTE DO ITEM 6 - MARABÁ</t>
  </si>
  <si>
    <t>ESTIMATIVA DE VALORES PARA CUSTÓDIA ITEM 6 - MARABÁ</t>
  </si>
  <si>
    <t>ESTIMATIVA DE CUSTO GLOBAL ITEM 6 - MARABÁ</t>
  </si>
  <si>
    <t>CENTRO DE DISTRIBUIÇÃO - PARAUAPEBAS 7</t>
  </si>
  <si>
    <t>ESTIMATIVA DE VALORES PARA CUSTÓDIA ITEM 7 - PARAUAPEBAS</t>
  </si>
  <si>
    <t>ESTIMATIVA DE CUSTO GLOBAL ITEM 7 - PARAUAPEBAS</t>
  </si>
  <si>
    <t>CUSTO TRANSPORTE DO ITEM 7 - PARAUAPEBAS</t>
  </si>
  <si>
    <t>PARAUAPEBAS</t>
  </si>
  <si>
    <t>PA ESTAÇÃO KARAJÁS</t>
  </si>
  <si>
    <t>CURIONÓPOLIS</t>
  </si>
  <si>
    <t>ELDORADO CARAJÁS</t>
  </si>
  <si>
    <t>CANAÃ DOS CARAJÁS</t>
  </si>
  <si>
    <t>CUSTO TRANSPORTE DO ITEM 7 - REDENÇÃO</t>
  </si>
  <si>
    <t>PAU DARCO</t>
  </si>
  <si>
    <t>RIO MARIA</t>
  </si>
  <si>
    <t>XINGUARA</t>
  </si>
  <si>
    <t>SAPUCAIA</t>
  </si>
  <si>
    <t>CONCEIÇÃO ARAG</t>
  </si>
  <si>
    <t>FLORESTA D ARAG</t>
  </si>
  <si>
    <t>ÁGUA AZUL DO NORTE</t>
  </si>
  <si>
    <t>TUCUMÃ</t>
  </si>
  <si>
    <t>OURILANDIA DO NORTE</t>
  </si>
  <si>
    <t>SÃO FELIX DO XINGU</t>
  </si>
  <si>
    <t>SANTANA DO ARAGUAIA</t>
  </si>
  <si>
    <t>BANNACH</t>
  </si>
  <si>
    <t>CUMARU DO NORTE</t>
  </si>
  <si>
    <t>CASA DE TÁBUA</t>
  </si>
  <si>
    <t>CENTRO DE DISTRIBUIÇÃO - TUCURUÍ 9</t>
  </si>
  <si>
    <t>ESTIMATIVA DE VALORES PARA CUSTÓDIA ITEM 9 - TUCURUÍ</t>
  </si>
  <si>
    <t>CUSTO TRANSPORTE DO ITEM 9 - TUCURUÍ</t>
  </si>
  <si>
    <t>ESTIMATIVA DE CUSTO GLOBAL ITEM 9 - TUCURUÍ</t>
  </si>
  <si>
    <t>TUCURUÍ</t>
  </si>
  <si>
    <t>GOIANÉSIA</t>
  </si>
  <si>
    <t>TAILANDIA</t>
  </si>
  <si>
    <t>BREU BRANCO</t>
  </si>
  <si>
    <t>MOCAJUBA</t>
  </si>
  <si>
    <t>NOVO REPARTIMENTO</t>
  </si>
  <si>
    <t>PACAJÁ</t>
  </si>
  <si>
    <t>CENTRO DE DISTRIBUIÇÃO - SANTARÉM 10</t>
  </si>
  <si>
    <t xml:space="preserve">CUSTO TRANSPORTE DO ITEM 10 - SANTARÉM </t>
  </si>
  <si>
    <t>ESTIMATIVA DE VALORES PARA CUSTÓDIA ITEM 10 - SANTARÉM</t>
  </si>
  <si>
    <t>ESTIMATIVA DE CUSTO GLOBAL ITEM 10 - SANTARÉM</t>
  </si>
  <si>
    <t>SANTAREM</t>
  </si>
  <si>
    <t>ALTER DO CHÃO</t>
  </si>
  <si>
    <t>PAB - SEFA</t>
  </si>
  <si>
    <t xml:space="preserve">ESTAÇÃO CIDADANIA </t>
  </si>
  <si>
    <t xml:space="preserve">PAB - PM SANTAREM </t>
  </si>
  <si>
    <t>PAB - TJE SANTAREM</t>
  </si>
  <si>
    <t>TAPAJÓS</t>
  </si>
  <si>
    <t>BELTERRA</t>
  </si>
  <si>
    <t>PA MURINIM</t>
  </si>
  <si>
    <t>REDENÇÃO</t>
  </si>
  <si>
    <t xml:space="preserve">BAIÃO </t>
  </si>
  <si>
    <t xml:space="preserve">TARIFA/VALOR
VIAGEM </t>
  </si>
  <si>
    <t>ESTIMATIVA DE VALORES PARA CUSTÓDIA ITEM 1 - BELÉM</t>
  </si>
  <si>
    <t>ESTIMATIVA DE CUSTO GLOBAL ITEM 1 - BELÉM</t>
  </si>
  <si>
    <t>ESTIMATIVA DE VALORES PARA CUSTÓDIA ITEM 2 - ALTAMIRA</t>
  </si>
  <si>
    <t>ESTIMATIVA DE CUSTO GLOBAL ITEM 2 - ALTAMIRA</t>
  </si>
  <si>
    <t>CENTRO DE DISTRIBUIÇÃO - BELÉM 1</t>
  </si>
  <si>
    <t>CENTRO DE DISTRIBUIÇÃO - REDENÇÃO 8</t>
  </si>
  <si>
    <t>ESTIMATIVA DE VALORES PARA CUSTÓDIA ITEM 8 - REDENÇÃO</t>
  </si>
  <si>
    <t>ESTIMATIVA DE CUSTO GLOBAL ITEM 8 - REDENÇÃO</t>
  </si>
  <si>
    <t>QT DE VIAGENS ESTIMATIVA/MÊS</t>
  </si>
  <si>
    <t>MOJUÍ DOS CAMPOS</t>
  </si>
  <si>
    <t>QTDE VIAGENS
ESTIMATIVA/MÊS</t>
  </si>
  <si>
    <t>CONCÓRDIA DO PARÁ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</si>
</sst>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.0000%"/>
    <numFmt numFmtId="166" formatCode="&quot;R$&quot;\ #,##0.00"/>
    <numFmt numFmtId="167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name val="Cambria"/>
      <family val="1"/>
    </font>
    <font>
      <sz val="8"/>
      <color theme="1"/>
      <name val="Cambria"/>
      <family val="1"/>
    </font>
    <font>
      <b/>
      <sz val="8"/>
      <name val="Cambria"/>
      <family val="1"/>
    </font>
    <font>
      <b/>
      <sz val="8"/>
      <color theme="0"/>
      <name val="Cambria"/>
      <family val="1"/>
    </font>
    <font>
      <b/>
      <sz val="6"/>
      <name val="Cambria"/>
      <family val="1"/>
    </font>
    <font>
      <b/>
      <sz val="7"/>
      <color theme="0"/>
      <name val="Cambria"/>
      <family val="1"/>
    </font>
    <font>
      <b/>
      <sz val="7"/>
      <name val="Cambria"/>
      <family val="1"/>
    </font>
    <font>
      <sz val="9"/>
      <color theme="1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6" fillId="2" borderId="5" xfId="4" applyFont="1" applyFill="1" applyBorder="1" applyAlignment="1">
      <alignment horizontal="center" vertical="center" wrapText="1"/>
    </xf>
    <xf numFmtId="167" fontId="6" fillId="4" borderId="0" xfId="4" applyNumberFormat="1" applyFont="1" applyFill="1" applyBorder="1" applyAlignment="1">
      <alignment vertical="center" wrapText="1"/>
    </xf>
    <xf numFmtId="0" fontId="6" fillId="2" borderId="13" xfId="4" applyFont="1" applyFill="1" applyBorder="1" applyAlignment="1">
      <alignment horizontal="center" vertical="center" wrapText="1"/>
    </xf>
    <xf numFmtId="166" fontId="6" fillId="2" borderId="18" xfId="2" applyNumberFormat="1" applyFont="1" applyFill="1" applyBorder="1" applyAlignment="1">
      <alignment horizontal="center"/>
    </xf>
    <xf numFmtId="166" fontId="6" fillId="2" borderId="19" xfId="2" applyNumberFormat="1" applyFont="1" applyFill="1" applyBorder="1" applyAlignment="1">
      <alignment horizontal="center"/>
    </xf>
    <xf numFmtId="10" fontId="6" fillId="2" borderId="4" xfId="2" applyNumberFormat="1" applyFont="1" applyFill="1" applyBorder="1" applyAlignment="1">
      <alignment horizontal="center" vertical="center"/>
    </xf>
    <xf numFmtId="10" fontId="6" fillId="4" borderId="4" xfId="2" applyNumberFormat="1" applyFont="1" applyFill="1" applyBorder="1" applyAlignment="1" applyProtection="1">
      <alignment horizontal="center" vertical="center"/>
      <protection locked="0"/>
    </xf>
    <xf numFmtId="1" fontId="6" fillId="2" borderId="18" xfId="4" applyNumberFormat="1" applyFont="1" applyFill="1" applyBorder="1" applyAlignment="1">
      <alignment horizontal="center" vertical="center" wrapText="1"/>
    </xf>
    <xf numFmtId="166" fontId="6" fillId="2" borderId="18" xfId="4" applyNumberFormat="1" applyFont="1" applyFill="1" applyBorder="1" applyAlignment="1">
      <alignment horizontal="left" vertical="center" wrapText="1"/>
    </xf>
    <xf numFmtId="0" fontId="4" fillId="2" borderId="5" xfId="4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43" fontId="5" fillId="2" borderId="3" xfId="1" applyFont="1" applyFill="1" applyBorder="1" applyProtection="1"/>
    <xf numFmtId="164" fontId="5" fillId="4" borderId="5" xfId="0" applyNumberFormat="1" applyFont="1" applyFill="1" applyBorder="1" applyAlignment="1" applyProtection="1">
      <alignment horizontal="center"/>
      <protection locked="0"/>
    </xf>
    <xf numFmtId="164" fontId="4" fillId="2" borderId="5" xfId="2" applyNumberFormat="1" applyFont="1" applyFill="1" applyBorder="1" applyAlignment="1" applyProtection="1">
      <alignment horizontal="center" vertical="center"/>
    </xf>
    <xf numFmtId="44" fontId="4" fillId="2" borderId="18" xfId="2" applyFont="1" applyFill="1" applyBorder="1" applyAlignment="1" applyProtection="1">
      <alignment horizontal="center" vertical="center"/>
    </xf>
    <xf numFmtId="0" fontId="4" fillId="2" borderId="5" xfId="4" applyFont="1" applyFill="1" applyBorder="1" applyAlignment="1" applyProtection="1">
      <alignment vertical="center" wrapText="1"/>
    </xf>
    <xf numFmtId="43" fontId="5" fillId="2" borderId="5" xfId="1" applyFont="1" applyFill="1" applyBorder="1" applyProtection="1"/>
    <xf numFmtId="0" fontId="5" fillId="2" borderId="5" xfId="0" applyFont="1" applyFill="1" applyBorder="1"/>
    <xf numFmtId="1" fontId="4" fillId="2" borderId="18" xfId="4" applyNumberFormat="1" applyFont="1" applyFill="1" applyBorder="1" applyAlignment="1" applyProtection="1">
      <alignment horizontal="center" vertical="center" wrapText="1"/>
    </xf>
    <xf numFmtId="164" fontId="4" fillId="2" borderId="18" xfId="2" applyNumberFormat="1" applyFont="1" applyFill="1" applyBorder="1" applyAlignment="1" applyProtection="1">
      <alignment horizontal="center" vertical="center"/>
    </xf>
    <xf numFmtId="164" fontId="4" fillId="2" borderId="18" xfId="2" applyNumberFormat="1" applyFont="1" applyFill="1" applyBorder="1" applyAlignment="1" applyProtection="1">
      <alignment horizontal="left" vertical="center"/>
    </xf>
    <xf numFmtId="0" fontId="4" fillId="2" borderId="14" xfId="4" applyFont="1" applyFill="1" applyBorder="1" applyAlignment="1" applyProtection="1">
      <alignment horizontal="center" vertical="center" wrapText="1"/>
    </xf>
    <xf numFmtId="1" fontId="6" fillId="2" borderId="18" xfId="4" applyNumberFormat="1" applyFont="1" applyFill="1" applyBorder="1" applyAlignment="1" applyProtection="1">
      <alignment horizontal="center" vertical="center" wrapText="1"/>
    </xf>
    <xf numFmtId="164" fontId="6" fillId="2" borderId="18" xfId="2" applyNumberFormat="1" applyFont="1" applyFill="1" applyBorder="1" applyAlignment="1" applyProtection="1">
      <alignment horizontal="center" vertical="center"/>
    </xf>
    <xf numFmtId="164" fontId="6" fillId="2" borderId="19" xfId="2" applyNumberFormat="1" applyFont="1" applyFill="1" applyBorder="1" applyAlignment="1" applyProtection="1">
      <alignment horizontal="center" vertical="center"/>
    </xf>
    <xf numFmtId="0" fontId="4" fillId="2" borderId="38" xfId="4" applyFont="1" applyFill="1" applyBorder="1" applyAlignment="1" applyProtection="1">
      <alignment horizontal="center" vertical="center" wrapText="1"/>
    </xf>
    <xf numFmtId="44" fontId="5" fillId="2" borderId="5" xfId="1" applyNumberFormat="1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left" vertical="center"/>
    </xf>
    <xf numFmtId="44" fontId="4" fillId="2" borderId="4" xfId="2" applyFont="1" applyFill="1" applyBorder="1" applyAlignment="1">
      <alignment horizontal="left"/>
    </xf>
    <xf numFmtId="44" fontId="6" fillId="2" borderId="18" xfId="4" applyNumberFormat="1" applyFont="1" applyFill="1" applyBorder="1" applyAlignment="1">
      <alignment horizontal="left" vertical="center" wrapText="1"/>
    </xf>
    <xf numFmtId="44" fontId="6" fillId="2" borderId="19" xfId="4" applyNumberFormat="1" applyFont="1" applyFill="1" applyBorder="1" applyAlignment="1">
      <alignment horizontal="left" vertical="center" wrapText="1"/>
    </xf>
    <xf numFmtId="0" fontId="4" fillId="2" borderId="11" xfId="4" applyFont="1" applyFill="1" applyBorder="1" applyAlignment="1" applyProtection="1">
      <alignment horizontal="center" vertical="center" wrapText="1"/>
    </xf>
    <xf numFmtId="43" fontId="5" fillId="2" borderId="5" xfId="1" applyFont="1" applyFill="1" applyBorder="1" applyAlignment="1" applyProtection="1">
      <alignment horizontal="left"/>
    </xf>
    <xf numFmtId="0" fontId="4" fillId="2" borderId="5" xfId="4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44" fontId="12" fillId="4" borderId="5" xfId="2" applyFont="1" applyFill="1" applyBorder="1" applyAlignment="1" applyProtection="1">
      <alignment horizontal="center" vertical="center"/>
      <protection locked="0"/>
    </xf>
    <xf numFmtId="1" fontId="11" fillId="2" borderId="5" xfId="0" applyNumberFormat="1" applyFont="1" applyFill="1" applyBorder="1" applyAlignment="1">
      <alignment horizontal="center"/>
    </xf>
    <xf numFmtId="164" fontId="12" fillId="2" borderId="5" xfId="2" applyNumberFormat="1" applyFont="1" applyFill="1" applyBorder="1" applyAlignment="1" applyProtection="1">
      <alignment horizontal="center" vertical="center"/>
    </xf>
    <xf numFmtId="44" fontId="12" fillId="2" borderId="4" xfId="2" applyFont="1" applyFill="1" applyBorder="1" applyAlignment="1">
      <alignment horizontal="left" vertical="center"/>
    </xf>
    <xf numFmtId="10" fontId="13" fillId="4" borderId="4" xfId="2" applyNumberFormat="1" applyFont="1" applyFill="1" applyBorder="1" applyAlignment="1" applyProtection="1">
      <alignment horizontal="center" vertical="center"/>
      <protection locked="0"/>
    </xf>
    <xf numFmtId="44" fontId="12" fillId="2" borderId="4" xfId="2" applyFont="1" applyFill="1" applyBorder="1" applyAlignment="1">
      <alignment horizontal="left"/>
    </xf>
    <xf numFmtId="164" fontId="11" fillId="4" borderId="5" xfId="0" applyNumberFormat="1" applyFont="1" applyFill="1" applyBorder="1" applyAlignment="1" applyProtection="1">
      <alignment horizontal="center"/>
      <protection locked="0"/>
    </xf>
    <xf numFmtId="10" fontId="13" fillId="2" borderId="4" xfId="2" applyNumberFormat="1" applyFont="1" applyFill="1" applyBorder="1" applyAlignment="1">
      <alignment horizontal="center" vertical="center"/>
    </xf>
    <xf numFmtId="164" fontId="12" fillId="4" borderId="5" xfId="2" applyNumberFormat="1" applyFont="1" applyFill="1" applyBorder="1" applyAlignment="1" applyProtection="1">
      <alignment horizontal="center" vertical="center"/>
      <protection locked="0"/>
    </xf>
    <xf numFmtId="0" fontId="12" fillId="2" borderId="4" xfId="2" applyNumberFormat="1" applyFont="1" applyFill="1" applyBorder="1" applyAlignment="1">
      <alignment horizontal="center" vertical="center"/>
    </xf>
    <xf numFmtId="44" fontId="12" fillId="2" borderId="4" xfId="0" applyNumberFormat="1" applyFont="1" applyFill="1" applyBorder="1" applyAlignment="1">
      <alignment horizontal="left"/>
    </xf>
    <xf numFmtId="1" fontId="11" fillId="2" borderId="5" xfId="0" applyNumberFormat="1" applyFont="1" applyFill="1" applyBorder="1" applyAlignment="1">
      <alignment horizontal="center" vertical="center"/>
    </xf>
    <xf numFmtId="1" fontId="11" fillId="2" borderId="5" xfId="1" applyNumberFormat="1" applyFont="1" applyFill="1" applyBorder="1" applyAlignment="1" applyProtection="1">
      <alignment horizontal="center" vertical="center"/>
    </xf>
    <xf numFmtId="1" fontId="12" fillId="2" borderId="5" xfId="0" applyNumberFormat="1" applyFont="1" applyFill="1" applyBorder="1" applyAlignment="1">
      <alignment horizontal="center" vertical="center"/>
    </xf>
    <xf numFmtId="44" fontId="12" fillId="2" borderId="5" xfId="2" applyFont="1" applyFill="1" applyBorder="1" applyAlignment="1" applyProtection="1">
      <alignment horizontal="center" vertical="center"/>
    </xf>
    <xf numFmtId="44" fontId="12" fillId="2" borderId="13" xfId="2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center"/>
    </xf>
    <xf numFmtId="164" fontId="14" fillId="4" borderId="5" xfId="2" applyNumberFormat="1" applyFont="1" applyFill="1" applyBorder="1" applyAlignment="1" applyProtection="1">
      <alignment horizontal="center" vertical="center"/>
      <protection locked="0"/>
    </xf>
    <xf numFmtId="1" fontId="12" fillId="2" borderId="4" xfId="4" applyNumberFormat="1" applyFont="1" applyFill="1" applyBorder="1" applyAlignment="1" applyProtection="1">
      <alignment horizontal="center" vertical="center" wrapText="1"/>
    </xf>
    <xf numFmtId="0" fontId="12" fillId="2" borderId="5" xfId="4" applyFont="1" applyFill="1" applyBorder="1" applyAlignment="1" applyProtection="1">
      <alignment horizontal="center" vertical="center" wrapText="1"/>
    </xf>
    <xf numFmtId="1" fontId="12" fillId="2" borderId="5" xfId="4" applyNumberFormat="1" applyFont="1" applyFill="1" applyBorder="1" applyAlignment="1" applyProtection="1">
      <alignment horizontal="center" vertical="center" wrapText="1"/>
    </xf>
    <xf numFmtId="44" fontId="14" fillId="4" borderId="5" xfId="2" applyFont="1" applyFill="1" applyBorder="1" applyAlignment="1" applyProtection="1">
      <alignment horizontal="center" vertical="center"/>
      <protection locked="0"/>
    </xf>
    <xf numFmtId="44" fontId="12" fillId="2" borderId="13" xfId="2" applyFont="1" applyFill="1" applyBorder="1" applyAlignment="1" applyProtection="1">
      <alignment horizontal="left" vertical="center"/>
    </xf>
    <xf numFmtId="1" fontId="14" fillId="2" borderId="5" xfId="0" applyNumberFormat="1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 applyProtection="1">
      <alignment horizontal="center"/>
      <protection locked="0"/>
    </xf>
    <xf numFmtId="1" fontId="14" fillId="2" borderId="29" xfId="0" applyNumberFormat="1" applyFont="1" applyFill="1" applyBorder="1" applyAlignment="1">
      <alignment horizontal="center" vertical="center"/>
    </xf>
    <xf numFmtId="44" fontId="12" fillId="2" borderId="30" xfId="0" applyNumberFormat="1" applyFont="1" applyFill="1" applyBorder="1" applyAlignment="1">
      <alignment horizontal="left"/>
    </xf>
    <xf numFmtId="44" fontId="12" fillId="2" borderId="5" xfId="0" applyNumberFormat="1" applyFont="1" applyFill="1" applyBorder="1" applyAlignment="1">
      <alignment horizontal="left"/>
    </xf>
    <xf numFmtId="10" fontId="13" fillId="2" borderId="5" xfId="2" applyNumberFormat="1" applyFont="1" applyFill="1" applyBorder="1" applyAlignment="1">
      <alignment horizontal="center" vertical="center"/>
    </xf>
    <xf numFmtId="166" fontId="0" fillId="0" borderId="0" xfId="0" applyNumberFormat="1"/>
    <xf numFmtId="0" fontId="4" fillId="2" borderId="38" xfId="4" applyFont="1" applyFill="1" applyBorder="1" applyAlignment="1" applyProtection="1">
      <alignment horizontal="center" vertical="center" wrapText="1"/>
    </xf>
    <xf numFmtId="0" fontId="4" fillId="2" borderId="28" xfId="4" applyFont="1" applyFill="1" applyBorder="1" applyAlignment="1" applyProtection="1">
      <alignment horizontal="center" vertical="center" wrapText="1"/>
    </xf>
    <xf numFmtId="0" fontId="4" fillId="2" borderId="12" xfId="4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2" borderId="34" xfId="4" applyFont="1" applyFill="1" applyBorder="1" applyAlignment="1">
      <alignment horizontal="center" vertical="center" wrapText="1"/>
    </xf>
    <xf numFmtId="0" fontId="6" fillId="2" borderId="31" xfId="4" applyFont="1" applyFill="1" applyBorder="1" applyAlignment="1">
      <alignment horizontal="center" vertical="center" wrapText="1"/>
    </xf>
    <xf numFmtId="0" fontId="6" fillId="2" borderId="32" xfId="4" applyFont="1" applyFill="1" applyBorder="1" applyAlignment="1">
      <alignment horizontal="center" vertical="center" wrapText="1"/>
    </xf>
    <xf numFmtId="0" fontId="6" fillId="2" borderId="35" xfId="4" applyFont="1" applyFill="1" applyBorder="1" applyAlignment="1">
      <alignment horizontal="center" vertical="center" wrapText="1"/>
    </xf>
    <xf numFmtId="0" fontId="6" fillId="2" borderId="36" xfId="4" applyFont="1" applyFill="1" applyBorder="1" applyAlignment="1">
      <alignment horizontal="center" vertical="center" wrapText="1"/>
    </xf>
    <xf numFmtId="0" fontId="6" fillId="2" borderId="37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44" fontId="6" fillId="2" borderId="1" xfId="2" applyFont="1" applyFill="1" applyBorder="1" applyAlignment="1">
      <alignment horizontal="center" vertical="center" wrapText="1"/>
    </xf>
    <xf numFmtId="44" fontId="6" fillId="2" borderId="10" xfId="2" applyFont="1" applyFill="1" applyBorder="1" applyAlignment="1">
      <alignment horizontal="center" vertical="center" wrapText="1"/>
    </xf>
    <xf numFmtId="166" fontId="6" fillId="2" borderId="24" xfId="4" applyNumberFormat="1" applyFont="1" applyFill="1" applyBorder="1" applyAlignment="1">
      <alignment horizontal="center" vertical="center" wrapText="1"/>
    </xf>
    <xf numFmtId="166" fontId="6" fillId="2" borderId="16" xfId="4" applyNumberFormat="1" applyFont="1" applyFill="1" applyBorder="1" applyAlignment="1">
      <alignment horizontal="center" vertical="center" wrapText="1"/>
    </xf>
    <xf numFmtId="166" fontId="6" fillId="2" borderId="17" xfId="4" applyNumberFormat="1" applyFont="1" applyFill="1" applyBorder="1" applyAlignment="1">
      <alignment horizontal="center" vertical="center" wrapText="1"/>
    </xf>
    <xf numFmtId="166" fontId="6" fillId="2" borderId="24" xfId="2" applyNumberFormat="1" applyFont="1" applyFill="1" applyBorder="1" applyAlignment="1">
      <alignment horizontal="center"/>
    </xf>
    <xf numFmtId="166" fontId="6" fillId="2" borderId="39" xfId="2" applyNumberFormat="1" applyFont="1" applyFill="1" applyBorder="1" applyAlignment="1">
      <alignment horizontal="center"/>
    </xf>
    <xf numFmtId="0" fontId="6" fillId="2" borderId="15" xfId="4" applyFont="1" applyFill="1" applyBorder="1" applyAlignment="1" applyProtection="1">
      <alignment horizontal="center" vertical="center" wrapText="1"/>
    </xf>
    <xf numFmtId="0" fontId="6" fillId="2" borderId="16" xfId="4" applyFont="1" applyFill="1" applyBorder="1" applyAlignment="1" applyProtection="1">
      <alignment horizontal="center" vertical="center" wrapText="1"/>
    </xf>
    <xf numFmtId="0" fontId="6" fillId="2" borderId="17" xfId="4" applyFont="1" applyFill="1" applyBorder="1" applyAlignment="1" applyProtection="1">
      <alignment horizontal="center" vertical="center" wrapText="1"/>
    </xf>
    <xf numFmtId="2" fontId="6" fillId="4" borderId="7" xfId="4" applyNumberFormat="1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 wrapText="1"/>
    </xf>
    <xf numFmtId="167" fontId="6" fillId="2" borderId="15" xfId="4" applyNumberFormat="1" applyFont="1" applyFill="1" applyBorder="1" applyAlignment="1">
      <alignment horizontal="center" vertical="center" wrapText="1"/>
    </xf>
    <xf numFmtId="167" fontId="6" fillId="2" borderId="16" xfId="4" applyNumberFormat="1" applyFont="1" applyFill="1" applyBorder="1" applyAlignment="1">
      <alignment horizontal="center" vertical="center" wrapText="1"/>
    </xf>
    <xf numFmtId="167" fontId="6" fillId="2" borderId="17" xfId="4" applyNumberFormat="1" applyFont="1" applyFill="1" applyBorder="1" applyAlignment="1">
      <alignment horizontal="center" vertical="center" wrapText="1"/>
    </xf>
    <xf numFmtId="166" fontId="6" fillId="2" borderId="24" xfId="4" applyNumberFormat="1" applyFont="1" applyFill="1" applyBorder="1" applyAlignment="1">
      <alignment horizontal="center" vertical="center"/>
    </xf>
    <xf numFmtId="166" fontId="6" fillId="2" borderId="16" xfId="4" applyNumberFormat="1" applyFont="1" applyFill="1" applyBorder="1" applyAlignment="1">
      <alignment horizontal="center" vertical="center"/>
    </xf>
    <xf numFmtId="166" fontId="6" fillId="2" borderId="17" xfId="4" applyNumberFormat="1" applyFont="1" applyFill="1" applyBorder="1" applyAlignment="1">
      <alignment horizontal="center" vertical="center"/>
    </xf>
    <xf numFmtId="165" fontId="6" fillId="4" borderId="24" xfId="3" applyNumberFormat="1" applyFont="1" applyFill="1" applyBorder="1" applyAlignment="1" applyProtection="1">
      <alignment horizontal="center"/>
      <protection locked="0"/>
    </xf>
    <xf numFmtId="165" fontId="6" fillId="4" borderId="17" xfId="3" applyNumberFormat="1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8" fillId="2" borderId="38" xfId="4" applyFont="1" applyFill="1" applyBorder="1" applyAlignment="1">
      <alignment horizontal="center" vertical="center" wrapText="1"/>
    </xf>
    <xf numFmtId="0" fontId="8" fillId="2" borderId="40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0" fontId="8" fillId="2" borderId="26" xfId="4" applyFont="1" applyFill="1" applyBorder="1" applyAlignment="1">
      <alignment horizontal="center" vertical="center" wrapText="1"/>
    </xf>
    <xf numFmtId="44" fontId="8" fillId="2" borderId="25" xfId="2" applyFont="1" applyFill="1" applyBorder="1" applyAlignment="1">
      <alignment horizontal="center" vertical="center" wrapText="1"/>
    </xf>
    <xf numFmtId="44" fontId="8" fillId="2" borderId="26" xfId="2" applyFont="1" applyFill="1" applyBorder="1" applyAlignment="1">
      <alignment horizontal="center" vertical="center" wrapText="1"/>
    </xf>
    <xf numFmtId="44" fontId="8" fillId="2" borderId="41" xfId="2" applyFont="1" applyFill="1" applyBorder="1" applyAlignment="1">
      <alignment horizontal="center" vertical="center" wrapText="1"/>
    </xf>
    <xf numFmtId="44" fontId="8" fillId="2" borderId="42" xfId="2" applyFont="1" applyFill="1" applyBorder="1" applyAlignment="1">
      <alignment horizontal="center" vertical="center" wrapText="1"/>
    </xf>
    <xf numFmtId="166" fontId="6" fillId="2" borderId="15" xfId="4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44" fontId="6" fillId="2" borderId="5" xfId="2" applyFont="1" applyFill="1" applyBorder="1" applyAlignment="1">
      <alignment horizontal="center" vertical="center" wrapText="1"/>
    </xf>
    <xf numFmtId="44" fontId="6" fillId="2" borderId="13" xfId="2" applyFont="1" applyFill="1" applyBorder="1" applyAlignment="1">
      <alignment horizontal="center" vertical="center" wrapText="1"/>
    </xf>
    <xf numFmtId="166" fontId="6" fillId="2" borderId="18" xfId="2" applyNumberFormat="1" applyFont="1" applyFill="1" applyBorder="1" applyAlignment="1">
      <alignment horizontal="center"/>
    </xf>
    <xf numFmtId="166" fontId="6" fillId="2" borderId="19" xfId="2" applyNumberFormat="1" applyFont="1" applyFill="1" applyBorder="1" applyAlignment="1">
      <alignment horizontal="center"/>
    </xf>
    <xf numFmtId="0" fontId="4" fillId="2" borderId="11" xfId="4" applyFont="1" applyFill="1" applyBorder="1" applyAlignment="1" applyProtection="1">
      <alignment horizontal="center" vertical="center" wrapText="1"/>
    </xf>
    <xf numFmtId="2" fontId="6" fillId="4" borderId="23" xfId="4" applyNumberFormat="1" applyFont="1" applyFill="1" applyBorder="1" applyAlignment="1">
      <alignment horizontal="center" vertical="center" wrapText="1"/>
    </xf>
    <xf numFmtId="0" fontId="6" fillId="2" borderId="20" xfId="4" applyFont="1" applyFill="1" applyBorder="1" applyAlignment="1">
      <alignment horizontal="center" vertical="center" wrapText="1"/>
    </xf>
    <xf numFmtId="0" fontId="6" fillId="2" borderId="27" xfId="4" applyFont="1" applyFill="1" applyBorder="1" applyAlignment="1">
      <alignment horizontal="center" vertical="center" wrapText="1"/>
    </xf>
    <xf numFmtId="0" fontId="6" fillId="2" borderId="21" xfId="4" applyFont="1" applyFill="1" applyBorder="1" applyAlignment="1">
      <alignment horizontal="center" vertical="center" wrapText="1"/>
    </xf>
    <xf numFmtId="0" fontId="6" fillId="2" borderId="18" xfId="4" applyFont="1" applyFill="1" applyBorder="1" applyAlignment="1">
      <alignment horizontal="center" vertical="center" wrapText="1"/>
    </xf>
    <xf numFmtId="0" fontId="6" fillId="2" borderId="25" xfId="4" applyFont="1" applyFill="1" applyBorder="1" applyAlignment="1">
      <alignment horizontal="center" vertical="center" wrapText="1"/>
    </xf>
    <xf numFmtId="0" fontId="6" fillId="2" borderId="26" xfId="4" applyFont="1" applyFill="1" applyBorder="1" applyAlignment="1">
      <alignment horizontal="center" vertical="center" wrapText="1"/>
    </xf>
    <xf numFmtId="44" fontId="6" fillId="2" borderId="25" xfId="2" applyFont="1" applyFill="1" applyBorder="1" applyAlignment="1">
      <alignment horizontal="center" vertical="center" wrapText="1"/>
    </xf>
    <xf numFmtId="44" fontId="6" fillId="2" borderId="26" xfId="2" applyFont="1" applyFill="1" applyBorder="1" applyAlignment="1">
      <alignment horizontal="center" vertical="center" wrapText="1"/>
    </xf>
    <xf numFmtId="44" fontId="6" fillId="2" borderId="21" xfId="2" applyFont="1" applyFill="1" applyBorder="1" applyAlignment="1">
      <alignment horizontal="center" vertical="center" wrapText="1"/>
    </xf>
    <xf numFmtId="44" fontId="6" fillId="2" borderId="18" xfId="2" applyFont="1" applyFill="1" applyBorder="1" applyAlignment="1">
      <alignment horizontal="center" vertical="center" wrapText="1"/>
    </xf>
    <xf numFmtId="44" fontId="6" fillId="2" borderId="22" xfId="2" applyFont="1" applyFill="1" applyBorder="1" applyAlignment="1">
      <alignment horizontal="center" vertical="center" wrapText="1"/>
    </xf>
    <xf numFmtId="44" fontId="6" fillId="2" borderId="19" xfId="2" applyFont="1" applyFill="1" applyBorder="1" applyAlignment="1">
      <alignment horizontal="center" vertical="center" wrapText="1"/>
    </xf>
    <xf numFmtId="165" fontId="6" fillId="4" borderId="24" xfId="3" applyNumberFormat="1" applyFont="1" applyFill="1" applyBorder="1" applyAlignment="1">
      <alignment horizontal="center"/>
    </xf>
    <xf numFmtId="165" fontId="6" fillId="4" borderId="17" xfId="3" applyNumberFormat="1" applyFont="1" applyFill="1" applyBorder="1" applyAlignment="1">
      <alignment horizontal="center"/>
    </xf>
    <xf numFmtId="2" fontId="6" fillId="2" borderId="27" xfId="4" applyNumberFormat="1" applyFont="1" applyFill="1" applyBorder="1" applyAlignment="1">
      <alignment horizontal="center" vertical="center" wrapText="1"/>
    </xf>
    <xf numFmtId="2" fontId="6" fillId="2" borderId="18" xfId="4" applyNumberFormat="1" applyFont="1" applyFill="1" applyBorder="1" applyAlignment="1">
      <alignment horizontal="center" vertical="center" wrapText="1"/>
    </xf>
    <xf numFmtId="0" fontId="4" fillId="2" borderId="14" xfId="4" applyFont="1" applyFill="1" applyBorder="1" applyAlignment="1" applyProtection="1">
      <alignment horizontal="center" vertical="center" wrapText="1"/>
    </xf>
    <xf numFmtId="0" fontId="3" fillId="4" borderId="23" xfId="4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0" fillId="2" borderId="20" xfId="4" applyFont="1" applyFill="1" applyBorder="1" applyAlignment="1">
      <alignment horizontal="center" vertical="center" wrapText="1"/>
    </xf>
    <xf numFmtId="0" fontId="10" fillId="2" borderId="27" xfId="4" applyFont="1" applyFill="1" applyBorder="1" applyAlignment="1">
      <alignment horizontal="center" vertical="center" wrapText="1"/>
    </xf>
    <xf numFmtId="44" fontId="10" fillId="2" borderId="21" xfId="2" applyFont="1" applyFill="1" applyBorder="1" applyAlignment="1">
      <alignment horizontal="center" vertical="center" wrapText="1"/>
    </xf>
    <xf numFmtId="44" fontId="10" fillId="2" borderId="18" xfId="2" applyFont="1" applyFill="1" applyBorder="1" applyAlignment="1">
      <alignment horizontal="center" vertical="center" wrapText="1"/>
    </xf>
    <xf numFmtId="44" fontId="10" fillId="2" borderId="22" xfId="2" applyFont="1" applyFill="1" applyBorder="1" applyAlignment="1">
      <alignment horizontal="center" vertical="center" wrapText="1"/>
    </xf>
    <xf numFmtId="44" fontId="10" fillId="2" borderId="19" xfId="2" applyFont="1" applyFill="1" applyBorder="1" applyAlignment="1">
      <alignment horizontal="center" vertical="center" wrapText="1"/>
    </xf>
    <xf numFmtId="44" fontId="10" fillId="2" borderId="25" xfId="2" applyFont="1" applyFill="1" applyBorder="1" applyAlignment="1">
      <alignment horizontal="center" vertical="center" wrapText="1"/>
    </xf>
    <xf numFmtId="44" fontId="10" fillId="2" borderId="26" xfId="2" applyFont="1" applyFill="1" applyBorder="1" applyAlignment="1">
      <alignment horizontal="center" vertical="center" wrapText="1"/>
    </xf>
    <xf numFmtId="0" fontId="10" fillId="2" borderId="21" xfId="4" applyFont="1" applyFill="1" applyBorder="1" applyAlignment="1">
      <alignment horizontal="center" vertical="center" wrapText="1"/>
    </xf>
    <xf numFmtId="0" fontId="10" fillId="2" borderId="18" xfId="4" applyFont="1" applyFill="1" applyBorder="1" applyAlignment="1">
      <alignment horizontal="center" vertical="center" wrapText="1"/>
    </xf>
    <xf numFmtId="167" fontId="6" fillId="4" borderId="33" xfId="4" applyNumberFormat="1" applyFont="1" applyFill="1" applyBorder="1" applyAlignment="1">
      <alignment horizontal="center" vertical="center" wrapText="1"/>
    </xf>
  </cellXfs>
  <cellStyles count="7">
    <cellStyle name="Hiperlink" xfId="4" builtinId="8"/>
    <cellStyle name="Moeda" xfId="2" builtinId="4"/>
    <cellStyle name="Moeda 2" xfId="5" xr:uid="{26BA2A93-BC7D-4111-92B1-B9291CA27247}"/>
    <cellStyle name="Normal" xfId="0" builtinId="0"/>
    <cellStyle name="Porcentagem" xfId="3" builtinId="5"/>
    <cellStyle name="Vírgula" xfId="1" builtinId="3"/>
    <cellStyle name="Vírgula 2" xfId="6" xr:uid="{AAD3BF1B-54BB-42E6-8E0F-3ED21F0521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ssandra da Costa Nascimento" id="{9C231C7C-0729-47F7-99AA-7E096B37CA92}" userId="S::acnascimento@banparanet.com.br::2c68621d-20fa-4a30-8534-81960c257aae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0" dT="2024-11-12T12:30:57.89" personId="{9C231C7C-0729-47F7-99AA-7E096B37CA92}" id="{7E6901E5-15C1-4BC5-855A-90B2ED09AEF3}">
    <text>Alterado de R$ 1.250.000,00 para R$ 1.000.000,00 de acordo com os apontamentos de Prosegur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B294-4B17-433B-8EAF-7B6881246F61}">
  <sheetPr>
    <pageSetUpPr fitToPage="1"/>
  </sheetPr>
  <dimension ref="A2:L40"/>
  <sheetViews>
    <sheetView tabSelected="1" workbookViewId="0">
      <selection activeCell="J33" sqref="J33"/>
    </sheetView>
  </sheetViews>
  <sheetFormatPr defaultRowHeight="15" x14ac:dyDescent="0.25"/>
  <cols>
    <col min="1" max="1" width="12.5703125" customWidth="1"/>
    <col min="2" max="2" width="21.5703125" customWidth="1"/>
    <col min="3" max="3" width="9.7109375" customWidth="1"/>
    <col min="4" max="4" width="9.42578125" customWidth="1"/>
    <col min="5" max="5" width="14.42578125" bestFit="1" customWidth="1"/>
    <col min="6" max="6" width="13.140625" customWidth="1"/>
    <col min="7" max="7" width="19.42578125" customWidth="1"/>
    <col min="8" max="8" width="30.140625" bestFit="1" customWidth="1"/>
    <col min="9" max="9" width="15.42578125" bestFit="1" customWidth="1"/>
    <col min="10" max="10" width="13.85546875" customWidth="1"/>
    <col min="11" max="11" width="14.42578125" customWidth="1"/>
    <col min="12" max="12" width="18.28515625" customWidth="1"/>
    <col min="14" max="14" width="11.140625" customWidth="1"/>
  </cols>
  <sheetData>
    <row r="2" spans="1:12" ht="15.75" thickBot="1" x14ac:dyDescent="0.3"/>
    <row r="3" spans="1:12" x14ac:dyDescent="0.25">
      <c r="A3" s="105" t="s">
        <v>187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12" ht="15.75" thickBot="1" x14ac:dyDescent="0.3">
      <c r="A4" s="108" t="s">
        <v>99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0"/>
    </row>
    <row r="5" spans="1:12" x14ac:dyDescent="0.25">
      <c r="A5" s="111" t="s">
        <v>0</v>
      </c>
      <c r="B5" s="113" t="s">
        <v>1</v>
      </c>
      <c r="C5" s="113" t="s">
        <v>2</v>
      </c>
      <c r="D5" s="113" t="s">
        <v>3</v>
      </c>
      <c r="E5" s="113" t="s">
        <v>182</v>
      </c>
      <c r="F5" s="113" t="s">
        <v>193</v>
      </c>
      <c r="G5" s="115" t="s">
        <v>106</v>
      </c>
      <c r="H5" s="115" t="s">
        <v>101</v>
      </c>
      <c r="I5" s="115" t="s">
        <v>102</v>
      </c>
      <c r="J5" s="115" t="s">
        <v>103</v>
      </c>
      <c r="K5" s="115" t="s">
        <v>104</v>
      </c>
      <c r="L5" s="117" t="s">
        <v>105</v>
      </c>
    </row>
    <row r="6" spans="1:12" ht="15.75" thickBot="1" x14ac:dyDescent="0.3">
      <c r="A6" s="112"/>
      <c r="B6" s="114"/>
      <c r="C6" s="114"/>
      <c r="D6" s="114"/>
      <c r="E6" s="114"/>
      <c r="F6" s="114"/>
      <c r="G6" s="116"/>
      <c r="H6" s="116"/>
      <c r="I6" s="116"/>
      <c r="J6" s="116"/>
      <c r="K6" s="116"/>
      <c r="L6" s="118"/>
    </row>
    <row r="7" spans="1:12" x14ac:dyDescent="0.25">
      <c r="A7" s="70" t="s">
        <v>8</v>
      </c>
      <c r="B7" s="18" t="s">
        <v>9</v>
      </c>
      <c r="C7" s="12">
        <v>151</v>
      </c>
      <c r="D7" s="15">
        <v>13.28</v>
      </c>
      <c r="E7" s="29">
        <f t="shared" ref="E7:E15" si="0">C7*D7</f>
        <v>2005.28</v>
      </c>
      <c r="F7" s="13">
        <v>3</v>
      </c>
      <c r="G7" s="16">
        <v>9000000</v>
      </c>
      <c r="H7" s="30">
        <f>E7*F7</f>
        <v>6015.84</v>
      </c>
      <c r="I7" s="8">
        <v>4.0000000000000002E-4</v>
      </c>
      <c r="J7" s="30">
        <f>G7*I7</f>
        <v>3600</v>
      </c>
      <c r="K7" s="31">
        <f>H7+J7</f>
        <v>9615.84</v>
      </c>
      <c r="L7" s="31">
        <f t="shared" ref="L7:L21" si="1">K7*12</f>
        <v>115390.08</v>
      </c>
    </row>
    <row r="8" spans="1:12" x14ac:dyDescent="0.25">
      <c r="A8" s="71"/>
      <c r="B8" s="18" t="s">
        <v>10</v>
      </c>
      <c r="C8" s="12">
        <v>232</v>
      </c>
      <c r="D8" s="15">
        <v>13.28</v>
      </c>
      <c r="E8" s="29">
        <f t="shared" si="0"/>
        <v>3080.96</v>
      </c>
      <c r="F8" s="13">
        <v>3</v>
      </c>
      <c r="G8" s="16">
        <v>2100000</v>
      </c>
      <c r="H8" s="30">
        <f t="shared" ref="H8:H21" si="2">E8*F8</f>
        <v>9242.880000000001</v>
      </c>
      <c r="I8" s="7">
        <f>I7</f>
        <v>4.0000000000000002E-4</v>
      </c>
      <c r="J8" s="30">
        <f t="shared" ref="J8:J21" si="3">G8*I8</f>
        <v>840</v>
      </c>
      <c r="K8" s="31">
        <f t="shared" ref="K8:K21" si="4">H8+J8</f>
        <v>10082.880000000001</v>
      </c>
      <c r="L8" s="31">
        <f t="shared" si="1"/>
        <v>120994.56000000001</v>
      </c>
    </row>
    <row r="9" spans="1:12" x14ac:dyDescent="0.25">
      <c r="A9" s="71"/>
      <c r="B9" s="18" t="s">
        <v>11</v>
      </c>
      <c r="C9" s="12">
        <v>232</v>
      </c>
      <c r="D9" s="15">
        <v>13.28</v>
      </c>
      <c r="E9" s="29">
        <f t="shared" si="0"/>
        <v>3080.96</v>
      </c>
      <c r="F9" s="13">
        <v>3</v>
      </c>
      <c r="G9" s="16">
        <v>2100000</v>
      </c>
      <c r="H9" s="30">
        <f t="shared" si="2"/>
        <v>9242.880000000001</v>
      </c>
      <c r="I9" s="7">
        <f t="shared" ref="I9:I21" si="5">I8</f>
        <v>4.0000000000000002E-4</v>
      </c>
      <c r="J9" s="30">
        <f t="shared" si="3"/>
        <v>840</v>
      </c>
      <c r="K9" s="31">
        <f t="shared" si="4"/>
        <v>10082.880000000001</v>
      </c>
      <c r="L9" s="31">
        <f t="shared" si="1"/>
        <v>120994.56000000001</v>
      </c>
    </row>
    <row r="10" spans="1:12" x14ac:dyDescent="0.25">
      <c r="A10" s="71"/>
      <c r="B10" s="18" t="s">
        <v>12</v>
      </c>
      <c r="C10" s="12">
        <v>288</v>
      </c>
      <c r="D10" s="15">
        <v>13.28</v>
      </c>
      <c r="E10" s="29">
        <f t="shared" si="0"/>
        <v>3824.64</v>
      </c>
      <c r="F10" s="13">
        <v>3</v>
      </c>
      <c r="G10" s="16">
        <v>1900000</v>
      </c>
      <c r="H10" s="30">
        <f t="shared" si="2"/>
        <v>11473.92</v>
      </c>
      <c r="I10" s="7">
        <f t="shared" si="5"/>
        <v>4.0000000000000002E-4</v>
      </c>
      <c r="J10" s="30">
        <f t="shared" si="3"/>
        <v>760</v>
      </c>
      <c r="K10" s="31">
        <f t="shared" si="4"/>
        <v>12233.92</v>
      </c>
      <c r="L10" s="31">
        <f t="shared" si="1"/>
        <v>146807.04000000001</v>
      </c>
    </row>
    <row r="11" spans="1:12" x14ac:dyDescent="0.25">
      <c r="A11" s="71"/>
      <c r="B11" s="18" t="s">
        <v>13</v>
      </c>
      <c r="C11" s="12">
        <v>252</v>
      </c>
      <c r="D11" s="15">
        <v>13.28</v>
      </c>
      <c r="E11" s="29">
        <f t="shared" si="0"/>
        <v>3346.56</v>
      </c>
      <c r="F11" s="13">
        <v>7</v>
      </c>
      <c r="G11" s="16">
        <v>7800000</v>
      </c>
      <c r="H11" s="30">
        <f t="shared" si="2"/>
        <v>23425.919999999998</v>
      </c>
      <c r="I11" s="7">
        <f t="shared" si="5"/>
        <v>4.0000000000000002E-4</v>
      </c>
      <c r="J11" s="30">
        <f t="shared" si="3"/>
        <v>3120</v>
      </c>
      <c r="K11" s="31">
        <f t="shared" si="4"/>
        <v>26545.919999999998</v>
      </c>
      <c r="L11" s="31">
        <f t="shared" si="1"/>
        <v>318551.03999999998</v>
      </c>
    </row>
    <row r="12" spans="1:12" x14ac:dyDescent="0.25">
      <c r="A12" s="71"/>
      <c r="B12" s="18" t="s">
        <v>14</v>
      </c>
      <c r="C12" s="12">
        <v>256</v>
      </c>
      <c r="D12" s="15">
        <v>13.28</v>
      </c>
      <c r="E12" s="29">
        <f t="shared" si="0"/>
        <v>3399.68</v>
      </c>
      <c r="F12" s="13">
        <v>4</v>
      </c>
      <c r="G12" s="16">
        <v>3800000</v>
      </c>
      <c r="H12" s="30">
        <f t="shared" si="2"/>
        <v>13598.72</v>
      </c>
      <c r="I12" s="7">
        <f t="shared" si="5"/>
        <v>4.0000000000000002E-4</v>
      </c>
      <c r="J12" s="30">
        <f t="shared" si="3"/>
        <v>1520</v>
      </c>
      <c r="K12" s="31">
        <f t="shared" si="4"/>
        <v>15118.72</v>
      </c>
      <c r="L12" s="31">
        <f t="shared" si="1"/>
        <v>181424.63999999998</v>
      </c>
    </row>
    <row r="13" spans="1:12" x14ac:dyDescent="0.25">
      <c r="A13" s="71"/>
      <c r="B13" s="18" t="s">
        <v>15</v>
      </c>
      <c r="C13" s="12">
        <v>234</v>
      </c>
      <c r="D13" s="15">
        <v>13.28</v>
      </c>
      <c r="E13" s="29">
        <f t="shared" si="0"/>
        <v>3107.52</v>
      </c>
      <c r="F13" s="13">
        <v>3</v>
      </c>
      <c r="G13" s="16">
        <v>1800000</v>
      </c>
      <c r="H13" s="30">
        <f t="shared" si="2"/>
        <v>9322.56</v>
      </c>
      <c r="I13" s="7">
        <f t="shared" si="5"/>
        <v>4.0000000000000002E-4</v>
      </c>
      <c r="J13" s="30">
        <f t="shared" si="3"/>
        <v>720</v>
      </c>
      <c r="K13" s="31">
        <f t="shared" si="4"/>
        <v>10042.56</v>
      </c>
      <c r="L13" s="31">
        <f t="shared" si="1"/>
        <v>120510.72</v>
      </c>
    </row>
    <row r="14" spans="1:12" x14ac:dyDescent="0.25">
      <c r="A14" s="71"/>
      <c r="B14" s="18" t="s">
        <v>194</v>
      </c>
      <c r="C14" s="12">
        <v>268</v>
      </c>
      <c r="D14" s="15">
        <v>13.28</v>
      </c>
      <c r="E14" s="29">
        <f t="shared" si="0"/>
        <v>3559.04</v>
      </c>
      <c r="F14" s="13">
        <v>3</v>
      </c>
      <c r="G14" s="16">
        <v>3100000</v>
      </c>
      <c r="H14" s="30">
        <f t="shared" si="2"/>
        <v>10677.119999999999</v>
      </c>
      <c r="I14" s="7">
        <f t="shared" si="5"/>
        <v>4.0000000000000002E-4</v>
      </c>
      <c r="J14" s="30">
        <f t="shared" si="3"/>
        <v>1240</v>
      </c>
      <c r="K14" s="31">
        <f t="shared" si="4"/>
        <v>11917.119999999999</v>
      </c>
      <c r="L14" s="31">
        <f t="shared" si="1"/>
        <v>143005.44</v>
      </c>
    </row>
    <row r="15" spans="1:12" x14ac:dyDescent="0.25">
      <c r="A15" s="71"/>
      <c r="B15" s="18" t="s">
        <v>16</v>
      </c>
      <c r="C15" s="12">
        <v>232</v>
      </c>
      <c r="D15" s="15">
        <v>13.28</v>
      </c>
      <c r="E15" s="29">
        <f t="shared" si="0"/>
        <v>3080.96</v>
      </c>
      <c r="F15" s="13">
        <v>3</v>
      </c>
      <c r="G15" s="16">
        <v>1700000</v>
      </c>
      <c r="H15" s="30">
        <f t="shared" si="2"/>
        <v>9242.880000000001</v>
      </c>
      <c r="I15" s="7">
        <f t="shared" si="5"/>
        <v>4.0000000000000002E-4</v>
      </c>
      <c r="J15" s="30">
        <f t="shared" si="3"/>
        <v>680</v>
      </c>
      <c r="K15" s="31">
        <f t="shared" si="4"/>
        <v>9922.880000000001</v>
      </c>
      <c r="L15" s="31">
        <f t="shared" si="1"/>
        <v>119074.56000000001</v>
      </c>
    </row>
    <row r="16" spans="1:12" x14ac:dyDescent="0.25">
      <c r="A16" s="71"/>
      <c r="B16" s="18" t="s">
        <v>17</v>
      </c>
      <c r="C16" s="12">
        <v>376</v>
      </c>
      <c r="D16" s="15">
        <v>13.28</v>
      </c>
      <c r="E16" s="29">
        <f t="shared" ref="E16:E21" si="6">C16*D16</f>
        <v>4993.28</v>
      </c>
      <c r="F16" s="13">
        <v>3</v>
      </c>
      <c r="G16" s="16">
        <v>3800000</v>
      </c>
      <c r="H16" s="30">
        <f t="shared" si="2"/>
        <v>14979.84</v>
      </c>
      <c r="I16" s="7">
        <f t="shared" si="5"/>
        <v>4.0000000000000002E-4</v>
      </c>
      <c r="J16" s="30">
        <f t="shared" si="3"/>
        <v>1520</v>
      </c>
      <c r="K16" s="31">
        <f t="shared" si="4"/>
        <v>16499.84</v>
      </c>
      <c r="L16" s="31">
        <f t="shared" si="1"/>
        <v>197998.08000000002</v>
      </c>
    </row>
    <row r="17" spans="1:12" x14ac:dyDescent="0.25">
      <c r="A17" s="71"/>
      <c r="B17" s="18" t="s">
        <v>18</v>
      </c>
      <c r="C17" s="12">
        <v>394</v>
      </c>
      <c r="D17" s="15">
        <v>13.28</v>
      </c>
      <c r="E17" s="29">
        <f t="shared" si="6"/>
        <v>5232.32</v>
      </c>
      <c r="F17" s="13">
        <v>3</v>
      </c>
      <c r="G17" s="16">
        <v>3300000</v>
      </c>
      <c r="H17" s="30">
        <f t="shared" si="2"/>
        <v>15696.96</v>
      </c>
      <c r="I17" s="7">
        <f t="shared" si="5"/>
        <v>4.0000000000000002E-4</v>
      </c>
      <c r="J17" s="30">
        <f t="shared" si="3"/>
        <v>1320</v>
      </c>
      <c r="K17" s="31">
        <f t="shared" si="4"/>
        <v>17016.96</v>
      </c>
      <c r="L17" s="31">
        <f t="shared" si="1"/>
        <v>204203.51999999999</v>
      </c>
    </row>
    <row r="18" spans="1:12" x14ac:dyDescent="0.25">
      <c r="A18" s="71"/>
      <c r="B18" s="18" t="s">
        <v>19</v>
      </c>
      <c r="C18" s="12">
        <v>78</v>
      </c>
      <c r="D18" s="15">
        <v>13.28</v>
      </c>
      <c r="E18" s="29">
        <f t="shared" si="6"/>
        <v>1035.8399999999999</v>
      </c>
      <c r="F18" s="13">
        <v>5</v>
      </c>
      <c r="G18" s="16">
        <v>5500000</v>
      </c>
      <c r="H18" s="30">
        <f t="shared" si="2"/>
        <v>5179.2</v>
      </c>
      <c r="I18" s="7">
        <f t="shared" si="5"/>
        <v>4.0000000000000002E-4</v>
      </c>
      <c r="J18" s="30">
        <f t="shared" si="3"/>
        <v>2200</v>
      </c>
      <c r="K18" s="31">
        <f t="shared" si="4"/>
        <v>7379.2</v>
      </c>
      <c r="L18" s="31">
        <f t="shared" si="1"/>
        <v>88550.399999999994</v>
      </c>
    </row>
    <row r="19" spans="1:12" x14ac:dyDescent="0.25">
      <c r="A19" s="71"/>
      <c r="B19" s="18" t="s">
        <v>179</v>
      </c>
      <c r="C19" s="12">
        <v>83</v>
      </c>
      <c r="D19" s="15">
        <v>13.28</v>
      </c>
      <c r="E19" s="29">
        <f t="shared" si="6"/>
        <v>1102.24</v>
      </c>
      <c r="F19" s="13">
        <v>2</v>
      </c>
      <c r="G19" s="16">
        <v>850000</v>
      </c>
      <c r="H19" s="30">
        <f t="shared" si="2"/>
        <v>2204.48</v>
      </c>
      <c r="I19" s="7">
        <f t="shared" si="5"/>
        <v>4.0000000000000002E-4</v>
      </c>
      <c r="J19" s="30">
        <f t="shared" si="3"/>
        <v>340</v>
      </c>
      <c r="K19" s="31">
        <f t="shared" si="4"/>
        <v>2544.48</v>
      </c>
      <c r="L19" s="31">
        <f t="shared" si="1"/>
        <v>30533.760000000002</v>
      </c>
    </row>
    <row r="20" spans="1:12" x14ac:dyDescent="0.25">
      <c r="A20" s="71"/>
      <c r="B20" s="18" t="s">
        <v>20</v>
      </c>
      <c r="C20" s="12">
        <v>102</v>
      </c>
      <c r="D20" s="15">
        <v>13.28</v>
      </c>
      <c r="E20" s="29">
        <f t="shared" si="6"/>
        <v>1354.56</v>
      </c>
      <c r="F20" s="13">
        <v>4</v>
      </c>
      <c r="G20" s="16">
        <v>2200000</v>
      </c>
      <c r="H20" s="30">
        <f t="shared" si="2"/>
        <v>5418.24</v>
      </c>
      <c r="I20" s="7">
        <f t="shared" si="5"/>
        <v>4.0000000000000002E-4</v>
      </c>
      <c r="J20" s="30">
        <f t="shared" si="3"/>
        <v>880</v>
      </c>
      <c r="K20" s="31">
        <f t="shared" si="4"/>
        <v>6298.24</v>
      </c>
      <c r="L20" s="31">
        <f t="shared" si="1"/>
        <v>75578.880000000005</v>
      </c>
    </row>
    <row r="21" spans="1:12" x14ac:dyDescent="0.25">
      <c r="A21" s="72"/>
      <c r="B21" s="18" t="s">
        <v>21</v>
      </c>
      <c r="C21" s="12">
        <v>152</v>
      </c>
      <c r="D21" s="15">
        <v>13.28</v>
      </c>
      <c r="E21" s="29">
        <f t="shared" si="6"/>
        <v>2018.56</v>
      </c>
      <c r="F21" s="13">
        <v>3</v>
      </c>
      <c r="G21" s="16">
        <v>2150000</v>
      </c>
      <c r="H21" s="30">
        <f t="shared" si="2"/>
        <v>6055.68</v>
      </c>
      <c r="I21" s="7">
        <f t="shared" si="5"/>
        <v>4.0000000000000002E-4</v>
      </c>
      <c r="J21" s="30">
        <f t="shared" si="3"/>
        <v>860</v>
      </c>
      <c r="K21" s="31">
        <f t="shared" si="4"/>
        <v>6915.68</v>
      </c>
      <c r="L21" s="31">
        <f t="shared" si="1"/>
        <v>82988.160000000003</v>
      </c>
    </row>
    <row r="22" spans="1:12" ht="15.75" thickBot="1" x14ac:dyDescent="0.3">
      <c r="A22" s="92" t="s">
        <v>22</v>
      </c>
      <c r="B22" s="93"/>
      <c r="C22" s="93"/>
      <c r="D22" s="93"/>
      <c r="E22" s="94"/>
      <c r="F22" s="21">
        <f>SUM(F7:F21)</f>
        <v>52</v>
      </c>
      <c r="G22" s="22">
        <f>SUM(G7:G21)</f>
        <v>51100000</v>
      </c>
      <c r="H22" s="22">
        <f>SUM(H7:H21)</f>
        <v>151777.12</v>
      </c>
      <c r="I22" s="22"/>
      <c r="J22" s="22">
        <f>SUM(J7:J21)</f>
        <v>20440</v>
      </c>
      <c r="K22" s="23">
        <f>SUM(K7:K21)</f>
        <v>172217.12</v>
      </c>
      <c r="L22" s="23">
        <f>SUM(L7:L21)</f>
        <v>2066605.4400000002</v>
      </c>
    </row>
    <row r="23" spans="1:12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pans="1:12" x14ac:dyDescent="0.25">
      <c r="A24" s="73" t="s">
        <v>183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5" spans="1:12" ht="31.5" x14ac:dyDescent="0.25">
      <c r="A25" s="96" t="s">
        <v>32</v>
      </c>
      <c r="B25" s="83"/>
      <c r="C25" s="83"/>
      <c r="D25" s="83"/>
      <c r="E25" s="84"/>
      <c r="F25" s="82" t="s">
        <v>91</v>
      </c>
      <c r="G25" s="83"/>
      <c r="H25" s="84"/>
      <c r="I25" s="82" t="s">
        <v>92</v>
      </c>
      <c r="J25" s="84"/>
      <c r="K25" s="2" t="s">
        <v>93</v>
      </c>
      <c r="L25" s="4" t="s">
        <v>94</v>
      </c>
    </row>
    <row r="26" spans="1:12" ht="15.75" thickBot="1" x14ac:dyDescent="0.3">
      <c r="A26" s="97">
        <v>10000000</v>
      </c>
      <c r="B26" s="98"/>
      <c r="C26" s="98"/>
      <c r="D26" s="98"/>
      <c r="E26" s="99"/>
      <c r="F26" s="100">
        <v>195000000</v>
      </c>
      <c r="G26" s="101"/>
      <c r="H26" s="102"/>
      <c r="I26" s="103">
        <v>1.05E-4</v>
      </c>
      <c r="J26" s="104"/>
      <c r="K26" s="5">
        <f>F26*I26</f>
        <v>20475</v>
      </c>
      <c r="L26" s="6">
        <f>K26*12</f>
        <v>245700</v>
      </c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73" t="s">
        <v>184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5"/>
    </row>
    <row r="29" spans="1:12" x14ac:dyDescent="0.25">
      <c r="A29" s="76" t="s">
        <v>95</v>
      </c>
      <c r="B29" s="77"/>
      <c r="C29" s="77"/>
      <c r="D29" s="77"/>
      <c r="E29" s="78"/>
      <c r="F29" s="82" t="s">
        <v>96</v>
      </c>
      <c r="G29" s="83"/>
      <c r="H29" s="83"/>
      <c r="I29" s="83"/>
      <c r="J29" s="84"/>
      <c r="K29" s="85" t="s">
        <v>7</v>
      </c>
      <c r="L29" s="86"/>
    </row>
    <row r="30" spans="1:12" ht="15.75" thickBot="1" x14ac:dyDescent="0.3">
      <c r="A30" s="79"/>
      <c r="B30" s="80"/>
      <c r="C30" s="80"/>
      <c r="D30" s="80"/>
      <c r="E30" s="81"/>
      <c r="F30" s="87">
        <f>K22+K26</f>
        <v>192692.12</v>
      </c>
      <c r="G30" s="88"/>
      <c r="H30" s="88"/>
      <c r="I30" s="88"/>
      <c r="J30" s="89"/>
      <c r="K30" s="90">
        <f>L22+L26</f>
        <v>2312305.4400000004</v>
      </c>
      <c r="L30" s="91"/>
    </row>
    <row r="33" spans="5:9" x14ac:dyDescent="0.25">
      <c r="H33" s="69"/>
    </row>
    <row r="34" spans="5:9" x14ac:dyDescent="0.25">
      <c r="E34" s="69"/>
    </row>
    <row r="38" spans="5:9" x14ac:dyDescent="0.25">
      <c r="I38" s="69"/>
    </row>
    <row r="39" spans="5:9" x14ac:dyDescent="0.25">
      <c r="I39" s="69"/>
    </row>
    <row r="40" spans="5:9" x14ac:dyDescent="0.25">
      <c r="I40" s="69"/>
    </row>
  </sheetData>
  <sheetProtection selectLockedCells="1"/>
  <mergeCells count="30"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7:A21"/>
    <mergeCell ref="A28:L28"/>
    <mergeCell ref="A29:E30"/>
    <mergeCell ref="F29:J29"/>
    <mergeCell ref="K29:L29"/>
    <mergeCell ref="F30:J30"/>
    <mergeCell ref="K30:L30"/>
    <mergeCell ref="A22:E22"/>
    <mergeCell ref="A23:L23"/>
    <mergeCell ref="A24:L24"/>
    <mergeCell ref="A25:E25"/>
    <mergeCell ref="F25:H25"/>
    <mergeCell ref="I25:J25"/>
    <mergeCell ref="A26:E26"/>
    <mergeCell ref="F26:H26"/>
    <mergeCell ref="I26:J26"/>
  </mergeCells>
  <pageMargins left="0.511811024" right="0.511811024" top="0.78740157499999996" bottom="0.78740157499999996" header="0.31496062000000002" footer="0.31496062000000002"/>
  <pageSetup paperSize="9" scale="81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30D5-389B-4DA3-BFBA-4667FA20AF47}">
  <sheetPr>
    <pageSetUpPr fitToPage="1"/>
  </sheetPr>
  <dimension ref="B2:M24"/>
  <sheetViews>
    <sheetView workbookViewId="0">
      <selection activeCell="B3" sqref="B3:M3"/>
    </sheetView>
  </sheetViews>
  <sheetFormatPr defaultRowHeight="15" x14ac:dyDescent="0.25"/>
  <cols>
    <col min="2" max="2" width="13.28515625" customWidth="1"/>
    <col min="3" max="3" width="17.7109375" customWidth="1"/>
    <col min="4" max="4" width="10.7109375" customWidth="1"/>
    <col min="5" max="5" width="11.28515625" customWidth="1"/>
    <col min="6" max="6" width="14.5703125" customWidth="1"/>
    <col min="7" max="7" width="11.85546875" customWidth="1"/>
    <col min="8" max="8" width="17.140625" customWidth="1"/>
    <col min="9" max="9" width="14.140625" customWidth="1"/>
    <col min="10" max="10" width="13.42578125" customWidth="1"/>
    <col min="11" max="11" width="15.28515625" customWidth="1"/>
    <col min="12" max="12" width="14.5703125" customWidth="1"/>
    <col min="13" max="13" width="16.85546875" customWidth="1"/>
  </cols>
  <sheetData>
    <row r="2" spans="2:13" ht="15.75" thickBot="1" x14ac:dyDescent="0.3"/>
    <row r="3" spans="2:13" ht="15.75" thickBot="1" x14ac:dyDescent="0.3">
      <c r="B3" s="120" t="s">
        <v>167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3" ht="15.75" thickBot="1" x14ac:dyDescent="0.3">
      <c r="B4" s="120" t="s">
        <v>99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2:13" x14ac:dyDescent="0.25">
      <c r="B5" s="129" t="s">
        <v>0</v>
      </c>
      <c r="C5" s="131" t="s">
        <v>1</v>
      </c>
      <c r="D5" s="131" t="s">
        <v>2</v>
      </c>
      <c r="E5" s="131" t="s">
        <v>3</v>
      </c>
      <c r="F5" s="131" t="s">
        <v>4</v>
      </c>
      <c r="G5" s="131" t="s">
        <v>5</v>
      </c>
      <c r="H5" s="135" t="s">
        <v>106</v>
      </c>
      <c r="I5" s="137" t="s">
        <v>101</v>
      </c>
      <c r="J5" s="137" t="s">
        <v>102</v>
      </c>
      <c r="K5" s="137" t="s">
        <v>103</v>
      </c>
      <c r="L5" s="137" t="s">
        <v>104</v>
      </c>
      <c r="M5" s="139" t="s">
        <v>105</v>
      </c>
    </row>
    <row r="6" spans="2:13" ht="15.75" thickBot="1" x14ac:dyDescent="0.3">
      <c r="B6" s="130"/>
      <c r="C6" s="132"/>
      <c r="D6" s="132"/>
      <c r="E6" s="132"/>
      <c r="F6" s="132"/>
      <c r="G6" s="132"/>
      <c r="H6" s="136"/>
      <c r="I6" s="138"/>
      <c r="J6" s="138"/>
      <c r="K6" s="138"/>
      <c r="L6" s="138"/>
      <c r="M6" s="140"/>
    </row>
    <row r="7" spans="2:13" x14ac:dyDescent="0.25">
      <c r="B7" s="70" t="s">
        <v>23</v>
      </c>
      <c r="C7" s="11" t="s">
        <v>171</v>
      </c>
      <c r="D7" s="38" t="s">
        <v>6</v>
      </c>
      <c r="E7" s="38" t="s">
        <v>6</v>
      </c>
      <c r="F7" s="56">
        <v>1557.16</v>
      </c>
      <c r="G7" s="52">
        <v>4</v>
      </c>
      <c r="H7" s="49">
        <v>5250000</v>
      </c>
      <c r="I7" s="42">
        <f>F7*G7</f>
        <v>6228.64</v>
      </c>
      <c r="J7" s="43">
        <v>4.0000000000000002E-4</v>
      </c>
      <c r="K7" s="42">
        <f>J7*H7</f>
        <v>2100</v>
      </c>
      <c r="L7" s="44">
        <f>I7+K7</f>
        <v>8328.64</v>
      </c>
      <c r="M7" s="44">
        <f>L7*12</f>
        <v>99943.679999999993</v>
      </c>
    </row>
    <row r="8" spans="2:13" x14ac:dyDescent="0.25">
      <c r="B8" s="71"/>
      <c r="C8" s="35" t="s">
        <v>173</v>
      </c>
      <c r="D8" s="38" t="s">
        <v>6</v>
      </c>
      <c r="E8" s="38" t="s">
        <v>6</v>
      </c>
      <c r="F8" s="56">
        <v>1381.62</v>
      </c>
      <c r="G8" s="52">
        <v>2</v>
      </c>
      <c r="H8" s="49">
        <v>2100000</v>
      </c>
      <c r="I8" s="42">
        <f t="shared" ref="I8:I15" si="0">F8*G8</f>
        <v>2763.24</v>
      </c>
      <c r="J8" s="46">
        <f>J7</f>
        <v>4.0000000000000002E-4</v>
      </c>
      <c r="K8" s="42">
        <f t="shared" ref="K8:K15" si="1">J8*H8</f>
        <v>840</v>
      </c>
      <c r="L8" s="44">
        <f t="shared" ref="L8:L15" si="2">I8+K8</f>
        <v>3603.24</v>
      </c>
      <c r="M8" s="44">
        <f t="shared" ref="M8:M15" si="3">L8*12</f>
        <v>43238.879999999997</v>
      </c>
    </row>
    <row r="9" spans="2:13" x14ac:dyDescent="0.25">
      <c r="B9" s="71"/>
      <c r="C9" s="35" t="s">
        <v>174</v>
      </c>
      <c r="D9" s="38" t="s">
        <v>6</v>
      </c>
      <c r="E9" s="38" t="s">
        <v>6</v>
      </c>
      <c r="F9" s="56">
        <v>1381.62</v>
      </c>
      <c r="G9" s="62">
        <v>1</v>
      </c>
      <c r="H9" s="49">
        <v>500000</v>
      </c>
      <c r="I9" s="42">
        <f t="shared" si="0"/>
        <v>1381.62</v>
      </c>
      <c r="J9" s="46">
        <f>J7</f>
        <v>4.0000000000000002E-4</v>
      </c>
      <c r="K9" s="42">
        <f t="shared" si="1"/>
        <v>200</v>
      </c>
      <c r="L9" s="44">
        <f t="shared" si="2"/>
        <v>1581.62</v>
      </c>
      <c r="M9" s="44">
        <f t="shared" si="3"/>
        <v>18979.439999999999</v>
      </c>
    </row>
    <row r="10" spans="2:13" x14ac:dyDescent="0.25">
      <c r="B10" s="71"/>
      <c r="C10" s="35" t="s">
        <v>175</v>
      </c>
      <c r="D10" s="38" t="s">
        <v>6</v>
      </c>
      <c r="E10" s="38" t="s">
        <v>6</v>
      </c>
      <c r="F10" s="56">
        <v>1381.62</v>
      </c>
      <c r="G10" s="62">
        <v>1</v>
      </c>
      <c r="H10" s="49">
        <v>500000</v>
      </c>
      <c r="I10" s="42">
        <f t="shared" si="0"/>
        <v>1381.62</v>
      </c>
      <c r="J10" s="46">
        <f>J7</f>
        <v>4.0000000000000002E-4</v>
      </c>
      <c r="K10" s="42">
        <f t="shared" si="1"/>
        <v>200</v>
      </c>
      <c r="L10" s="44">
        <f t="shared" si="2"/>
        <v>1581.62</v>
      </c>
      <c r="M10" s="44">
        <f t="shared" si="3"/>
        <v>18979.439999999999</v>
      </c>
    </row>
    <row r="11" spans="2:13" x14ac:dyDescent="0.25">
      <c r="B11" s="71"/>
      <c r="C11" s="35" t="s">
        <v>176</v>
      </c>
      <c r="D11" s="38" t="s">
        <v>6</v>
      </c>
      <c r="E11" s="38" t="s">
        <v>6</v>
      </c>
      <c r="F11" s="56">
        <v>1381.62</v>
      </c>
      <c r="G11" s="62">
        <v>1</v>
      </c>
      <c r="H11" s="49">
        <v>200000</v>
      </c>
      <c r="I11" s="42">
        <f t="shared" si="0"/>
        <v>1381.62</v>
      </c>
      <c r="J11" s="46">
        <f>J7</f>
        <v>4.0000000000000002E-4</v>
      </c>
      <c r="K11" s="42">
        <f t="shared" si="1"/>
        <v>80</v>
      </c>
      <c r="L11" s="44">
        <f t="shared" si="2"/>
        <v>1461.62</v>
      </c>
      <c r="M11" s="44">
        <f t="shared" si="3"/>
        <v>17539.439999999999</v>
      </c>
    </row>
    <row r="12" spans="2:13" x14ac:dyDescent="0.25">
      <c r="B12" s="71"/>
      <c r="C12" s="35" t="s">
        <v>177</v>
      </c>
      <c r="D12" s="38" t="s">
        <v>6</v>
      </c>
      <c r="E12" s="38" t="s">
        <v>6</v>
      </c>
      <c r="F12" s="56">
        <v>1381.62</v>
      </c>
      <c r="G12" s="62">
        <v>3</v>
      </c>
      <c r="H12" s="49">
        <v>4700000</v>
      </c>
      <c r="I12" s="42">
        <f t="shared" si="0"/>
        <v>4144.8599999999997</v>
      </c>
      <c r="J12" s="46">
        <f>J7</f>
        <v>4.0000000000000002E-4</v>
      </c>
      <c r="K12" s="42">
        <f t="shared" si="1"/>
        <v>1880</v>
      </c>
      <c r="L12" s="44">
        <f t="shared" si="2"/>
        <v>6024.86</v>
      </c>
      <c r="M12" s="44">
        <f t="shared" si="3"/>
        <v>72298.319999999992</v>
      </c>
    </row>
    <row r="13" spans="2:13" x14ac:dyDescent="0.25">
      <c r="B13" s="127" t="s">
        <v>8</v>
      </c>
      <c r="C13" s="35" t="s">
        <v>172</v>
      </c>
      <c r="D13" s="63">
        <v>73</v>
      </c>
      <c r="E13" s="64">
        <v>22.81</v>
      </c>
      <c r="F13" s="49">
        <f>D13*E13</f>
        <v>1665.1299999999999</v>
      </c>
      <c r="G13" s="65">
        <v>1</v>
      </c>
      <c r="H13" s="66">
        <v>500000</v>
      </c>
      <c r="I13" s="42">
        <f t="shared" si="0"/>
        <v>1665.1299999999999</v>
      </c>
      <c r="J13" s="46">
        <f>J7</f>
        <v>4.0000000000000002E-4</v>
      </c>
      <c r="K13" s="42">
        <f t="shared" si="1"/>
        <v>200</v>
      </c>
      <c r="L13" s="44">
        <f t="shared" si="2"/>
        <v>1865.1299999999999</v>
      </c>
      <c r="M13" s="44">
        <f t="shared" si="3"/>
        <v>22381.559999999998</v>
      </c>
    </row>
    <row r="14" spans="2:13" x14ac:dyDescent="0.25">
      <c r="B14" s="71"/>
      <c r="C14" s="36" t="s">
        <v>192</v>
      </c>
      <c r="D14" s="52">
        <v>72</v>
      </c>
      <c r="E14" s="64">
        <v>21.63</v>
      </c>
      <c r="F14" s="49">
        <f>D14*E14</f>
        <v>1557.36</v>
      </c>
      <c r="G14" s="65">
        <v>2</v>
      </c>
      <c r="H14" s="67">
        <v>1400000</v>
      </c>
      <c r="I14" s="42">
        <f t="shared" si="0"/>
        <v>3114.72</v>
      </c>
      <c r="J14" s="68">
        <f>J7</f>
        <v>4.0000000000000002E-4</v>
      </c>
      <c r="K14" s="42">
        <f t="shared" si="1"/>
        <v>560</v>
      </c>
      <c r="L14" s="44">
        <f t="shared" si="2"/>
        <v>3674.72</v>
      </c>
      <c r="M14" s="44">
        <f t="shared" si="3"/>
        <v>44096.639999999999</v>
      </c>
    </row>
    <row r="15" spans="2:13" x14ac:dyDescent="0.25">
      <c r="B15" s="72"/>
      <c r="C15" s="36" t="s">
        <v>178</v>
      </c>
      <c r="D15" s="52">
        <v>98</v>
      </c>
      <c r="E15" s="64">
        <v>53.53</v>
      </c>
      <c r="F15" s="49">
        <f>D15*E15</f>
        <v>5245.9400000000005</v>
      </c>
      <c r="G15" s="65">
        <v>1</v>
      </c>
      <c r="H15" s="67">
        <v>600000</v>
      </c>
      <c r="I15" s="42">
        <f t="shared" si="0"/>
        <v>5245.9400000000005</v>
      </c>
      <c r="J15" s="68">
        <f>J7</f>
        <v>4.0000000000000002E-4</v>
      </c>
      <c r="K15" s="42">
        <f t="shared" si="1"/>
        <v>240</v>
      </c>
      <c r="L15" s="44">
        <f t="shared" si="2"/>
        <v>5485.9400000000005</v>
      </c>
      <c r="M15" s="44">
        <f t="shared" si="3"/>
        <v>65831.28</v>
      </c>
    </row>
    <row r="16" spans="2:13" ht="15.75" thickBot="1" x14ac:dyDescent="0.3">
      <c r="B16" s="143" t="s">
        <v>168</v>
      </c>
      <c r="C16" s="144"/>
      <c r="D16" s="144"/>
      <c r="E16" s="144"/>
      <c r="F16" s="144"/>
      <c r="G16" s="9">
        <f>SUM(G7:G15)</f>
        <v>16</v>
      </c>
      <c r="H16" s="32">
        <f>SUM(H7:H15)</f>
        <v>15750000</v>
      </c>
      <c r="I16" s="32">
        <f>SUM(I7:I15)</f>
        <v>27307.39</v>
      </c>
      <c r="J16" s="10"/>
      <c r="K16" s="32">
        <f>SUM(K7:K15)</f>
        <v>6300</v>
      </c>
      <c r="L16" s="32">
        <f>SUM(L7:L15)</f>
        <v>33607.39</v>
      </c>
      <c r="M16" s="32">
        <f>SUM(M7:M15)</f>
        <v>403288.68000000005</v>
      </c>
    </row>
    <row r="17" spans="2:13" ht="15.75" thickBot="1" x14ac:dyDescent="0.3"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</row>
    <row r="18" spans="2:13" x14ac:dyDescent="0.25">
      <c r="B18" s="120" t="s">
        <v>169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2"/>
    </row>
    <row r="19" spans="2:13" ht="31.5" x14ac:dyDescent="0.25">
      <c r="B19" s="96" t="s">
        <v>32</v>
      </c>
      <c r="C19" s="83"/>
      <c r="D19" s="83"/>
      <c r="E19" s="83"/>
      <c r="F19" s="83"/>
      <c r="G19" s="82" t="s">
        <v>91</v>
      </c>
      <c r="H19" s="83"/>
      <c r="I19" s="84"/>
      <c r="J19" s="82" t="s">
        <v>92</v>
      </c>
      <c r="K19" s="84"/>
      <c r="L19" s="2" t="s">
        <v>93</v>
      </c>
      <c r="M19" s="4" t="s">
        <v>94</v>
      </c>
    </row>
    <row r="20" spans="2:13" ht="15.75" thickBot="1" x14ac:dyDescent="0.3">
      <c r="B20" s="97">
        <v>1700000</v>
      </c>
      <c r="C20" s="98"/>
      <c r="D20" s="98"/>
      <c r="E20" s="98"/>
      <c r="F20" s="98"/>
      <c r="G20" s="100">
        <v>5000000</v>
      </c>
      <c r="H20" s="101"/>
      <c r="I20" s="102"/>
      <c r="J20" s="103">
        <v>1.05E-4</v>
      </c>
      <c r="K20" s="104"/>
      <c r="L20" s="5">
        <f>G20*J20</f>
        <v>525</v>
      </c>
      <c r="M20" s="6">
        <f>L20*12</f>
        <v>6300</v>
      </c>
    </row>
    <row r="21" spans="2:13" ht="15.75" thickBot="1" x14ac:dyDescent="0.3"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</row>
    <row r="22" spans="2:13" x14ac:dyDescent="0.25">
      <c r="B22" s="120" t="s">
        <v>170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2"/>
    </row>
    <row r="23" spans="2:13" x14ac:dyDescent="0.25">
      <c r="B23" s="76" t="s">
        <v>95</v>
      </c>
      <c r="C23" s="77"/>
      <c r="D23" s="77"/>
      <c r="E23" s="77"/>
      <c r="F23" s="78"/>
      <c r="G23" s="82" t="s">
        <v>96</v>
      </c>
      <c r="H23" s="83"/>
      <c r="I23" s="83"/>
      <c r="J23" s="83"/>
      <c r="K23" s="84"/>
      <c r="L23" s="123" t="s">
        <v>7</v>
      </c>
      <c r="M23" s="124"/>
    </row>
    <row r="24" spans="2:13" ht="15.75" thickBot="1" x14ac:dyDescent="0.3">
      <c r="B24" s="79"/>
      <c r="C24" s="80"/>
      <c r="D24" s="80"/>
      <c r="E24" s="80"/>
      <c r="F24" s="81"/>
      <c r="G24" s="87">
        <f>L16+L20</f>
        <v>34132.39</v>
      </c>
      <c r="H24" s="88"/>
      <c r="I24" s="88"/>
      <c r="J24" s="88"/>
      <c r="K24" s="89"/>
      <c r="L24" s="125">
        <f>M16+M20</f>
        <v>409588.68000000005</v>
      </c>
      <c r="M24" s="126"/>
    </row>
  </sheetData>
  <sheetProtection selectLockedCells="1"/>
  <mergeCells count="32">
    <mergeCell ref="B3:M3"/>
    <mergeCell ref="B4:M4"/>
    <mergeCell ref="B16:F16"/>
    <mergeCell ref="B17:M17"/>
    <mergeCell ref="F5:F6"/>
    <mergeCell ref="G5:G6"/>
    <mergeCell ref="B23:F24"/>
    <mergeCell ref="G23:K23"/>
    <mergeCell ref="L23:M23"/>
    <mergeCell ref="G24:K24"/>
    <mergeCell ref="L24:M24"/>
    <mergeCell ref="B20:F20"/>
    <mergeCell ref="G20:I20"/>
    <mergeCell ref="J20:K20"/>
    <mergeCell ref="B21:M21"/>
    <mergeCell ref="B22:M22"/>
    <mergeCell ref="B18:M18"/>
    <mergeCell ref="B19:F19"/>
    <mergeCell ref="G19:I19"/>
    <mergeCell ref="J19:K19"/>
    <mergeCell ref="B5:B6"/>
    <mergeCell ref="B7:B12"/>
    <mergeCell ref="B13:B15"/>
    <mergeCell ref="M5:M6"/>
    <mergeCell ref="H5:H6"/>
    <mergeCell ref="I5:I6"/>
    <mergeCell ref="J5:J6"/>
    <mergeCell ref="K5:K6"/>
    <mergeCell ref="L5:L6"/>
    <mergeCell ref="C5:C6"/>
    <mergeCell ref="D5:D6"/>
    <mergeCell ref="E5:E6"/>
  </mergeCells>
  <pageMargins left="0.511811024" right="0.511811024" top="0.78740157499999996" bottom="0.78740157499999996" header="0.31496062000000002" footer="0.31496062000000002"/>
  <pageSetup paperSize="9" scale="8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0B11-464D-44D3-A5D4-462112C33B07}">
  <sheetPr>
    <pageSetUpPr fitToPage="1"/>
  </sheetPr>
  <dimension ref="B4:M25"/>
  <sheetViews>
    <sheetView workbookViewId="0">
      <selection activeCell="I28" sqref="I28"/>
    </sheetView>
  </sheetViews>
  <sheetFormatPr defaultRowHeight="15" x14ac:dyDescent="0.25"/>
  <cols>
    <col min="2" max="2" width="15.28515625" customWidth="1"/>
    <col min="3" max="3" width="18" customWidth="1"/>
    <col min="4" max="4" width="9.5703125" customWidth="1"/>
    <col min="6" max="6" width="14.28515625" customWidth="1"/>
    <col min="7" max="7" width="11" customWidth="1"/>
    <col min="8" max="8" width="19.140625" customWidth="1"/>
    <col min="9" max="9" width="17.28515625" customWidth="1"/>
    <col min="10" max="10" width="11.5703125" customWidth="1"/>
    <col min="11" max="11" width="13.85546875" customWidth="1"/>
    <col min="12" max="12" width="16.28515625" customWidth="1"/>
    <col min="13" max="13" width="17.42578125" customWidth="1"/>
  </cols>
  <sheetData>
    <row r="4" spans="2:13" ht="15.75" thickBot="1" x14ac:dyDescent="0.3"/>
    <row r="5" spans="2:13" x14ac:dyDescent="0.25">
      <c r="B5" s="120" t="s">
        <v>111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2"/>
    </row>
    <row r="6" spans="2:13" ht="15.75" thickBot="1" x14ac:dyDescent="0.3">
      <c r="B6" s="73" t="s">
        <v>99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</row>
    <row r="7" spans="2:13" x14ac:dyDescent="0.25">
      <c r="B7" s="129" t="s">
        <v>0</v>
      </c>
      <c r="C7" s="131" t="s">
        <v>1</v>
      </c>
      <c r="D7" s="131" t="s">
        <v>2</v>
      </c>
      <c r="E7" s="131" t="s">
        <v>3</v>
      </c>
      <c r="F7" s="133" t="s">
        <v>4</v>
      </c>
      <c r="G7" s="131" t="s">
        <v>5</v>
      </c>
      <c r="H7" s="135" t="s">
        <v>106</v>
      </c>
      <c r="I7" s="137" t="s">
        <v>101</v>
      </c>
      <c r="J7" s="137" t="s">
        <v>102</v>
      </c>
      <c r="K7" s="137" t="s">
        <v>103</v>
      </c>
      <c r="L7" s="137" t="s">
        <v>104</v>
      </c>
      <c r="M7" s="139" t="s">
        <v>105</v>
      </c>
    </row>
    <row r="8" spans="2:13" ht="15.75" thickBot="1" x14ac:dyDescent="0.3">
      <c r="B8" s="130"/>
      <c r="C8" s="132"/>
      <c r="D8" s="132"/>
      <c r="E8" s="132"/>
      <c r="F8" s="134"/>
      <c r="G8" s="132"/>
      <c r="H8" s="136"/>
      <c r="I8" s="138"/>
      <c r="J8" s="138"/>
      <c r="K8" s="138"/>
      <c r="L8" s="138"/>
      <c r="M8" s="140"/>
    </row>
    <row r="9" spans="2:13" x14ac:dyDescent="0.25">
      <c r="B9" s="24" t="s">
        <v>23</v>
      </c>
      <c r="C9" s="18" t="s">
        <v>24</v>
      </c>
      <c r="D9" s="37" t="s">
        <v>6</v>
      </c>
      <c r="E9" s="38" t="s">
        <v>6</v>
      </c>
      <c r="F9" s="39">
        <v>579.74</v>
      </c>
      <c r="G9" s="40">
        <v>6</v>
      </c>
      <c r="H9" s="41">
        <v>4500000</v>
      </c>
      <c r="I9" s="42">
        <f>F9*G9</f>
        <v>3478.44</v>
      </c>
      <c r="J9" s="43">
        <v>4.0000000000000002E-4</v>
      </c>
      <c r="K9" s="42">
        <f>H9*J9</f>
        <v>1800</v>
      </c>
      <c r="L9" s="44">
        <f t="shared" ref="L9:L16" si="0">I9+K9</f>
        <v>5278.4400000000005</v>
      </c>
      <c r="M9" s="44">
        <f>L9*12</f>
        <v>63341.280000000006</v>
      </c>
    </row>
    <row r="10" spans="2:13" x14ac:dyDescent="0.25">
      <c r="B10" s="127" t="s">
        <v>8</v>
      </c>
      <c r="C10" s="18" t="s">
        <v>25</v>
      </c>
      <c r="D10" s="37">
        <v>96</v>
      </c>
      <c r="E10" s="45">
        <v>67.010000000000005</v>
      </c>
      <c r="F10" s="41">
        <f t="shared" ref="F10:F16" si="1">D10*E10</f>
        <v>6432.9600000000009</v>
      </c>
      <c r="G10" s="40">
        <v>3</v>
      </c>
      <c r="H10" s="41">
        <v>850000</v>
      </c>
      <c r="I10" s="42">
        <f t="shared" ref="I10:I16" si="2">F10*G10</f>
        <v>19298.880000000005</v>
      </c>
      <c r="J10" s="46">
        <f>J9</f>
        <v>4.0000000000000002E-4</v>
      </c>
      <c r="K10" s="42">
        <f t="shared" ref="K10:K16" si="3">H10*J10</f>
        <v>340</v>
      </c>
      <c r="L10" s="44">
        <f t="shared" si="0"/>
        <v>19638.880000000005</v>
      </c>
      <c r="M10" s="44">
        <f t="shared" ref="M10:M16" si="4">L10*12</f>
        <v>235666.56000000006</v>
      </c>
    </row>
    <row r="11" spans="2:13" x14ac:dyDescent="0.25">
      <c r="B11" s="71"/>
      <c r="C11" s="18" t="s">
        <v>26</v>
      </c>
      <c r="D11" s="37">
        <v>318</v>
      </c>
      <c r="E11" s="45">
        <f>E10</f>
        <v>67.010000000000005</v>
      </c>
      <c r="F11" s="41">
        <f t="shared" si="1"/>
        <v>21309.18</v>
      </c>
      <c r="G11" s="40">
        <v>2</v>
      </c>
      <c r="H11" s="41">
        <v>1100000</v>
      </c>
      <c r="I11" s="42">
        <f t="shared" si="2"/>
        <v>42618.36</v>
      </c>
      <c r="J11" s="46">
        <f t="shared" ref="J11:J16" si="5">J10</f>
        <v>4.0000000000000002E-4</v>
      </c>
      <c r="K11" s="42">
        <f t="shared" si="3"/>
        <v>440</v>
      </c>
      <c r="L11" s="44">
        <f t="shared" si="0"/>
        <v>43058.36</v>
      </c>
      <c r="M11" s="44">
        <f t="shared" si="4"/>
        <v>516700.32</v>
      </c>
    </row>
    <row r="12" spans="2:13" x14ac:dyDescent="0.25">
      <c r="B12" s="71"/>
      <c r="C12" s="18" t="s">
        <v>27</v>
      </c>
      <c r="D12" s="37">
        <v>172</v>
      </c>
      <c r="E12" s="45">
        <f>E10</f>
        <v>67.010000000000005</v>
      </c>
      <c r="F12" s="41">
        <f t="shared" si="1"/>
        <v>11525.720000000001</v>
      </c>
      <c r="G12" s="40">
        <v>2</v>
      </c>
      <c r="H12" s="41">
        <v>1100000</v>
      </c>
      <c r="I12" s="42">
        <f t="shared" si="2"/>
        <v>23051.440000000002</v>
      </c>
      <c r="J12" s="46">
        <f t="shared" si="5"/>
        <v>4.0000000000000002E-4</v>
      </c>
      <c r="K12" s="42">
        <f t="shared" si="3"/>
        <v>440</v>
      </c>
      <c r="L12" s="44">
        <f t="shared" si="0"/>
        <v>23491.440000000002</v>
      </c>
      <c r="M12" s="44">
        <f t="shared" si="4"/>
        <v>281897.28000000003</v>
      </c>
    </row>
    <row r="13" spans="2:13" x14ac:dyDescent="0.25">
      <c r="B13" s="71"/>
      <c r="C13" s="18" t="s">
        <v>28</v>
      </c>
      <c r="D13" s="40">
        <v>86</v>
      </c>
      <c r="E13" s="45">
        <f>E10</f>
        <v>67.010000000000005</v>
      </c>
      <c r="F13" s="41">
        <f t="shared" si="1"/>
        <v>5762.8600000000006</v>
      </c>
      <c r="G13" s="40">
        <v>2</v>
      </c>
      <c r="H13" s="41">
        <v>800000</v>
      </c>
      <c r="I13" s="42">
        <f t="shared" si="2"/>
        <v>11525.720000000001</v>
      </c>
      <c r="J13" s="46">
        <f t="shared" si="5"/>
        <v>4.0000000000000002E-4</v>
      </c>
      <c r="K13" s="42">
        <f t="shared" si="3"/>
        <v>320</v>
      </c>
      <c r="L13" s="44">
        <f t="shared" si="0"/>
        <v>11845.720000000001</v>
      </c>
      <c r="M13" s="44">
        <f t="shared" si="4"/>
        <v>142148.64000000001</v>
      </c>
    </row>
    <row r="14" spans="2:13" x14ac:dyDescent="0.25">
      <c r="B14" s="71"/>
      <c r="C14" s="18" t="s">
        <v>29</v>
      </c>
      <c r="D14" s="37">
        <v>380</v>
      </c>
      <c r="E14" s="45">
        <f>E10</f>
        <v>67.010000000000005</v>
      </c>
      <c r="F14" s="41">
        <f t="shared" si="1"/>
        <v>25463.800000000003</v>
      </c>
      <c r="G14" s="40">
        <v>2</v>
      </c>
      <c r="H14" s="41">
        <v>1200000</v>
      </c>
      <c r="I14" s="42">
        <f t="shared" si="2"/>
        <v>50927.600000000006</v>
      </c>
      <c r="J14" s="46">
        <f t="shared" si="5"/>
        <v>4.0000000000000002E-4</v>
      </c>
      <c r="K14" s="42">
        <f t="shared" si="3"/>
        <v>480</v>
      </c>
      <c r="L14" s="44">
        <f t="shared" si="0"/>
        <v>51407.600000000006</v>
      </c>
      <c r="M14" s="44">
        <f t="shared" si="4"/>
        <v>616891.20000000007</v>
      </c>
    </row>
    <row r="15" spans="2:13" x14ac:dyDescent="0.25">
      <c r="B15" s="71"/>
      <c r="C15" s="18" t="s">
        <v>30</v>
      </c>
      <c r="D15" s="37">
        <v>504</v>
      </c>
      <c r="E15" s="45">
        <f>E10</f>
        <v>67.010000000000005</v>
      </c>
      <c r="F15" s="41">
        <f t="shared" si="1"/>
        <v>33773.040000000001</v>
      </c>
      <c r="G15" s="40">
        <v>1</v>
      </c>
      <c r="H15" s="41">
        <v>600000</v>
      </c>
      <c r="I15" s="42">
        <f t="shared" si="2"/>
        <v>33773.040000000001</v>
      </c>
      <c r="J15" s="46">
        <f t="shared" si="5"/>
        <v>4.0000000000000002E-4</v>
      </c>
      <c r="K15" s="42">
        <f t="shared" si="3"/>
        <v>240</v>
      </c>
      <c r="L15" s="44">
        <f t="shared" si="0"/>
        <v>34013.040000000001</v>
      </c>
      <c r="M15" s="44">
        <f t="shared" si="4"/>
        <v>408156.48</v>
      </c>
    </row>
    <row r="16" spans="2:13" x14ac:dyDescent="0.25">
      <c r="B16" s="72"/>
      <c r="C16" s="18" t="s">
        <v>31</v>
      </c>
      <c r="D16" s="37">
        <v>274</v>
      </c>
      <c r="E16" s="45">
        <f>E10</f>
        <v>67.010000000000005</v>
      </c>
      <c r="F16" s="41">
        <f t="shared" si="1"/>
        <v>18360.740000000002</v>
      </c>
      <c r="G16" s="40">
        <v>2</v>
      </c>
      <c r="H16" s="41">
        <v>1500000</v>
      </c>
      <c r="I16" s="42">
        <f t="shared" si="2"/>
        <v>36721.480000000003</v>
      </c>
      <c r="J16" s="46">
        <f t="shared" si="5"/>
        <v>4.0000000000000002E-4</v>
      </c>
      <c r="K16" s="42">
        <f t="shared" si="3"/>
        <v>600</v>
      </c>
      <c r="L16" s="44">
        <f t="shared" si="0"/>
        <v>37321.480000000003</v>
      </c>
      <c r="M16" s="44">
        <f t="shared" si="4"/>
        <v>447857.76</v>
      </c>
    </row>
    <row r="17" spans="2:13" ht="15.75" thickBot="1" x14ac:dyDescent="0.3">
      <c r="B17" s="92" t="s">
        <v>33</v>
      </c>
      <c r="C17" s="93"/>
      <c r="D17" s="93"/>
      <c r="E17" s="93"/>
      <c r="F17" s="93"/>
      <c r="G17" s="25">
        <f>SUM(G9:G16)</f>
        <v>20</v>
      </c>
      <c r="H17" s="26">
        <f>SUM(H9:H16)</f>
        <v>11650000</v>
      </c>
      <c r="I17" s="26">
        <f>SUM(I9:I16)</f>
        <v>221394.96000000002</v>
      </c>
      <c r="J17" s="26"/>
      <c r="K17" s="26">
        <f>SUM(K9:K16)</f>
        <v>4660</v>
      </c>
      <c r="L17" s="26">
        <f>SUM(L9:L16)</f>
        <v>226054.96000000002</v>
      </c>
      <c r="M17" s="27">
        <f>SUM(M9:M16)</f>
        <v>2712659.5200000005</v>
      </c>
    </row>
    <row r="18" spans="2:13" ht="15.75" thickBot="1" x14ac:dyDescent="0.3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  <row r="19" spans="2:13" x14ac:dyDescent="0.25">
      <c r="B19" s="105" t="s">
        <v>185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7"/>
    </row>
    <row r="20" spans="2:13" ht="21" x14ac:dyDescent="0.25">
      <c r="B20" s="96" t="s">
        <v>32</v>
      </c>
      <c r="C20" s="83"/>
      <c r="D20" s="83"/>
      <c r="E20" s="83"/>
      <c r="F20" s="83"/>
      <c r="G20" s="82" t="s">
        <v>91</v>
      </c>
      <c r="H20" s="83"/>
      <c r="I20" s="84"/>
      <c r="J20" s="82" t="s">
        <v>92</v>
      </c>
      <c r="K20" s="84"/>
      <c r="L20" s="2" t="s">
        <v>93</v>
      </c>
      <c r="M20" s="4" t="s">
        <v>94</v>
      </c>
    </row>
    <row r="21" spans="2:13" ht="15.75" thickBot="1" x14ac:dyDescent="0.3">
      <c r="B21" s="119">
        <v>2000000</v>
      </c>
      <c r="C21" s="88"/>
      <c r="D21" s="88"/>
      <c r="E21" s="88"/>
      <c r="F21" s="88"/>
      <c r="G21" s="100">
        <v>3600000</v>
      </c>
      <c r="H21" s="101"/>
      <c r="I21" s="102"/>
      <c r="J21" s="103">
        <v>1.05E-4</v>
      </c>
      <c r="K21" s="104"/>
      <c r="L21" s="5">
        <f>G21*J21</f>
        <v>378</v>
      </c>
      <c r="M21" s="6">
        <f>L21*12</f>
        <v>4536</v>
      </c>
    </row>
    <row r="22" spans="2:13" ht="15.75" thickBot="1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x14ac:dyDescent="0.25">
      <c r="B23" s="120" t="s">
        <v>186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2"/>
    </row>
    <row r="24" spans="2:13" x14ac:dyDescent="0.25">
      <c r="B24" s="76" t="s">
        <v>95</v>
      </c>
      <c r="C24" s="77"/>
      <c r="D24" s="77"/>
      <c r="E24" s="77"/>
      <c r="F24" s="78"/>
      <c r="G24" s="82" t="s">
        <v>96</v>
      </c>
      <c r="H24" s="83"/>
      <c r="I24" s="83"/>
      <c r="J24" s="83"/>
      <c r="K24" s="84"/>
      <c r="L24" s="123" t="s">
        <v>7</v>
      </c>
      <c r="M24" s="124"/>
    </row>
    <row r="25" spans="2:13" ht="15.75" thickBot="1" x14ac:dyDescent="0.3">
      <c r="B25" s="79"/>
      <c r="C25" s="80"/>
      <c r="D25" s="80"/>
      <c r="E25" s="80"/>
      <c r="F25" s="81"/>
      <c r="G25" s="87">
        <f>L17+L21</f>
        <v>226432.96000000002</v>
      </c>
      <c r="H25" s="88"/>
      <c r="I25" s="88"/>
      <c r="J25" s="88"/>
      <c r="K25" s="89"/>
      <c r="L25" s="125">
        <f>M17+M21</f>
        <v>2717195.5200000005</v>
      </c>
      <c r="M25" s="126"/>
    </row>
  </sheetData>
  <sheetProtection selectLockedCells="1"/>
  <mergeCells count="30">
    <mergeCell ref="B5:M5"/>
    <mergeCell ref="B6:M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10:B16"/>
    <mergeCell ref="B17:F17"/>
    <mergeCell ref="B18:M18"/>
    <mergeCell ref="B19:M19"/>
    <mergeCell ref="B20:F20"/>
    <mergeCell ref="G20:I20"/>
    <mergeCell ref="J20:K20"/>
    <mergeCell ref="B21:F21"/>
    <mergeCell ref="G21:I21"/>
    <mergeCell ref="J21:K21"/>
    <mergeCell ref="B23:M23"/>
    <mergeCell ref="B24:F25"/>
    <mergeCell ref="G24:K24"/>
    <mergeCell ref="L24:M24"/>
    <mergeCell ref="G25:K25"/>
    <mergeCell ref="L25:M25"/>
  </mergeCells>
  <pageMargins left="0.511811024" right="0.511811024" top="0.78740157499999996" bottom="0.78740157499999996" header="0.31496062000000002" footer="0.31496062000000002"/>
  <pageSetup paperSize="9" scale="79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6246-35DB-4379-9903-DC491C9C5CC9}">
  <sheetPr>
    <pageSetUpPr fitToPage="1"/>
  </sheetPr>
  <dimension ref="B5:M62"/>
  <sheetViews>
    <sheetView topLeftCell="A48" workbookViewId="0">
      <selection activeCell="K72" sqref="K72"/>
    </sheetView>
  </sheetViews>
  <sheetFormatPr defaultRowHeight="15" x14ac:dyDescent="0.25"/>
  <cols>
    <col min="2" max="2" width="18.42578125" customWidth="1"/>
    <col min="3" max="3" width="22" customWidth="1"/>
    <col min="4" max="4" width="14.5703125" customWidth="1"/>
    <col min="5" max="5" width="9.85546875" customWidth="1"/>
    <col min="6" max="6" width="12.7109375" customWidth="1"/>
    <col min="7" max="7" width="11.42578125" customWidth="1"/>
    <col min="8" max="8" width="17.28515625" customWidth="1"/>
    <col min="9" max="9" width="16.140625" customWidth="1"/>
    <col min="10" max="10" width="13.42578125" customWidth="1"/>
    <col min="11" max="11" width="13.85546875" customWidth="1"/>
    <col min="12" max="12" width="14.7109375" customWidth="1"/>
    <col min="13" max="13" width="15.140625" customWidth="1"/>
  </cols>
  <sheetData>
    <row r="5" spans="2:13" ht="15.75" thickBot="1" x14ac:dyDescent="0.3"/>
    <row r="6" spans="2:13" ht="21.75" customHeight="1" x14ac:dyDescent="0.25">
      <c r="B6" s="120" t="s">
        <v>110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</row>
    <row r="7" spans="2:13" ht="15.75" thickBot="1" x14ac:dyDescent="0.3">
      <c r="B7" s="73" t="s">
        <v>99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</row>
    <row r="8" spans="2:13" x14ac:dyDescent="0.25">
      <c r="B8" s="129" t="s">
        <v>0</v>
      </c>
      <c r="C8" s="131" t="s">
        <v>1</v>
      </c>
      <c r="D8" s="131" t="s">
        <v>2</v>
      </c>
      <c r="E8" s="131" t="s">
        <v>3</v>
      </c>
      <c r="F8" s="131" t="s">
        <v>4</v>
      </c>
      <c r="G8" s="131" t="s">
        <v>5</v>
      </c>
      <c r="H8" s="135" t="s">
        <v>106</v>
      </c>
      <c r="I8" s="137" t="s">
        <v>101</v>
      </c>
      <c r="J8" s="137" t="s">
        <v>102</v>
      </c>
      <c r="K8" s="137" t="s">
        <v>103</v>
      </c>
      <c r="L8" s="137" t="s">
        <v>104</v>
      </c>
      <c r="M8" s="139" t="s">
        <v>105</v>
      </c>
    </row>
    <row r="9" spans="2:13" ht="15.75" thickBot="1" x14ac:dyDescent="0.3">
      <c r="B9" s="130"/>
      <c r="C9" s="132"/>
      <c r="D9" s="132"/>
      <c r="E9" s="132"/>
      <c r="F9" s="132"/>
      <c r="G9" s="132"/>
      <c r="H9" s="136"/>
      <c r="I9" s="138"/>
      <c r="J9" s="138"/>
      <c r="K9" s="138"/>
      <c r="L9" s="138"/>
      <c r="M9" s="140"/>
    </row>
    <row r="10" spans="2:13" x14ac:dyDescent="0.25">
      <c r="B10" s="127" t="s">
        <v>23</v>
      </c>
      <c r="C10" s="18" t="s">
        <v>34</v>
      </c>
      <c r="D10" s="37" t="s">
        <v>6</v>
      </c>
      <c r="E10" s="38" t="s">
        <v>6</v>
      </c>
      <c r="F10" s="47">
        <v>348.83</v>
      </c>
      <c r="G10" s="48">
        <v>4</v>
      </c>
      <c r="H10" s="49">
        <v>8000000</v>
      </c>
      <c r="I10" s="42">
        <f>F10*G10</f>
        <v>1395.32</v>
      </c>
      <c r="J10" s="43">
        <v>4.0000000000000002E-4</v>
      </c>
      <c r="K10" s="42">
        <f>J10*H10</f>
        <v>3200</v>
      </c>
      <c r="L10" s="44">
        <f>I10+K10</f>
        <v>4595.32</v>
      </c>
      <c r="M10" s="44">
        <f>L10*12</f>
        <v>55143.839999999997</v>
      </c>
    </row>
    <row r="11" spans="2:13" x14ac:dyDescent="0.25">
      <c r="B11" s="71"/>
      <c r="C11" s="18" t="s">
        <v>35</v>
      </c>
      <c r="D11" s="37" t="s">
        <v>6</v>
      </c>
      <c r="E11" s="38" t="s">
        <v>6</v>
      </c>
      <c r="F11" s="47">
        <f>F10</f>
        <v>348.83</v>
      </c>
      <c r="G11" s="48">
        <v>9</v>
      </c>
      <c r="H11" s="49">
        <v>12700000</v>
      </c>
      <c r="I11" s="42">
        <f>F11*G11</f>
        <v>3139.47</v>
      </c>
      <c r="J11" s="46">
        <f>J10</f>
        <v>4.0000000000000002E-4</v>
      </c>
      <c r="K11" s="42">
        <f t="shared" ref="K11:K53" si="0">J11*H11</f>
        <v>5080</v>
      </c>
      <c r="L11" s="44">
        <f t="shared" ref="L11:L53" si="1">I11+K11</f>
        <v>8219.4699999999993</v>
      </c>
      <c r="M11" s="44">
        <f t="shared" ref="M11:M53" si="2">L11*12</f>
        <v>98633.639999999985</v>
      </c>
    </row>
    <row r="12" spans="2:13" x14ac:dyDescent="0.25">
      <c r="B12" s="72"/>
      <c r="C12" s="18" t="s">
        <v>36</v>
      </c>
      <c r="D12" s="37" t="s">
        <v>6</v>
      </c>
      <c r="E12" s="38" t="s">
        <v>6</v>
      </c>
      <c r="F12" s="47">
        <f>F10</f>
        <v>348.83</v>
      </c>
      <c r="G12" s="48">
        <v>2</v>
      </c>
      <c r="H12" s="49">
        <v>1100000</v>
      </c>
      <c r="I12" s="42">
        <f>F12*G12</f>
        <v>697.66</v>
      </c>
      <c r="J12" s="46">
        <f t="shared" ref="J12:J53" si="3">J11</f>
        <v>4.0000000000000002E-4</v>
      </c>
      <c r="K12" s="42">
        <f t="shared" si="0"/>
        <v>440</v>
      </c>
      <c r="L12" s="44">
        <f t="shared" si="1"/>
        <v>1137.6599999999999</v>
      </c>
      <c r="M12" s="44">
        <f t="shared" si="2"/>
        <v>13651.919999999998</v>
      </c>
    </row>
    <row r="13" spans="2:13" x14ac:dyDescent="0.25">
      <c r="B13" s="127" t="s">
        <v>8</v>
      </c>
      <c r="C13" s="19" t="s">
        <v>37</v>
      </c>
      <c r="D13" s="50">
        <v>59</v>
      </c>
      <c r="E13" s="45">
        <v>25.81</v>
      </c>
      <c r="F13" s="41">
        <f>D13*E13</f>
        <v>1522.79</v>
      </c>
      <c r="G13" s="48">
        <v>2</v>
      </c>
      <c r="H13" s="49">
        <v>2000000</v>
      </c>
      <c r="I13" s="42">
        <f>F13*G13</f>
        <v>3045.58</v>
      </c>
      <c r="J13" s="46">
        <f t="shared" si="3"/>
        <v>4.0000000000000002E-4</v>
      </c>
      <c r="K13" s="42">
        <f t="shared" si="0"/>
        <v>800</v>
      </c>
      <c r="L13" s="44">
        <f t="shared" si="1"/>
        <v>3845.58</v>
      </c>
      <c r="M13" s="44">
        <f t="shared" si="2"/>
        <v>46146.96</v>
      </c>
    </row>
    <row r="14" spans="2:13" x14ac:dyDescent="0.25">
      <c r="B14" s="71"/>
      <c r="C14" s="19" t="s">
        <v>38</v>
      </c>
      <c r="D14" s="50">
        <v>81</v>
      </c>
      <c r="E14" s="45">
        <v>25.81</v>
      </c>
      <c r="F14" s="41">
        <f t="shared" ref="F14:F53" si="4">D14*E14</f>
        <v>2090.6099999999997</v>
      </c>
      <c r="G14" s="48">
        <v>2</v>
      </c>
      <c r="H14" s="49">
        <v>1050000</v>
      </c>
      <c r="I14" s="42">
        <f>F14*G14</f>
        <v>4181.2199999999993</v>
      </c>
      <c r="J14" s="46">
        <f t="shared" si="3"/>
        <v>4.0000000000000002E-4</v>
      </c>
      <c r="K14" s="42">
        <f t="shared" si="0"/>
        <v>420</v>
      </c>
      <c r="L14" s="44">
        <f t="shared" si="1"/>
        <v>4601.2199999999993</v>
      </c>
      <c r="M14" s="44">
        <f t="shared" si="2"/>
        <v>55214.639999999992</v>
      </c>
    </row>
    <row r="15" spans="2:13" x14ac:dyDescent="0.25">
      <c r="B15" s="71"/>
      <c r="C15" s="19" t="s">
        <v>39</v>
      </c>
      <c r="D15" s="50">
        <v>163</v>
      </c>
      <c r="E15" s="45">
        <v>25.81</v>
      </c>
      <c r="F15" s="41">
        <f t="shared" si="4"/>
        <v>4207.03</v>
      </c>
      <c r="G15" s="48">
        <v>1</v>
      </c>
      <c r="H15" s="49">
        <v>650000</v>
      </c>
      <c r="I15" s="42">
        <f t="shared" ref="I15:I51" si="5">F15*G15</f>
        <v>4207.03</v>
      </c>
      <c r="J15" s="46">
        <f t="shared" si="3"/>
        <v>4.0000000000000002E-4</v>
      </c>
      <c r="K15" s="42">
        <f t="shared" si="0"/>
        <v>260</v>
      </c>
      <c r="L15" s="44">
        <f t="shared" si="1"/>
        <v>4467.03</v>
      </c>
      <c r="M15" s="44">
        <f t="shared" si="2"/>
        <v>53604.36</v>
      </c>
    </row>
    <row r="16" spans="2:13" x14ac:dyDescent="0.25">
      <c r="B16" s="71"/>
      <c r="C16" s="19" t="s">
        <v>40</v>
      </c>
      <c r="D16" s="50">
        <v>160</v>
      </c>
      <c r="E16" s="45">
        <v>25.55</v>
      </c>
      <c r="F16" s="41">
        <f t="shared" si="4"/>
        <v>4088</v>
      </c>
      <c r="G16" s="48">
        <v>2</v>
      </c>
      <c r="H16" s="49">
        <v>2000000</v>
      </c>
      <c r="I16" s="42">
        <f t="shared" si="5"/>
        <v>8176</v>
      </c>
      <c r="J16" s="46">
        <f t="shared" si="3"/>
        <v>4.0000000000000002E-4</v>
      </c>
      <c r="K16" s="42">
        <f t="shared" si="0"/>
        <v>800</v>
      </c>
      <c r="L16" s="44">
        <f t="shared" si="1"/>
        <v>8976</v>
      </c>
      <c r="M16" s="44">
        <f t="shared" si="2"/>
        <v>107712</v>
      </c>
    </row>
    <row r="17" spans="2:13" x14ac:dyDescent="0.25">
      <c r="B17" s="71"/>
      <c r="C17" s="19" t="s">
        <v>41</v>
      </c>
      <c r="D17" s="50">
        <v>184</v>
      </c>
      <c r="E17" s="45">
        <v>25.55</v>
      </c>
      <c r="F17" s="41">
        <f t="shared" si="4"/>
        <v>4701.2</v>
      </c>
      <c r="G17" s="48">
        <v>2</v>
      </c>
      <c r="H17" s="49">
        <v>1500000</v>
      </c>
      <c r="I17" s="42">
        <f t="shared" si="5"/>
        <v>9402.4</v>
      </c>
      <c r="J17" s="46">
        <f t="shared" si="3"/>
        <v>4.0000000000000002E-4</v>
      </c>
      <c r="K17" s="42">
        <f t="shared" si="0"/>
        <v>600</v>
      </c>
      <c r="L17" s="44">
        <f t="shared" si="1"/>
        <v>10002.4</v>
      </c>
      <c r="M17" s="44">
        <f t="shared" si="2"/>
        <v>120028.79999999999</v>
      </c>
    </row>
    <row r="18" spans="2:13" x14ac:dyDescent="0.25">
      <c r="B18" s="71"/>
      <c r="C18" s="19" t="s">
        <v>42</v>
      </c>
      <c r="D18" s="50">
        <v>40</v>
      </c>
      <c r="E18" s="45">
        <v>27.36</v>
      </c>
      <c r="F18" s="41">
        <f t="shared" si="4"/>
        <v>1094.4000000000001</v>
      </c>
      <c r="G18" s="48">
        <v>2</v>
      </c>
      <c r="H18" s="49">
        <v>1000000</v>
      </c>
      <c r="I18" s="42">
        <f t="shared" si="5"/>
        <v>2188.8000000000002</v>
      </c>
      <c r="J18" s="46">
        <f t="shared" si="3"/>
        <v>4.0000000000000002E-4</v>
      </c>
      <c r="K18" s="42">
        <f t="shared" si="0"/>
        <v>400</v>
      </c>
      <c r="L18" s="44">
        <f t="shared" si="1"/>
        <v>2588.8000000000002</v>
      </c>
      <c r="M18" s="44">
        <f t="shared" si="2"/>
        <v>31065.600000000002</v>
      </c>
    </row>
    <row r="19" spans="2:13" x14ac:dyDescent="0.25">
      <c r="B19" s="71"/>
      <c r="C19" s="19" t="s">
        <v>43</v>
      </c>
      <c r="D19" s="50">
        <v>86</v>
      </c>
      <c r="E19" s="45">
        <v>27.36</v>
      </c>
      <c r="F19" s="41">
        <f t="shared" si="4"/>
        <v>2352.96</v>
      </c>
      <c r="G19" s="48">
        <v>2</v>
      </c>
      <c r="H19" s="49">
        <v>1400000</v>
      </c>
      <c r="I19" s="42">
        <f t="shared" si="5"/>
        <v>4705.92</v>
      </c>
      <c r="J19" s="46">
        <f t="shared" si="3"/>
        <v>4.0000000000000002E-4</v>
      </c>
      <c r="K19" s="42">
        <f t="shared" si="0"/>
        <v>560</v>
      </c>
      <c r="L19" s="44">
        <f t="shared" si="1"/>
        <v>5265.92</v>
      </c>
      <c r="M19" s="44">
        <f t="shared" si="2"/>
        <v>63191.040000000001</v>
      </c>
    </row>
    <row r="20" spans="2:13" x14ac:dyDescent="0.25">
      <c r="B20" s="71"/>
      <c r="C20" s="19" t="s">
        <v>44</v>
      </c>
      <c r="D20" s="50">
        <v>135</v>
      </c>
      <c r="E20" s="45">
        <v>27.36</v>
      </c>
      <c r="F20" s="41">
        <f t="shared" si="4"/>
        <v>3693.6</v>
      </c>
      <c r="G20" s="48">
        <v>2</v>
      </c>
      <c r="H20" s="49">
        <v>1100000</v>
      </c>
      <c r="I20" s="42">
        <f t="shared" si="5"/>
        <v>7387.2</v>
      </c>
      <c r="J20" s="46">
        <f t="shared" si="3"/>
        <v>4.0000000000000002E-4</v>
      </c>
      <c r="K20" s="42">
        <f t="shared" si="0"/>
        <v>440</v>
      </c>
      <c r="L20" s="44">
        <f t="shared" si="1"/>
        <v>7827.2</v>
      </c>
      <c r="M20" s="44">
        <f t="shared" si="2"/>
        <v>93926.399999999994</v>
      </c>
    </row>
    <row r="21" spans="2:13" x14ac:dyDescent="0.25">
      <c r="B21" s="71"/>
      <c r="C21" s="19" t="s">
        <v>45</v>
      </c>
      <c r="D21" s="50">
        <v>216</v>
      </c>
      <c r="E21" s="45">
        <v>27.36</v>
      </c>
      <c r="F21" s="41">
        <f t="shared" si="4"/>
        <v>5909.76</v>
      </c>
      <c r="G21" s="48">
        <v>2</v>
      </c>
      <c r="H21" s="49">
        <v>950000</v>
      </c>
      <c r="I21" s="42">
        <f t="shared" si="5"/>
        <v>11819.52</v>
      </c>
      <c r="J21" s="46">
        <f t="shared" si="3"/>
        <v>4.0000000000000002E-4</v>
      </c>
      <c r="K21" s="42">
        <f t="shared" si="0"/>
        <v>380</v>
      </c>
      <c r="L21" s="44">
        <f t="shared" si="1"/>
        <v>12199.52</v>
      </c>
      <c r="M21" s="44">
        <f t="shared" si="2"/>
        <v>146394.23999999999</v>
      </c>
    </row>
    <row r="22" spans="2:13" x14ac:dyDescent="0.25">
      <c r="B22" s="71"/>
      <c r="C22" s="19" t="s">
        <v>46</v>
      </c>
      <c r="D22" s="50">
        <v>280</v>
      </c>
      <c r="E22" s="45">
        <v>26.01</v>
      </c>
      <c r="F22" s="41">
        <f t="shared" si="4"/>
        <v>7282.8</v>
      </c>
      <c r="G22" s="48">
        <v>1</v>
      </c>
      <c r="H22" s="49">
        <v>550000</v>
      </c>
      <c r="I22" s="42">
        <f t="shared" si="5"/>
        <v>7282.8</v>
      </c>
      <c r="J22" s="46">
        <f t="shared" si="3"/>
        <v>4.0000000000000002E-4</v>
      </c>
      <c r="K22" s="42">
        <f t="shared" si="0"/>
        <v>220</v>
      </c>
      <c r="L22" s="44">
        <f t="shared" si="1"/>
        <v>7502.8</v>
      </c>
      <c r="M22" s="44">
        <f t="shared" si="2"/>
        <v>90033.600000000006</v>
      </c>
    </row>
    <row r="23" spans="2:13" x14ac:dyDescent="0.25">
      <c r="B23" s="71"/>
      <c r="C23" s="19" t="s">
        <v>47</v>
      </c>
      <c r="D23" s="50">
        <v>252</v>
      </c>
      <c r="E23" s="45">
        <v>27.36</v>
      </c>
      <c r="F23" s="41">
        <f t="shared" si="4"/>
        <v>6894.72</v>
      </c>
      <c r="G23" s="48">
        <v>2</v>
      </c>
      <c r="H23" s="49">
        <v>1300000</v>
      </c>
      <c r="I23" s="42">
        <f t="shared" si="5"/>
        <v>13789.44</v>
      </c>
      <c r="J23" s="46">
        <f t="shared" si="3"/>
        <v>4.0000000000000002E-4</v>
      </c>
      <c r="K23" s="42">
        <f t="shared" si="0"/>
        <v>520</v>
      </c>
      <c r="L23" s="44">
        <f t="shared" si="1"/>
        <v>14309.44</v>
      </c>
      <c r="M23" s="44">
        <f t="shared" si="2"/>
        <v>171713.28</v>
      </c>
    </row>
    <row r="24" spans="2:13" x14ac:dyDescent="0.25">
      <c r="B24" s="71"/>
      <c r="C24" s="19" t="s">
        <v>48</v>
      </c>
      <c r="D24" s="50">
        <v>254</v>
      </c>
      <c r="E24" s="45">
        <v>27.36</v>
      </c>
      <c r="F24" s="41">
        <f t="shared" si="4"/>
        <v>6949.44</v>
      </c>
      <c r="G24" s="48">
        <v>3</v>
      </c>
      <c r="H24" s="49">
        <v>1900000</v>
      </c>
      <c r="I24" s="42">
        <f t="shared" si="5"/>
        <v>20848.32</v>
      </c>
      <c r="J24" s="46">
        <f t="shared" si="3"/>
        <v>4.0000000000000002E-4</v>
      </c>
      <c r="K24" s="42">
        <f t="shared" si="0"/>
        <v>760</v>
      </c>
      <c r="L24" s="44">
        <f t="shared" si="1"/>
        <v>21608.32</v>
      </c>
      <c r="M24" s="44">
        <f t="shared" si="2"/>
        <v>259299.84</v>
      </c>
    </row>
    <row r="25" spans="2:13" x14ac:dyDescent="0.25">
      <c r="B25" s="71"/>
      <c r="C25" s="19" t="s">
        <v>49</v>
      </c>
      <c r="D25" s="50">
        <v>284</v>
      </c>
      <c r="E25" s="45">
        <v>27.36</v>
      </c>
      <c r="F25" s="41">
        <f t="shared" si="4"/>
        <v>7770.24</v>
      </c>
      <c r="G25" s="48">
        <v>3</v>
      </c>
      <c r="H25" s="49">
        <v>4700000</v>
      </c>
      <c r="I25" s="42">
        <f t="shared" si="5"/>
        <v>23310.720000000001</v>
      </c>
      <c r="J25" s="46">
        <f t="shared" si="3"/>
        <v>4.0000000000000002E-4</v>
      </c>
      <c r="K25" s="42">
        <f t="shared" si="0"/>
        <v>1880</v>
      </c>
      <c r="L25" s="44">
        <f t="shared" si="1"/>
        <v>25190.720000000001</v>
      </c>
      <c r="M25" s="44">
        <f t="shared" si="2"/>
        <v>302288.64000000001</v>
      </c>
    </row>
    <row r="26" spans="2:13" x14ac:dyDescent="0.25">
      <c r="B26" s="71"/>
      <c r="C26" s="19" t="s">
        <v>50</v>
      </c>
      <c r="D26" s="50">
        <v>166</v>
      </c>
      <c r="E26" s="45">
        <v>27.36</v>
      </c>
      <c r="F26" s="41">
        <f t="shared" si="4"/>
        <v>4541.76</v>
      </c>
      <c r="G26" s="48">
        <v>2</v>
      </c>
      <c r="H26" s="49">
        <v>800000</v>
      </c>
      <c r="I26" s="42">
        <f t="shared" si="5"/>
        <v>9083.52</v>
      </c>
      <c r="J26" s="46">
        <f t="shared" si="3"/>
        <v>4.0000000000000002E-4</v>
      </c>
      <c r="K26" s="42">
        <f t="shared" si="0"/>
        <v>320</v>
      </c>
      <c r="L26" s="44">
        <f t="shared" si="1"/>
        <v>9403.52</v>
      </c>
      <c r="M26" s="44">
        <f t="shared" si="2"/>
        <v>112842.24000000001</v>
      </c>
    </row>
    <row r="27" spans="2:13" x14ac:dyDescent="0.25">
      <c r="B27" s="71"/>
      <c r="C27" s="19" t="s">
        <v>51</v>
      </c>
      <c r="D27" s="50">
        <v>81</v>
      </c>
      <c r="E27" s="45">
        <v>25.86</v>
      </c>
      <c r="F27" s="41">
        <f t="shared" si="4"/>
        <v>2094.66</v>
      </c>
      <c r="G27" s="48">
        <v>3</v>
      </c>
      <c r="H27" s="49">
        <v>2400000</v>
      </c>
      <c r="I27" s="42">
        <f t="shared" si="5"/>
        <v>6283.98</v>
      </c>
      <c r="J27" s="46">
        <f t="shared" si="3"/>
        <v>4.0000000000000002E-4</v>
      </c>
      <c r="K27" s="42">
        <f t="shared" si="0"/>
        <v>960</v>
      </c>
      <c r="L27" s="44">
        <f t="shared" si="1"/>
        <v>7243.98</v>
      </c>
      <c r="M27" s="44">
        <f t="shared" si="2"/>
        <v>86927.76</v>
      </c>
    </row>
    <row r="28" spans="2:13" x14ac:dyDescent="0.25">
      <c r="B28" s="71"/>
      <c r="C28" s="19" t="s">
        <v>52</v>
      </c>
      <c r="D28" s="50">
        <v>197</v>
      </c>
      <c r="E28" s="45">
        <v>28.09</v>
      </c>
      <c r="F28" s="41">
        <f t="shared" si="4"/>
        <v>5533.73</v>
      </c>
      <c r="G28" s="48">
        <v>4</v>
      </c>
      <c r="H28" s="49">
        <v>2750000</v>
      </c>
      <c r="I28" s="42">
        <f t="shared" si="5"/>
        <v>22134.92</v>
      </c>
      <c r="J28" s="46">
        <f t="shared" si="3"/>
        <v>4.0000000000000002E-4</v>
      </c>
      <c r="K28" s="42">
        <f t="shared" si="0"/>
        <v>1100</v>
      </c>
      <c r="L28" s="44">
        <f t="shared" si="1"/>
        <v>23234.92</v>
      </c>
      <c r="M28" s="44">
        <f t="shared" si="2"/>
        <v>278819.03999999998</v>
      </c>
    </row>
    <row r="29" spans="2:13" x14ac:dyDescent="0.25">
      <c r="B29" s="71"/>
      <c r="C29" s="19" t="s">
        <v>54</v>
      </c>
      <c r="D29" s="50">
        <v>280</v>
      </c>
      <c r="E29" s="45">
        <v>28.09</v>
      </c>
      <c r="F29" s="41">
        <f t="shared" si="4"/>
        <v>7865.2</v>
      </c>
      <c r="G29" s="48">
        <v>4</v>
      </c>
      <c r="H29" s="49">
        <v>8000000</v>
      </c>
      <c r="I29" s="42">
        <f t="shared" si="5"/>
        <v>31460.799999999999</v>
      </c>
      <c r="J29" s="46">
        <f t="shared" si="3"/>
        <v>4.0000000000000002E-4</v>
      </c>
      <c r="K29" s="42">
        <f t="shared" si="0"/>
        <v>3200</v>
      </c>
      <c r="L29" s="44">
        <f t="shared" si="1"/>
        <v>34660.800000000003</v>
      </c>
      <c r="M29" s="44">
        <f t="shared" si="2"/>
        <v>415929.60000000003</v>
      </c>
    </row>
    <row r="30" spans="2:13" x14ac:dyDescent="0.25">
      <c r="B30" s="71"/>
      <c r="C30" s="19" t="s">
        <v>55</v>
      </c>
      <c r="D30" s="50">
        <v>250</v>
      </c>
      <c r="E30" s="45">
        <v>28.09</v>
      </c>
      <c r="F30" s="41">
        <f t="shared" si="4"/>
        <v>7022.5</v>
      </c>
      <c r="G30" s="48">
        <v>3</v>
      </c>
      <c r="H30" s="49">
        <v>3300000</v>
      </c>
      <c r="I30" s="42">
        <f t="shared" si="5"/>
        <v>21067.5</v>
      </c>
      <c r="J30" s="46">
        <f t="shared" si="3"/>
        <v>4.0000000000000002E-4</v>
      </c>
      <c r="K30" s="42">
        <f t="shared" si="0"/>
        <v>1320</v>
      </c>
      <c r="L30" s="44">
        <f t="shared" si="1"/>
        <v>22387.5</v>
      </c>
      <c r="M30" s="44">
        <f t="shared" si="2"/>
        <v>268650</v>
      </c>
    </row>
    <row r="31" spans="2:13" x14ac:dyDescent="0.25">
      <c r="B31" s="71"/>
      <c r="C31" s="19" t="s">
        <v>56</v>
      </c>
      <c r="D31" s="50">
        <v>312</v>
      </c>
      <c r="E31" s="45">
        <v>28.09</v>
      </c>
      <c r="F31" s="41">
        <f t="shared" si="4"/>
        <v>8764.08</v>
      </c>
      <c r="G31" s="48">
        <v>2</v>
      </c>
      <c r="H31" s="49">
        <v>1500000</v>
      </c>
      <c r="I31" s="42">
        <f t="shared" si="5"/>
        <v>17528.16</v>
      </c>
      <c r="J31" s="46">
        <f t="shared" si="3"/>
        <v>4.0000000000000002E-4</v>
      </c>
      <c r="K31" s="42">
        <f t="shared" si="0"/>
        <v>600</v>
      </c>
      <c r="L31" s="44">
        <f t="shared" si="1"/>
        <v>18128.16</v>
      </c>
      <c r="M31" s="44">
        <f t="shared" si="2"/>
        <v>217537.91999999998</v>
      </c>
    </row>
    <row r="32" spans="2:13" x14ac:dyDescent="0.25">
      <c r="B32" s="71"/>
      <c r="C32" s="19" t="s">
        <v>57</v>
      </c>
      <c r="D32" s="50">
        <v>560</v>
      </c>
      <c r="E32" s="45">
        <v>28.09</v>
      </c>
      <c r="F32" s="41">
        <f t="shared" si="4"/>
        <v>15730.4</v>
      </c>
      <c r="G32" s="48">
        <v>3</v>
      </c>
      <c r="H32" s="49">
        <v>3500000</v>
      </c>
      <c r="I32" s="42">
        <f t="shared" si="5"/>
        <v>47191.199999999997</v>
      </c>
      <c r="J32" s="46">
        <f t="shared" si="3"/>
        <v>4.0000000000000002E-4</v>
      </c>
      <c r="K32" s="42">
        <f t="shared" si="0"/>
        <v>1400</v>
      </c>
      <c r="L32" s="44">
        <f t="shared" si="1"/>
        <v>48591.199999999997</v>
      </c>
      <c r="M32" s="44">
        <f t="shared" si="2"/>
        <v>583094.39999999991</v>
      </c>
    </row>
    <row r="33" spans="2:13" x14ac:dyDescent="0.25">
      <c r="B33" s="71"/>
      <c r="C33" s="19" t="s">
        <v>58</v>
      </c>
      <c r="D33" s="50">
        <v>284</v>
      </c>
      <c r="E33" s="45">
        <v>28.09</v>
      </c>
      <c r="F33" s="41">
        <f t="shared" si="4"/>
        <v>7977.56</v>
      </c>
      <c r="G33" s="48">
        <v>3</v>
      </c>
      <c r="H33" s="49">
        <v>4000000</v>
      </c>
      <c r="I33" s="42">
        <f t="shared" si="5"/>
        <v>23932.68</v>
      </c>
      <c r="J33" s="46">
        <f t="shared" si="3"/>
        <v>4.0000000000000002E-4</v>
      </c>
      <c r="K33" s="42">
        <f t="shared" si="0"/>
        <v>1600</v>
      </c>
      <c r="L33" s="44">
        <f t="shared" si="1"/>
        <v>25532.68</v>
      </c>
      <c r="M33" s="44">
        <f t="shared" si="2"/>
        <v>306392.16000000003</v>
      </c>
    </row>
    <row r="34" spans="2:13" x14ac:dyDescent="0.25">
      <c r="B34" s="71"/>
      <c r="C34" s="19" t="s">
        <v>59</v>
      </c>
      <c r="D34" s="50">
        <v>334</v>
      </c>
      <c r="E34" s="45">
        <v>28.09</v>
      </c>
      <c r="F34" s="41">
        <f t="shared" si="4"/>
        <v>9382.06</v>
      </c>
      <c r="G34" s="48">
        <v>3</v>
      </c>
      <c r="H34" s="49">
        <v>2200000</v>
      </c>
      <c r="I34" s="42">
        <f t="shared" si="5"/>
        <v>28146.18</v>
      </c>
      <c r="J34" s="46">
        <f t="shared" si="3"/>
        <v>4.0000000000000002E-4</v>
      </c>
      <c r="K34" s="42">
        <f t="shared" si="0"/>
        <v>880</v>
      </c>
      <c r="L34" s="44">
        <f t="shared" si="1"/>
        <v>29026.18</v>
      </c>
      <c r="M34" s="44">
        <f t="shared" si="2"/>
        <v>348314.16000000003</v>
      </c>
    </row>
    <row r="35" spans="2:13" x14ac:dyDescent="0.25">
      <c r="B35" s="71"/>
      <c r="C35" s="19" t="s">
        <v>60</v>
      </c>
      <c r="D35" s="50">
        <v>36</v>
      </c>
      <c r="E35" s="45">
        <v>28.09</v>
      </c>
      <c r="F35" s="41">
        <f t="shared" si="4"/>
        <v>1011.24</v>
      </c>
      <c r="G35" s="48">
        <v>2</v>
      </c>
      <c r="H35" s="49">
        <v>1200000</v>
      </c>
      <c r="I35" s="42">
        <f t="shared" si="5"/>
        <v>2022.48</v>
      </c>
      <c r="J35" s="46">
        <f t="shared" si="3"/>
        <v>4.0000000000000002E-4</v>
      </c>
      <c r="K35" s="42">
        <f t="shared" si="0"/>
        <v>480</v>
      </c>
      <c r="L35" s="44">
        <f t="shared" si="1"/>
        <v>2502.48</v>
      </c>
      <c r="M35" s="44">
        <f t="shared" si="2"/>
        <v>30029.760000000002</v>
      </c>
    </row>
    <row r="36" spans="2:13" x14ac:dyDescent="0.25">
      <c r="B36" s="71"/>
      <c r="C36" s="19" t="s">
        <v>61</v>
      </c>
      <c r="D36" s="50">
        <v>244</v>
      </c>
      <c r="E36" s="45">
        <v>28.09</v>
      </c>
      <c r="F36" s="41">
        <f t="shared" si="4"/>
        <v>6853.96</v>
      </c>
      <c r="G36" s="48">
        <v>3</v>
      </c>
      <c r="H36" s="49">
        <v>2500000</v>
      </c>
      <c r="I36" s="42">
        <f t="shared" si="5"/>
        <v>20561.88</v>
      </c>
      <c r="J36" s="46">
        <f t="shared" si="3"/>
        <v>4.0000000000000002E-4</v>
      </c>
      <c r="K36" s="42">
        <f t="shared" si="0"/>
        <v>1000</v>
      </c>
      <c r="L36" s="44">
        <f t="shared" si="1"/>
        <v>21561.88</v>
      </c>
      <c r="M36" s="44">
        <f t="shared" si="2"/>
        <v>258742.56</v>
      </c>
    </row>
    <row r="37" spans="2:13" x14ac:dyDescent="0.25">
      <c r="B37" s="71"/>
      <c r="C37" s="19" t="s">
        <v>62</v>
      </c>
      <c r="D37" s="50">
        <v>264</v>
      </c>
      <c r="E37" s="45">
        <v>28.09</v>
      </c>
      <c r="F37" s="41">
        <f t="shared" si="4"/>
        <v>7415.76</v>
      </c>
      <c r="G37" s="48">
        <v>3</v>
      </c>
      <c r="H37" s="49">
        <v>2250000</v>
      </c>
      <c r="I37" s="42">
        <f t="shared" si="5"/>
        <v>22247.279999999999</v>
      </c>
      <c r="J37" s="46">
        <f t="shared" si="3"/>
        <v>4.0000000000000002E-4</v>
      </c>
      <c r="K37" s="42">
        <f t="shared" si="0"/>
        <v>900</v>
      </c>
      <c r="L37" s="44">
        <f t="shared" si="1"/>
        <v>23147.279999999999</v>
      </c>
      <c r="M37" s="44">
        <f t="shared" si="2"/>
        <v>277767.36</v>
      </c>
    </row>
    <row r="38" spans="2:13" x14ac:dyDescent="0.25">
      <c r="B38" s="71"/>
      <c r="C38" s="19" t="s">
        <v>63</v>
      </c>
      <c r="D38" s="50">
        <v>424</v>
      </c>
      <c r="E38" s="45">
        <v>28.09</v>
      </c>
      <c r="F38" s="41">
        <f t="shared" si="4"/>
        <v>11910.16</v>
      </c>
      <c r="G38" s="48">
        <v>1</v>
      </c>
      <c r="H38" s="49">
        <v>450000</v>
      </c>
      <c r="I38" s="42">
        <f t="shared" si="5"/>
        <v>11910.16</v>
      </c>
      <c r="J38" s="46">
        <f t="shared" si="3"/>
        <v>4.0000000000000002E-4</v>
      </c>
      <c r="K38" s="42">
        <f t="shared" si="0"/>
        <v>180</v>
      </c>
      <c r="L38" s="44">
        <f t="shared" si="1"/>
        <v>12090.16</v>
      </c>
      <c r="M38" s="44">
        <f t="shared" si="2"/>
        <v>145081.91999999998</v>
      </c>
    </row>
    <row r="39" spans="2:13" x14ac:dyDescent="0.25">
      <c r="B39" s="71"/>
      <c r="C39" s="19" t="s">
        <v>64</v>
      </c>
      <c r="D39" s="50">
        <v>154</v>
      </c>
      <c r="E39" s="45">
        <v>25.86</v>
      </c>
      <c r="F39" s="41">
        <f t="shared" si="4"/>
        <v>3982.44</v>
      </c>
      <c r="G39" s="48">
        <v>1</v>
      </c>
      <c r="H39" s="49">
        <v>1350000</v>
      </c>
      <c r="I39" s="42">
        <f t="shared" si="5"/>
        <v>3982.44</v>
      </c>
      <c r="J39" s="46">
        <f t="shared" si="3"/>
        <v>4.0000000000000002E-4</v>
      </c>
      <c r="K39" s="42">
        <f t="shared" si="0"/>
        <v>540</v>
      </c>
      <c r="L39" s="44">
        <f t="shared" si="1"/>
        <v>4522.4400000000005</v>
      </c>
      <c r="M39" s="44">
        <f t="shared" si="2"/>
        <v>54269.280000000006</v>
      </c>
    </row>
    <row r="40" spans="2:13" x14ac:dyDescent="0.25">
      <c r="B40" s="71"/>
      <c r="C40" s="19" t="s">
        <v>65</v>
      </c>
      <c r="D40" s="50">
        <v>151</v>
      </c>
      <c r="E40" s="45">
        <v>25.86</v>
      </c>
      <c r="F40" s="41">
        <f t="shared" si="4"/>
        <v>3904.86</v>
      </c>
      <c r="G40" s="48">
        <v>1</v>
      </c>
      <c r="H40" s="49">
        <v>600000</v>
      </c>
      <c r="I40" s="42">
        <f t="shared" si="5"/>
        <v>3904.86</v>
      </c>
      <c r="J40" s="46">
        <f t="shared" si="3"/>
        <v>4.0000000000000002E-4</v>
      </c>
      <c r="K40" s="42">
        <f t="shared" si="0"/>
        <v>240</v>
      </c>
      <c r="L40" s="44">
        <f t="shared" si="1"/>
        <v>4144.8600000000006</v>
      </c>
      <c r="M40" s="44">
        <f t="shared" si="2"/>
        <v>49738.320000000007</v>
      </c>
    </row>
    <row r="41" spans="2:13" x14ac:dyDescent="0.25">
      <c r="B41" s="71"/>
      <c r="C41" s="19" t="s">
        <v>66</v>
      </c>
      <c r="D41" s="50">
        <v>234</v>
      </c>
      <c r="E41" s="45">
        <v>28.09</v>
      </c>
      <c r="F41" s="41">
        <f t="shared" si="4"/>
        <v>6573.06</v>
      </c>
      <c r="G41" s="48">
        <v>1</v>
      </c>
      <c r="H41" s="49">
        <v>300000</v>
      </c>
      <c r="I41" s="42">
        <f t="shared" si="5"/>
        <v>6573.06</v>
      </c>
      <c r="J41" s="46">
        <f t="shared" si="3"/>
        <v>4.0000000000000002E-4</v>
      </c>
      <c r="K41" s="42">
        <f t="shared" si="0"/>
        <v>120</v>
      </c>
      <c r="L41" s="44">
        <f t="shared" si="1"/>
        <v>6693.06</v>
      </c>
      <c r="M41" s="44">
        <f t="shared" si="2"/>
        <v>80316.72</v>
      </c>
    </row>
    <row r="42" spans="2:13" x14ac:dyDescent="0.25">
      <c r="B42" s="71"/>
      <c r="C42" s="19" t="s">
        <v>67</v>
      </c>
      <c r="D42" s="50">
        <v>364</v>
      </c>
      <c r="E42" s="45">
        <v>27.11</v>
      </c>
      <c r="F42" s="41">
        <f t="shared" si="4"/>
        <v>9868.0399999999991</v>
      </c>
      <c r="G42" s="48">
        <v>2</v>
      </c>
      <c r="H42" s="49">
        <v>1300000</v>
      </c>
      <c r="I42" s="42">
        <f t="shared" si="5"/>
        <v>19736.079999999998</v>
      </c>
      <c r="J42" s="46">
        <f t="shared" si="3"/>
        <v>4.0000000000000002E-4</v>
      </c>
      <c r="K42" s="42">
        <f t="shared" si="0"/>
        <v>520</v>
      </c>
      <c r="L42" s="44">
        <f t="shared" si="1"/>
        <v>20256.079999999998</v>
      </c>
      <c r="M42" s="44">
        <f t="shared" si="2"/>
        <v>243072.95999999996</v>
      </c>
    </row>
    <row r="43" spans="2:13" x14ac:dyDescent="0.25">
      <c r="B43" s="71"/>
      <c r="C43" s="19" t="s">
        <v>68</v>
      </c>
      <c r="D43" s="50">
        <v>466</v>
      </c>
      <c r="E43" s="45">
        <v>27.11</v>
      </c>
      <c r="F43" s="41">
        <f t="shared" si="4"/>
        <v>12633.26</v>
      </c>
      <c r="G43" s="48">
        <v>2</v>
      </c>
      <c r="H43" s="49">
        <v>2650000</v>
      </c>
      <c r="I43" s="42">
        <f t="shared" si="5"/>
        <v>25266.52</v>
      </c>
      <c r="J43" s="46">
        <f t="shared" si="3"/>
        <v>4.0000000000000002E-4</v>
      </c>
      <c r="K43" s="42">
        <f t="shared" si="0"/>
        <v>1060</v>
      </c>
      <c r="L43" s="44">
        <f t="shared" si="1"/>
        <v>26326.52</v>
      </c>
      <c r="M43" s="44">
        <f t="shared" si="2"/>
        <v>315918.24</v>
      </c>
    </row>
    <row r="44" spans="2:13" x14ac:dyDescent="0.25">
      <c r="B44" s="71"/>
      <c r="C44" s="19" t="s">
        <v>69</v>
      </c>
      <c r="D44" s="50">
        <v>126</v>
      </c>
      <c r="E44" s="45">
        <v>28.09</v>
      </c>
      <c r="F44" s="41">
        <f t="shared" si="4"/>
        <v>3539.34</v>
      </c>
      <c r="G44" s="48">
        <v>2</v>
      </c>
      <c r="H44" s="49">
        <v>950000</v>
      </c>
      <c r="I44" s="42">
        <f t="shared" si="5"/>
        <v>7078.68</v>
      </c>
      <c r="J44" s="46">
        <f t="shared" si="3"/>
        <v>4.0000000000000002E-4</v>
      </c>
      <c r="K44" s="42">
        <f t="shared" si="0"/>
        <v>380</v>
      </c>
      <c r="L44" s="44">
        <f t="shared" si="1"/>
        <v>7458.68</v>
      </c>
      <c r="M44" s="44">
        <f t="shared" si="2"/>
        <v>89504.16</v>
      </c>
    </row>
    <row r="45" spans="2:13" x14ac:dyDescent="0.25">
      <c r="B45" s="71"/>
      <c r="C45" s="19" t="s">
        <v>70</v>
      </c>
      <c r="D45" s="50">
        <v>57</v>
      </c>
      <c r="E45" s="45">
        <v>28.09</v>
      </c>
      <c r="F45" s="41">
        <f t="shared" si="4"/>
        <v>1601.1299999999999</v>
      </c>
      <c r="G45" s="48">
        <v>2</v>
      </c>
      <c r="H45" s="49">
        <v>1450000</v>
      </c>
      <c r="I45" s="42">
        <f t="shared" si="5"/>
        <v>3202.2599999999998</v>
      </c>
      <c r="J45" s="46">
        <f t="shared" si="3"/>
        <v>4.0000000000000002E-4</v>
      </c>
      <c r="K45" s="42">
        <f t="shared" si="0"/>
        <v>580</v>
      </c>
      <c r="L45" s="44">
        <f t="shared" si="1"/>
        <v>3782.2599999999998</v>
      </c>
      <c r="M45" s="44">
        <f t="shared" si="2"/>
        <v>45387.119999999995</v>
      </c>
    </row>
    <row r="46" spans="2:13" x14ac:dyDescent="0.25">
      <c r="B46" s="71"/>
      <c r="C46" s="19" t="s">
        <v>71</v>
      </c>
      <c r="D46" s="50">
        <v>115</v>
      </c>
      <c r="E46" s="45">
        <v>28.09</v>
      </c>
      <c r="F46" s="41">
        <f t="shared" si="4"/>
        <v>3230.35</v>
      </c>
      <c r="G46" s="48">
        <v>1</v>
      </c>
      <c r="H46" s="49">
        <v>600000</v>
      </c>
      <c r="I46" s="42">
        <f t="shared" si="5"/>
        <v>3230.35</v>
      </c>
      <c r="J46" s="46">
        <f t="shared" si="3"/>
        <v>4.0000000000000002E-4</v>
      </c>
      <c r="K46" s="42">
        <f t="shared" si="0"/>
        <v>240</v>
      </c>
      <c r="L46" s="44">
        <f t="shared" si="1"/>
        <v>3470.35</v>
      </c>
      <c r="M46" s="44">
        <f t="shared" si="2"/>
        <v>41644.199999999997</v>
      </c>
    </row>
    <row r="47" spans="2:13" x14ac:dyDescent="0.25">
      <c r="B47" s="71"/>
      <c r="C47" s="19" t="s">
        <v>72</v>
      </c>
      <c r="D47" s="50">
        <v>128</v>
      </c>
      <c r="E47" s="45">
        <v>25.67</v>
      </c>
      <c r="F47" s="41">
        <f t="shared" si="4"/>
        <v>3285.76</v>
      </c>
      <c r="G47" s="48">
        <v>2</v>
      </c>
      <c r="H47" s="49">
        <v>2500000</v>
      </c>
      <c r="I47" s="42">
        <f t="shared" si="5"/>
        <v>6571.52</v>
      </c>
      <c r="J47" s="46">
        <f t="shared" si="3"/>
        <v>4.0000000000000002E-4</v>
      </c>
      <c r="K47" s="42">
        <f t="shared" si="0"/>
        <v>1000</v>
      </c>
      <c r="L47" s="44">
        <f t="shared" si="1"/>
        <v>7571.52</v>
      </c>
      <c r="M47" s="44">
        <f t="shared" si="2"/>
        <v>90858.240000000005</v>
      </c>
    </row>
    <row r="48" spans="2:13" x14ac:dyDescent="0.25">
      <c r="B48" s="71"/>
      <c r="C48" s="19" t="s">
        <v>73</v>
      </c>
      <c r="D48" s="50">
        <v>159</v>
      </c>
      <c r="E48" s="45">
        <v>27.36</v>
      </c>
      <c r="F48" s="41">
        <f t="shared" si="4"/>
        <v>4350.24</v>
      </c>
      <c r="G48" s="48">
        <v>2</v>
      </c>
      <c r="H48" s="49">
        <v>2100000</v>
      </c>
      <c r="I48" s="42">
        <f t="shared" si="5"/>
        <v>8700.48</v>
      </c>
      <c r="J48" s="46">
        <f t="shared" si="3"/>
        <v>4.0000000000000002E-4</v>
      </c>
      <c r="K48" s="42">
        <f t="shared" si="0"/>
        <v>840</v>
      </c>
      <c r="L48" s="44">
        <f t="shared" si="1"/>
        <v>9540.48</v>
      </c>
      <c r="M48" s="44">
        <f t="shared" si="2"/>
        <v>114485.75999999999</v>
      </c>
    </row>
    <row r="49" spans="2:13" x14ac:dyDescent="0.25">
      <c r="B49" s="71"/>
      <c r="C49" s="19" t="s">
        <v>74</v>
      </c>
      <c r="D49" s="50">
        <v>145</v>
      </c>
      <c r="E49" s="45">
        <v>26.01</v>
      </c>
      <c r="F49" s="41">
        <f t="shared" si="4"/>
        <v>3771.4500000000003</v>
      </c>
      <c r="G49" s="48">
        <v>3</v>
      </c>
      <c r="H49" s="49">
        <v>1800000</v>
      </c>
      <c r="I49" s="42">
        <f t="shared" si="5"/>
        <v>11314.35</v>
      </c>
      <c r="J49" s="46">
        <f t="shared" si="3"/>
        <v>4.0000000000000002E-4</v>
      </c>
      <c r="K49" s="42">
        <f t="shared" si="0"/>
        <v>720</v>
      </c>
      <c r="L49" s="44">
        <f t="shared" si="1"/>
        <v>12034.35</v>
      </c>
      <c r="M49" s="44">
        <f t="shared" si="2"/>
        <v>144412.20000000001</v>
      </c>
    </row>
    <row r="50" spans="2:13" x14ac:dyDescent="0.25">
      <c r="B50" s="71"/>
      <c r="C50" s="19" t="s">
        <v>75</v>
      </c>
      <c r="D50" s="51">
        <v>191</v>
      </c>
      <c r="E50" s="45">
        <v>26.01</v>
      </c>
      <c r="F50" s="41">
        <f t="shared" si="4"/>
        <v>4967.91</v>
      </c>
      <c r="G50" s="48">
        <v>3</v>
      </c>
      <c r="H50" s="49">
        <v>2200000</v>
      </c>
      <c r="I50" s="42">
        <f t="shared" si="5"/>
        <v>14903.73</v>
      </c>
      <c r="J50" s="46">
        <f t="shared" si="3"/>
        <v>4.0000000000000002E-4</v>
      </c>
      <c r="K50" s="42">
        <f t="shared" si="0"/>
        <v>880</v>
      </c>
      <c r="L50" s="44">
        <f t="shared" si="1"/>
        <v>15783.73</v>
      </c>
      <c r="M50" s="44">
        <f t="shared" si="2"/>
        <v>189404.76</v>
      </c>
    </row>
    <row r="51" spans="2:13" x14ac:dyDescent="0.25">
      <c r="B51" s="71"/>
      <c r="C51" s="19" t="s">
        <v>76</v>
      </c>
      <c r="D51" s="51">
        <v>181</v>
      </c>
      <c r="E51" s="45">
        <v>27.36</v>
      </c>
      <c r="F51" s="41">
        <f t="shared" si="4"/>
        <v>4952.16</v>
      </c>
      <c r="G51" s="48">
        <v>4</v>
      </c>
      <c r="H51" s="49">
        <v>6400000</v>
      </c>
      <c r="I51" s="42">
        <f t="shared" si="5"/>
        <v>19808.64</v>
      </c>
      <c r="J51" s="46">
        <f t="shared" si="3"/>
        <v>4.0000000000000002E-4</v>
      </c>
      <c r="K51" s="42">
        <f t="shared" si="0"/>
        <v>2560</v>
      </c>
      <c r="L51" s="44">
        <f t="shared" si="1"/>
        <v>22368.639999999999</v>
      </c>
      <c r="M51" s="44">
        <f t="shared" si="2"/>
        <v>268423.67999999999</v>
      </c>
    </row>
    <row r="52" spans="2:13" x14ac:dyDescent="0.25">
      <c r="B52" s="71"/>
      <c r="C52" s="20" t="s">
        <v>77</v>
      </c>
      <c r="D52" s="52">
        <v>268</v>
      </c>
      <c r="E52" s="45">
        <v>27.11</v>
      </c>
      <c r="F52" s="41">
        <f t="shared" si="4"/>
        <v>7265.48</v>
      </c>
      <c r="G52" s="48">
        <v>2</v>
      </c>
      <c r="H52" s="49">
        <v>1400000</v>
      </c>
      <c r="I52" s="42">
        <f>F52*G52</f>
        <v>14530.96</v>
      </c>
      <c r="J52" s="46">
        <f t="shared" si="3"/>
        <v>4.0000000000000002E-4</v>
      </c>
      <c r="K52" s="42">
        <f t="shared" si="0"/>
        <v>560</v>
      </c>
      <c r="L52" s="44">
        <f t="shared" si="1"/>
        <v>15090.96</v>
      </c>
      <c r="M52" s="44">
        <f t="shared" si="2"/>
        <v>181091.52</v>
      </c>
    </row>
    <row r="53" spans="2:13" x14ac:dyDescent="0.25">
      <c r="B53" s="72"/>
      <c r="C53" s="20" t="s">
        <v>78</v>
      </c>
      <c r="D53" s="52">
        <v>370</v>
      </c>
      <c r="E53" s="45">
        <v>27.11</v>
      </c>
      <c r="F53" s="41">
        <f t="shared" si="4"/>
        <v>10030.699999999999</v>
      </c>
      <c r="G53" s="48">
        <v>2</v>
      </c>
      <c r="H53" s="49">
        <v>750000</v>
      </c>
      <c r="I53" s="42">
        <f>F53*G53</f>
        <v>20061.399999999998</v>
      </c>
      <c r="J53" s="46">
        <f t="shared" si="3"/>
        <v>4.0000000000000002E-4</v>
      </c>
      <c r="K53" s="42">
        <f t="shared" si="0"/>
        <v>300</v>
      </c>
      <c r="L53" s="44">
        <f t="shared" si="1"/>
        <v>20361.399999999998</v>
      </c>
      <c r="M53" s="44">
        <f t="shared" si="2"/>
        <v>244336.8</v>
      </c>
    </row>
    <row r="54" spans="2:13" ht="15.75" thickBot="1" x14ac:dyDescent="0.3">
      <c r="B54" s="143" t="s">
        <v>53</v>
      </c>
      <c r="C54" s="144"/>
      <c r="D54" s="144"/>
      <c r="E54" s="144"/>
      <c r="F54" s="144"/>
      <c r="G54" s="9">
        <f>SUM(G10:G53)</f>
        <v>107</v>
      </c>
      <c r="H54" s="32">
        <f>SUM(H10:H53)</f>
        <v>103100000</v>
      </c>
      <c r="I54" s="32">
        <f>SUM(I10:I53)</f>
        <v>558013.47</v>
      </c>
      <c r="J54" s="10"/>
      <c r="K54" s="32">
        <f>SUM(K10:K53)</f>
        <v>41240</v>
      </c>
      <c r="L54" s="32">
        <f>SUM(L10:L53)</f>
        <v>599253.47</v>
      </c>
      <c r="M54" s="33">
        <f>L54*12</f>
        <v>7191041.6399999997</v>
      </c>
    </row>
    <row r="55" spans="2:13" ht="15.75" thickBot="1" x14ac:dyDescent="0.3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</row>
    <row r="56" spans="2:13" x14ac:dyDescent="0.25">
      <c r="B56" s="120" t="s">
        <v>108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2"/>
    </row>
    <row r="57" spans="2:13" ht="31.5" x14ac:dyDescent="0.25">
      <c r="B57" s="96" t="s">
        <v>32</v>
      </c>
      <c r="C57" s="83"/>
      <c r="D57" s="83"/>
      <c r="E57" s="83"/>
      <c r="F57" s="83"/>
      <c r="G57" s="82" t="s">
        <v>91</v>
      </c>
      <c r="H57" s="83"/>
      <c r="I57" s="84"/>
      <c r="J57" s="82" t="s">
        <v>92</v>
      </c>
      <c r="K57" s="84"/>
      <c r="L57" s="2" t="s">
        <v>93</v>
      </c>
      <c r="M57" s="4" t="s">
        <v>94</v>
      </c>
    </row>
    <row r="58" spans="2:13" ht="15.75" thickBot="1" x14ac:dyDescent="0.3">
      <c r="B58" s="97">
        <v>20000000</v>
      </c>
      <c r="C58" s="98"/>
      <c r="D58" s="98"/>
      <c r="E58" s="98"/>
      <c r="F58" s="98"/>
      <c r="G58" s="100">
        <v>90000000</v>
      </c>
      <c r="H58" s="101"/>
      <c r="I58" s="102"/>
      <c r="J58" s="141">
        <v>1.05E-4</v>
      </c>
      <c r="K58" s="142"/>
      <c r="L58" s="5">
        <f>G58*J58</f>
        <v>9450</v>
      </c>
      <c r="M58" s="6">
        <f>L58*12</f>
        <v>113400</v>
      </c>
    </row>
    <row r="59" spans="2:13" ht="15.75" thickBot="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x14ac:dyDescent="0.25">
      <c r="B60" s="120" t="s">
        <v>109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2"/>
    </row>
    <row r="61" spans="2:13" x14ac:dyDescent="0.25">
      <c r="B61" s="76" t="s">
        <v>95</v>
      </c>
      <c r="C61" s="77"/>
      <c r="D61" s="77"/>
      <c r="E61" s="77"/>
      <c r="F61" s="78"/>
      <c r="G61" s="82" t="s">
        <v>96</v>
      </c>
      <c r="H61" s="83"/>
      <c r="I61" s="83"/>
      <c r="J61" s="83"/>
      <c r="K61" s="84"/>
      <c r="L61" s="123" t="s">
        <v>7</v>
      </c>
      <c r="M61" s="124"/>
    </row>
    <row r="62" spans="2:13" ht="15.75" thickBot="1" x14ac:dyDescent="0.3">
      <c r="B62" s="79"/>
      <c r="C62" s="80"/>
      <c r="D62" s="80"/>
      <c r="E62" s="80"/>
      <c r="F62" s="81"/>
      <c r="G62" s="87">
        <f>L54+L58</f>
        <v>608703.47</v>
      </c>
      <c r="H62" s="88"/>
      <c r="I62" s="88"/>
      <c r="J62" s="88"/>
      <c r="K62" s="89"/>
      <c r="L62" s="125">
        <f>M54+M58</f>
        <v>7304441.6399999997</v>
      </c>
      <c r="M62" s="126"/>
    </row>
  </sheetData>
  <mergeCells count="31">
    <mergeCell ref="B10:B12"/>
    <mergeCell ref="B13:B53"/>
    <mergeCell ref="B54:F54"/>
    <mergeCell ref="B55:M55"/>
    <mergeCell ref="B6:M6"/>
    <mergeCell ref="B7:M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B60:M60"/>
    <mergeCell ref="B61:F62"/>
    <mergeCell ref="G61:K61"/>
    <mergeCell ref="L61:M61"/>
    <mergeCell ref="G62:K62"/>
    <mergeCell ref="L62:M62"/>
    <mergeCell ref="B56:M56"/>
    <mergeCell ref="B57:F57"/>
    <mergeCell ref="G57:I57"/>
    <mergeCell ref="J57:K57"/>
    <mergeCell ref="B58:F58"/>
    <mergeCell ref="G58:I58"/>
    <mergeCell ref="J58:K58"/>
  </mergeCells>
  <pageMargins left="0.511811024" right="0.511811024" top="0.78740157499999996" bottom="0.78740157499999996" header="0.31496062000000002" footer="0.31496062000000002"/>
  <pageSetup paperSize="9" scale="76" fitToHeight="2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70E7-0636-4BC9-A21C-88AC1CE1BDF0}">
  <sheetPr>
    <pageSetUpPr fitToPage="1"/>
  </sheetPr>
  <dimension ref="B2:M18"/>
  <sheetViews>
    <sheetView workbookViewId="0">
      <selection activeCell="K24" sqref="K23:K24"/>
    </sheetView>
  </sheetViews>
  <sheetFormatPr defaultRowHeight="15" x14ac:dyDescent="0.25"/>
  <cols>
    <col min="2" max="3" width="15.140625" customWidth="1"/>
    <col min="4" max="4" width="9.140625" customWidth="1"/>
    <col min="5" max="5" width="11.140625" customWidth="1"/>
    <col min="6" max="6" width="12.85546875" customWidth="1"/>
    <col min="7" max="7" width="10.28515625" bestFit="1" customWidth="1"/>
    <col min="8" max="8" width="15" customWidth="1"/>
    <col min="9" max="9" width="19" customWidth="1"/>
    <col min="10" max="10" width="11.140625" customWidth="1"/>
    <col min="11" max="12" width="16.85546875" customWidth="1"/>
    <col min="13" max="13" width="16.28515625" customWidth="1"/>
  </cols>
  <sheetData>
    <row r="2" spans="2:13" ht="15.75" thickBot="1" x14ac:dyDescent="0.3"/>
    <row r="3" spans="2:13" ht="15.75" thickBot="1" x14ac:dyDescent="0.3">
      <c r="B3" s="120" t="s">
        <v>88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3" ht="15.75" thickBot="1" x14ac:dyDescent="0.3">
      <c r="B4" s="120" t="s">
        <v>99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2:13" x14ac:dyDescent="0.25">
      <c r="B5" s="129" t="s">
        <v>0</v>
      </c>
      <c r="C5" s="131" t="s">
        <v>1</v>
      </c>
      <c r="D5" s="131" t="s">
        <v>2</v>
      </c>
      <c r="E5" s="131" t="s">
        <v>3</v>
      </c>
      <c r="F5" s="131" t="s">
        <v>4</v>
      </c>
      <c r="G5" s="131" t="s">
        <v>5</v>
      </c>
      <c r="H5" s="135" t="s">
        <v>106</v>
      </c>
      <c r="I5" s="137" t="s">
        <v>101</v>
      </c>
      <c r="J5" s="137" t="s">
        <v>102</v>
      </c>
      <c r="K5" s="137" t="s">
        <v>103</v>
      </c>
      <c r="L5" s="137" t="s">
        <v>104</v>
      </c>
      <c r="M5" s="139" t="s">
        <v>105</v>
      </c>
    </row>
    <row r="6" spans="2:13" ht="15" customHeight="1" thickBot="1" x14ac:dyDescent="0.3">
      <c r="B6" s="130"/>
      <c r="C6" s="132"/>
      <c r="D6" s="132"/>
      <c r="E6" s="132"/>
      <c r="F6" s="132"/>
      <c r="G6" s="132"/>
      <c r="H6" s="136"/>
      <c r="I6" s="138"/>
      <c r="J6" s="138"/>
      <c r="K6" s="138"/>
      <c r="L6" s="138"/>
      <c r="M6" s="140"/>
    </row>
    <row r="7" spans="2:13" x14ac:dyDescent="0.25">
      <c r="B7" s="145" t="s">
        <v>8</v>
      </c>
      <c r="C7" s="14" t="s">
        <v>79</v>
      </c>
      <c r="D7" s="1">
        <v>258</v>
      </c>
      <c r="E7" s="45">
        <v>61.52</v>
      </c>
      <c r="F7" s="49">
        <f>D7*E7</f>
        <v>15872.160000000002</v>
      </c>
      <c r="G7" s="50">
        <v>1</v>
      </c>
      <c r="H7" s="49">
        <v>500000</v>
      </c>
      <c r="I7" s="49">
        <f>F7*G7</f>
        <v>15872.160000000002</v>
      </c>
      <c r="J7" s="43">
        <v>4.0000000000000002E-4</v>
      </c>
      <c r="K7" s="42">
        <f>J7*H7</f>
        <v>200</v>
      </c>
      <c r="L7" s="53">
        <f>I7+K7</f>
        <v>16072.160000000002</v>
      </c>
      <c r="M7" s="54">
        <f>L7*12</f>
        <v>192865.92000000001</v>
      </c>
    </row>
    <row r="8" spans="2:13" x14ac:dyDescent="0.25">
      <c r="B8" s="145"/>
      <c r="C8" s="14" t="s">
        <v>80</v>
      </c>
      <c r="D8" s="1">
        <v>292</v>
      </c>
      <c r="E8" s="45">
        <f>E7</f>
        <v>61.52</v>
      </c>
      <c r="F8" s="49">
        <f>D8*E8</f>
        <v>17963.84</v>
      </c>
      <c r="G8" s="50">
        <v>2</v>
      </c>
      <c r="H8" s="49">
        <v>1250000</v>
      </c>
      <c r="I8" s="49">
        <f>F8*G8</f>
        <v>35927.68</v>
      </c>
      <c r="J8" s="46">
        <f>J7</f>
        <v>4.0000000000000002E-4</v>
      </c>
      <c r="K8" s="42">
        <f>J8*H8</f>
        <v>500</v>
      </c>
      <c r="L8" s="53">
        <f>I8+K8</f>
        <v>36427.68</v>
      </c>
      <c r="M8" s="54">
        <f>L8*12</f>
        <v>437132.16000000003</v>
      </c>
    </row>
    <row r="9" spans="2:13" x14ac:dyDescent="0.25">
      <c r="B9" s="145"/>
      <c r="C9" s="14" t="s">
        <v>81</v>
      </c>
      <c r="D9" s="1">
        <v>416</v>
      </c>
      <c r="E9" s="45">
        <f>E7</f>
        <v>61.52</v>
      </c>
      <c r="F9" s="49">
        <f>D9*E9</f>
        <v>25592.32</v>
      </c>
      <c r="G9" s="50">
        <v>2</v>
      </c>
      <c r="H9" s="49">
        <v>1200000</v>
      </c>
      <c r="I9" s="49">
        <f>F9*G9</f>
        <v>51184.639999999999</v>
      </c>
      <c r="J9" s="46">
        <f>J7</f>
        <v>4.0000000000000002E-4</v>
      </c>
      <c r="K9" s="42">
        <f>J9*H9</f>
        <v>480</v>
      </c>
      <c r="L9" s="53">
        <f>I9+K9</f>
        <v>51664.639999999999</v>
      </c>
      <c r="M9" s="54">
        <f>L9*12</f>
        <v>619975.67999999993</v>
      </c>
    </row>
    <row r="10" spans="2:13" ht="15.75" thickBot="1" x14ac:dyDescent="0.3">
      <c r="B10" s="143" t="s">
        <v>107</v>
      </c>
      <c r="C10" s="144"/>
      <c r="D10" s="144"/>
      <c r="E10" s="144"/>
      <c r="F10" s="144"/>
      <c r="G10" s="9">
        <f>SUM(G7:G9)</f>
        <v>5</v>
      </c>
      <c r="H10" s="32">
        <f>SUM(H7:H9)</f>
        <v>2950000</v>
      </c>
      <c r="I10" s="32">
        <f>SUM(I7:I9)</f>
        <v>102984.48000000001</v>
      </c>
      <c r="J10" s="17"/>
      <c r="K10" s="32">
        <f>SUM(K7:K9)</f>
        <v>1180</v>
      </c>
      <c r="L10" s="32">
        <f>SUM(L7:L9)</f>
        <v>104164.48000000001</v>
      </c>
      <c r="M10" s="32">
        <f>SUM(M7:M9)</f>
        <v>1249973.76</v>
      </c>
    </row>
    <row r="11" spans="2:13" ht="15.75" thickBot="1" x14ac:dyDescent="0.3"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</row>
    <row r="12" spans="2:13" x14ac:dyDescent="0.25">
      <c r="B12" s="120" t="s">
        <v>89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2"/>
    </row>
    <row r="13" spans="2:13" ht="21" x14ac:dyDescent="0.25">
      <c r="B13" s="96" t="s">
        <v>32</v>
      </c>
      <c r="C13" s="83"/>
      <c r="D13" s="83"/>
      <c r="E13" s="83"/>
      <c r="F13" s="83"/>
      <c r="G13" s="82" t="s">
        <v>91</v>
      </c>
      <c r="H13" s="83"/>
      <c r="I13" s="84"/>
      <c r="J13" s="82" t="s">
        <v>92</v>
      </c>
      <c r="K13" s="84"/>
      <c r="L13" s="2" t="s">
        <v>93</v>
      </c>
      <c r="M13" s="4" t="s">
        <v>94</v>
      </c>
    </row>
    <row r="14" spans="2:13" ht="15.75" thickBot="1" x14ac:dyDescent="0.3">
      <c r="B14" s="97">
        <v>1000000</v>
      </c>
      <c r="C14" s="98"/>
      <c r="D14" s="98"/>
      <c r="E14" s="98"/>
      <c r="F14" s="98"/>
      <c r="G14" s="100">
        <v>2500000</v>
      </c>
      <c r="H14" s="101"/>
      <c r="I14" s="102"/>
      <c r="J14" s="103">
        <v>1.05E-4</v>
      </c>
      <c r="K14" s="104"/>
      <c r="L14" s="5">
        <f>G14*J14</f>
        <v>262.5</v>
      </c>
      <c r="M14" s="6">
        <f>L14*12</f>
        <v>3150</v>
      </c>
    </row>
    <row r="15" spans="2:13" ht="15.75" thickBot="1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x14ac:dyDescent="0.25">
      <c r="B16" s="120" t="s">
        <v>90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2"/>
    </row>
    <row r="17" spans="2:13" x14ac:dyDescent="0.25">
      <c r="B17" s="76" t="s">
        <v>95</v>
      </c>
      <c r="C17" s="77"/>
      <c r="D17" s="77"/>
      <c r="E17" s="77"/>
      <c r="F17" s="78"/>
      <c r="G17" s="82" t="s">
        <v>96</v>
      </c>
      <c r="H17" s="83"/>
      <c r="I17" s="83"/>
      <c r="J17" s="83"/>
      <c r="K17" s="84"/>
      <c r="L17" s="123" t="s">
        <v>7</v>
      </c>
      <c r="M17" s="124"/>
    </row>
    <row r="18" spans="2:13" ht="15.75" thickBot="1" x14ac:dyDescent="0.3">
      <c r="B18" s="79"/>
      <c r="C18" s="80"/>
      <c r="D18" s="80"/>
      <c r="E18" s="80"/>
      <c r="F18" s="81"/>
      <c r="G18" s="87">
        <f>L10+L14</f>
        <v>104426.98000000001</v>
      </c>
      <c r="H18" s="88"/>
      <c r="I18" s="88"/>
      <c r="J18" s="88"/>
      <c r="K18" s="89"/>
      <c r="L18" s="125">
        <f>M10+M14</f>
        <v>1253123.76</v>
      </c>
      <c r="M18" s="126"/>
    </row>
  </sheetData>
  <sheetProtection selectLockedCells="1"/>
  <mergeCells count="30">
    <mergeCell ref="B7:B9"/>
    <mergeCell ref="B10:F10"/>
    <mergeCell ref="B11:M11"/>
    <mergeCell ref="B3:M3"/>
    <mergeCell ref="B4:M4"/>
    <mergeCell ref="I5:I6"/>
    <mergeCell ref="J5:J6"/>
    <mergeCell ref="K5:K6"/>
    <mergeCell ref="L5:L6"/>
    <mergeCell ref="B5:B6"/>
    <mergeCell ref="B12:M12"/>
    <mergeCell ref="B14:F14"/>
    <mergeCell ref="G14:I14"/>
    <mergeCell ref="J14:K14"/>
    <mergeCell ref="B13:F13"/>
    <mergeCell ref="G13:I13"/>
    <mergeCell ref="J13:K13"/>
    <mergeCell ref="C5:C6"/>
    <mergeCell ref="D5:D6"/>
    <mergeCell ref="E5:E6"/>
    <mergeCell ref="F5:F6"/>
    <mergeCell ref="G5:G6"/>
    <mergeCell ref="M5:M6"/>
    <mergeCell ref="H5:H6"/>
    <mergeCell ref="G18:K18"/>
    <mergeCell ref="L18:M18"/>
    <mergeCell ref="B16:M16"/>
    <mergeCell ref="B17:F18"/>
    <mergeCell ref="G17:K17"/>
    <mergeCell ref="L17:M17"/>
  </mergeCells>
  <pageMargins left="0.511811024" right="0.511811024" top="0.78740157499999996" bottom="0.78740157499999996" header="0.31496062000000002" footer="0.31496062000000002"/>
  <pageSetup paperSize="9" scale="8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0197-F842-47B7-8C6E-D6BA7A5F7DC5}">
  <sheetPr>
    <pageSetUpPr fitToPage="1"/>
  </sheetPr>
  <dimension ref="B1:M19"/>
  <sheetViews>
    <sheetView workbookViewId="0">
      <selection activeCell="L26" sqref="L26"/>
    </sheetView>
  </sheetViews>
  <sheetFormatPr defaultRowHeight="15" x14ac:dyDescent="0.25"/>
  <cols>
    <col min="2" max="2" width="15.28515625" customWidth="1"/>
    <col min="3" max="3" width="23.28515625" customWidth="1"/>
    <col min="4" max="4" width="9.7109375" customWidth="1"/>
    <col min="5" max="5" width="11.42578125" customWidth="1"/>
    <col min="6" max="6" width="13.140625" customWidth="1"/>
    <col min="7" max="7" width="16" customWidth="1"/>
    <col min="8" max="8" width="20" customWidth="1"/>
    <col min="9" max="9" width="17.42578125" customWidth="1"/>
    <col min="10" max="10" width="13.5703125" customWidth="1"/>
    <col min="11" max="11" width="19.28515625" customWidth="1"/>
    <col min="12" max="12" width="15.42578125" customWidth="1"/>
    <col min="13" max="13" width="21.7109375" customWidth="1"/>
  </cols>
  <sheetData>
    <row r="1" spans="2:13" ht="15.75" thickBot="1" x14ac:dyDescent="0.3"/>
    <row r="2" spans="2:13" ht="15.75" thickBot="1" x14ac:dyDescent="0.3">
      <c r="B2" s="147" t="s">
        <v>87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2:13" ht="15.75" thickBot="1" x14ac:dyDescent="0.3">
      <c r="B3" s="147" t="s">
        <v>99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2:13" ht="15" customHeight="1" x14ac:dyDescent="0.25">
      <c r="B4" s="150" t="s">
        <v>0</v>
      </c>
      <c r="C4" s="158" t="s">
        <v>1</v>
      </c>
      <c r="D4" s="158" t="s">
        <v>2</v>
      </c>
      <c r="E4" s="158" t="s">
        <v>3</v>
      </c>
      <c r="F4" s="158" t="s">
        <v>4</v>
      </c>
      <c r="G4" s="158" t="s">
        <v>5</v>
      </c>
      <c r="H4" s="156" t="s">
        <v>106</v>
      </c>
      <c r="I4" s="152" t="s">
        <v>101</v>
      </c>
      <c r="J4" s="152" t="s">
        <v>102</v>
      </c>
      <c r="K4" s="152" t="s">
        <v>103</v>
      </c>
      <c r="L4" s="152" t="s">
        <v>104</v>
      </c>
      <c r="M4" s="154" t="s">
        <v>105</v>
      </c>
    </row>
    <row r="5" spans="2:13" ht="15.75" thickBot="1" x14ac:dyDescent="0.3">
      <c r="B5" s="151"/>
      <c r="C5" s="159"/>
      <c r="D5" s="159"/>
      <c r="E5" s="159"/>
      <c r="F5" s="159"/>
      <c r="G5" s="159"/>
      <c r="H5" s="157"/>
      <c r="I5" s="153"/>
      <c r="J5" s="153"/>
      <c r="K5" s="153"/>
      <c r="L5" s="153"/>
      <c r="M5" s="155"/>
    </row>
    <row r="6" spans="2:13" x14ac:dyDescent="0.25">
      <c r="B6" s="127" t="s">
        <v>23</v>
      </c>
      <c r="C6" s="11" t="s">
        <v>82</v>
      </c>
      <c r="D6" s="37" t="s">
        <v>6</v>
      </c>
      <c r="E6" s="38" t="s">
        <v>6</v>
      </c>
      <c r="F6" s="47">
        <v>1534.26</v>
      </c>
      <c r="G6" s="50">
        <v>4</v>
      </c>
      <c r="H6" s="49">
        <v>2500000</v>
      </c>
      <c r="I6" s="49">
        <f>F6*G6</f>
        <v>6137.04</v>
      </c>
      <c r="J6" s="43">
        <v>4.0000000000000002E-4</v>
      </c>
      <c r="K6" s="42">
        <f>H6*J6</f>
        <v>1000</v>
      </c>
      <c r="L6" s="53">
        <f>I6+K6</f>
        <v>7137.04</v>
      </c>
      <c r="M6" s="54">
        <f>L6*12</f>
        <v>85644.479999999996</v>
      </c>
    </row>
    <row r="7" spans="2:13" x14ac:dyDescent="0.25">
      <c r="B7" s="72"/>
      <c r="C7" s="11" t="s">
        <v>83</v>
      </c>
      <c r="D7" s="37" t="s">
        <v>6</v>
      </c>
      <c r="E7" s="38" t="s">
        <v>6</v>
      </c>
      <c r="F7" s="47">
        <v>1534.26</v>
      </c>
      <c r="G7" s="50">
        <v>1</v>
      </c>
      <c r="H7" s="49">
        <v>1200000</v>
      </c>
      <c r="I7" s="49">
        <f>F7*G7</f>
        <v>1534.26</v>
      </c>
      <c r="J7" s="46">
        <f>J6</f>
        <v>4.0000000000000002E-4</v>
      </c>
      <c r="K7" s="42">
        <f t="shared" ref="K7:K10" si="0">H7*J7</f>
        <v>480</v>
      </c>
      <c r="L7" s="53">
        <f>I7+K7</f>
        <v>2014.26</v>
      </c>
      <c r="M7" s="54">
        <f>L7*12</f>
        <v>24171.119999999999</v>
      </c>
    </row>
    <row r="8" spans="2:13" x14ac:dyDescent="0.25">
      <c r="B8" s="127" t="s">
        <v>8</v>
      </c>
      <c r="C8" s="14" t="s">
        <v>84</v>
      </c>
      <c r="D8" s="50">
        <v>174</v>
      </c>
      <c r="E8" s="45">
        <v>62.86</v>
      </c>
      <c r="F8" s="49">
        <f>D8*E8</f>
        <v>10937.64</v>
      </c>
      <c r="G8" s="50">
        <v>1</v>
      </c>
      <c r="H8" s="49">
        <v>250000</v>
      </c>
      <c r="I8" s="49">
        <f>F8*G8</f>
        <v>10937.64</v>
      </c>
      <c r="J8" s="46">
        <f>J6</f>
        <v>4.0000000000000002E-4</v>
      </c>
      <c r="K8" s="42">
        <f t="shared" si="0"/>
        <v>100</v>
      </c>
      <c r="L8" s="53">
        <f>I8+K8</f>
        <v>11037.64</v>
      </c>
      <c r="M8" s="54">
        <f>L8*12</f>
        <v>132451.68</v>
      </c>
    </row>
    <row r="9" spans="2:13" x14ac:dyDescent="0.25">
      <c r="B9" s="72"/>
      <c r="C9" s="14" t="s">
        <v>86</v>
      </c>
      <c r="D9" s="50">
        <v>300</v>
      </c>
      <c r="E9" s="45">
        <v>53.52</v>
      </c>
      <c r="F9" s="49">
        <f>D9*E9</f>
        <v>16056.000000000002</v>
      </c>
      <c r="G9" s="50">
        <v>2</v>
      </c>
      <c r="H9" s="49">
        <v>1300000</v>
      </c>
      <c r="I9" s="49">
        <f>F9*G9</f>
        <v>32112.000000000004</v>
      </c>
      <c r="J9" s="46">
        <f>J6</f>
        <v>4.0000000000000002E-4</v>
      </c>
      <c r="K9" s="42">
        <f t="shared" si="0"/>
        <v>520</v>
      </c>
      <c r="L9" s="53">
        <f>I9+K9</f>
        <v>32632.000000000004</v>
      </c>
      <c r="M9" s="54">
        <f>L9*12</f>
        <v>391584.00000000006</v>
      </c>
    </row>
    <row r="10" spans="2:13" x14ac:dyDescent="0.25">
      <c r="B10" s="24" t="s">
        <v>112</v>
      </c>
      <c r="C10" s="14" t="s">
        <v>85</v>
      </c>
      <c r="D10" s="37" t="s">
        <v>6</v>
      </c>
      <c r="E10" s="38"/>
      <c r="F10" s="47">
        <v>49031.31</v>
      </c>
      <c r="G10" s="50">
        <v>2</v>
      </c>
      <c r="H10" s="49">
        <v>1000000</v>
      </c>
      <c r="I10" s="49">
        <f>F10*G10</f>
        <v>98062.62</v>
      </c>
      <c r="J10" s="46">
        <f>J6</f>
        <v>4.0000000000000002E-4</v>
      </c>
      <c r="K10" s="42">
        <f t="shared" si="0"/>
        <v>400</v>
      </c>
      <c r="L10" s="53">
        <f>I10+K10</f>
        <v>98462.62</v>
      </c>
      <c r="M10" s="54">
        <f>L10*12</f>
        <v>1181551.44</v>
      </c>
    </row>
    <row r="11" spans="2:13" ht="15.75" thickBot="1" x14ac:dyDescent="0.3">
      <c r="B11" s="143" t="s">
        <v>100</v>
      </c>
      <c r="C11" s="144"/>
      <c r="D11" s="144"/>
      <c r="E11" s="144"/>
      <c r="F11" s="144"/>
      <c r="G11" s="9">
        <f>SUM(G6:G10)</f>
        <v>10</v>
      </c>
      <c r="H11" s="32">
        <f>SUM(H6:H10)</f>
        <v>6250000</v>
      </c>
      <c r="I11" s="32">
        <f>SUM(I6:I10)</f>
        <v>148783.56</v>
      </c>
      <c r="J11" s="17"/>
      <c r="K11" s="32">
        <f>SUM(K6:K10)</f>
        <v>2500</v>
      </c>
      <c r="L11" s="32">
        <f t="shared" ref="L11:M11" si="1">SUM(L6:L10)</f>
        <v>151283.56</v>
      </c>
      <c r="M11" s="32">
        <f t="shared" si="1"/>
        <v>1815402.72</v>
      </c>
    </row>
    <row r="12" spans="2:13" ht="15.75" thickBot="1" x14ac:dyDescent="0.3"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</row>
    <row r="13" spans="2:13" x14ac:dyDescent="0.25">
      <c r="B13" s="147" t="s">
        <v>97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9"/>
    </row>
    <row r="14" spans="2:13" ht="21" x14ac:dyDescent="0.25">
      <c r="B14" s="96" t="s">
        <v>32</v>
      </c>
      <c r="C14" s="83"/>
      <c r="D14" s="83"/>
      <c r="E14" s="83"/>
      <c r="F14" s="83"/>
      <c r="G14" s="82" t="s">
        <v>91</v>
      </c>
      <c r="H14" s="83"/>
      <c r="I14" s="84"/>
      <c r="J14" s="82" t="s">
        <v>92</v>
      </c>
      <c r="K14" s="84"/>
      <c r="L14" s="2" t="s">
        <v>93</v>
      </c>
      <c r="M14" s="4" t="s">
        <v>94</v>
      </c>
    </row>
    <row r="15" spans="2:13" ht="15.75" thickBot="1" x14ac:dyDescent="0.3">
      <c r="B15" s="97">
        <v>1200000</v>
      </c>
      <c r="C15" s="98"/>
      <c r="D15" s="98"/>
      <c r="E15" s="98"/>
      <c r="F15" s="98"/>
      <c r="G15" s="100">
        <v>3000000</v>
      </c>
      <c r="H15" s="101"/>
      <c r="I15" s="102"/>
      <c r="J15" s="103">
        <v>1.05E-4</v>
      </c>
      <c r="K15" s="104"/>
      <c r="L15" s="5">
        <f>G15*J15</f>
        <v>315</v>
      </c>
      <c r="M15" s="6">
        <f>L15*12</f>
        <v>3780</v>
      </c>
    </row>
    <row r="16" spans="2:13" ht="15.75" thickBot="1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x14ac:dyDescent="0.25">
      <c r="B17" s="147" t="s">
        <v>98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9"/>
    </row>
    <row r="18" spans="2:13" x14ac:dyDescent="0.25">
      <c r="B18" s="76" t="s">
        <v>95</v>
      </c>
      <c r="C18" s="77"/>
      <c r="D18" s="77"/>
      <c r="E18" s="77"/>
      <c r="F18" s="78"/>
      <c r="G18" s="82" t="s">
        <v>96</v>
      </c>
      <c r="H18" s="83"/>
      <c r="I18" s="83"/>
      <c r="J18" s="83"/>
      <c r="K18" s="84"/>
      <c r="L18" s="123" t="s">
        <v>7</v>
      </c>
      <c r="M18" s="124"/>
    </row>
    <row r="19" spans="2:13" ht="15.75" thickBot="1" x14ac:dyDescent="0.3">
      <c r="B19" s="79"/>
      <c r="C19" s="80"/>
      <c r="D19" s="80"/>
      <c r="E19" s="80"/>
      <c r="F19" s="81"/>
      <c r="G19" s="87">
        <f>L11+L15</f>
        <v>151598.56</v>
      </c>
      <c r="H19" s="88"/>
      <c r="I19" s="88"/>
      <c r="J19" s="88"/>
      <c r="K19" s="89"/>
      <c r="L19" s="125">
        <f>M11+M15</f>
        <v>1819182.72</v>
      </c>
      <c r="M19" s="126"/>
    </row>
  </sheetData>
  <sheetProtection selectLockedCells="1"/>
  <mergeCells count="31">
    <mergeCell ref="I4:I5"/>
    <mergeCell ref="J4:J5"/>
    <mergeCell ref="K4:K5"/>
    <mergeCell ref="B2:M2"/>
    <mergeCell ref="B3:M3"/>
    <mergeCell ref="C4:C5"/>
    <mergeCell ref="D4:D5"/>
    <mergeCell ref="E4:E5"/>
    <mergeCell ref="F4:F5"/>
    <mergeCell ref="G4:G5"/>
    <mergeCell ref="B18:F19"/>
    <mergeCell ref="G18:K18"/>
    <mergeCell ref="L18:M18"/>
    <mergeCell ref="B4:B5"/>
    <mergeCell ref="B6:B7"/>
    <mergeCell ref="L4:L5"/>
    <mergeCell ref="M4:M5"/>
    <mergeCell ref="G19:K19"/>
    <mergeCell ref="L19:M19"/>
    <mergeCell ref="B8:B9"/>
    <mergeCell ref="B11:F11"/>
    <mergeCell ref="B12:M12"/>
    <mergeCell ref="B13:M13"/>
    <mergeCell ref="B14:F14"/>
    <mergeCell ref="G14:I14"/>
    <mergeCell ref="H4:H5"/>
    <mergeCell ref="J14:K14"/>
    <mergeCell ref="B15:F15"/>
    <mergeCell ref="G15:I15"/>
    <mergeCell ref="J15:K15"/>
    <mergeCell ref="B17:M17"/>
  </mergeCells>
  <pageMargins left="0.511811024" right="0.511811024" top="0.78740157499999996" bottom="0.78740157499999996" header="0.31496062000000002" footer="0.31496062000000002"/>
  <pageSetup paperSize="9" scale="69" orientation="landscape" verticalDpi="597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710C-0F61-4079-8EEE-D87C8E419710}">
  <sheetPr>
    <pageSetUpPr fitToPage="1"/>
  </sheetPr>
  <dimension ref="B2:M30"/>
  <sheetViews>
    <sheetView workbookViewId="0">
      <selection activeCell="B3" sqref="B3:M3"/>
    </sheetView>
  </sheetViews>
  <sheetFormatPr defaultRowHeight="15" x14ac:dyDescent="0.25"/>
  <cols>
    <col min="2" max="2" width="13.140625" customWidth="1"/>
    <col min="3" max="3" width="23" customWidth="1"/>
    <col min="4" max="4" width="9.140625" customWidth="1"/>
    <col min="6" max="6" width="13" customWidth="1"/>
    <col min="8" max="8" width="19.7109375" customWidth="1"/>
    <col min="9" max="9" width="17.28515625" customWidth="1"/>
    <col min="10" max="10" width="13.85546875" customWidth="1"/>
    <col min="11" max="11" width="16.140625" customWidth="1"/>
    <col min="12" max="12" width="19.28515625" customWidth="1"/>
    <col min="13" max="13" width="20.7109375" customWidth="1"/>
  </cols>
  <sheetData>
    <row r="2" spans="2:13" ht="15.75" thickBot="1" x14ac:dyDescent="0.3"/>
    <row r="3" spans="2:13" ht="15.75" thickBot="1" x14ac:dyDescent="0.3">
      <c r="B3" s="105" t="s">
        <v>128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7"/>
    </row>
    <row r="4" spans="2:13" ht="15.75" thickBot="1" x14ac:dyDescent="0.3">
      <c r="B4" s="105" t="s">
        <v>99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2:13" ht="15" customHeight="1" x14ac:dyDescent="0.25">
      <c r="B5" s="129" t="s">
        <v>0</v>
      </c>
      <c r="C5" s="131" t="s">
        <v>1</v>
      </c>
      <c r="D5" s="131" t="s">
        <v>2</v>
      </c>
      <c r="E5" s="131" t="s">
        <v>3</v>
      </c>
      <c r="F5" s="131" t="s">
        <v>4</v>
      </c>
      <c r="G5" s="131" t="s">
        <v>5</v>
      </c>
      <c r="H5" s="135" t="s">
        <v>106</v>
      </c>
      <c r="I5" s="137" t="s">
        <v>101</v>
      </c>
      <c r="J5" s="137" t="s">
        <v>102</v>
      </c>
      <c r="K5" s="137" t="s">
        <v>103</v>
      </c>
      <c r="L5" s="137" t="s">
        <v>104</v>
      </c>
      <c r="M5" s="139" t="s">
        <v>105</v>
      </c>
    </row>
    <row r="6" spans="2:13" ht="15.75" thickBot="1" x14ac:dyDescent="0.3">
      <c r="B6" s="130"/>
      <c r="C6" s="132"/>
      <c r="D6" s="132"/>
      <c r="E6" s="132"/>
      <c r="F6" s="132"/>
      <c r="G6" s="132"/>
      <c r="H6" s="136"/>
      <c r="I6" s="138"/>
      <c r="J6" s="138"/>
      <c r="K6" s="138"/>
      <c r="L6" s="138"/>
      <c r="M6" s="140"/>
    </row>
    <row r="7" spans="2:13" x14ac:dyDescent="0.25">
      <c r="B7" s="127" t="s">
        <v>23</v>
      </c>
      <c r="C7" s="18" t="s">
        <v>113</v>
      </c>
      <c r="D7" s="55" t="s">
        <v>6</v>
      </c>
      <c r="E7" s="38" t="s">
        <v>6</v>
      </c>
      <c r="F7" s="56">
        <v>347.5</v>
      </c>
      <c r="G7" s="52">
        <v>3</v>
      </c>
      <c r="H7" s="49">
        <v>2700000</v>
      </c>
      <c r="I7" s="42">
        <f>F7*G7</f>
        <v>1042.5</v>
      </c>
      <c r="J7" s="43">
        <v>4.0000000000000002E-4</v>
      </c>
      <c r="K7" s="42">
        <f>J7*H7</f>
        <v>1080</v>
      </c>
      <c r="L7" s="44">
        <f>I7+K7</f>
        <v>2122.5</v>
      </c>
      <c r="M7" s="44">
        <f>L7*12</f>
        <v>25470</v>
      </c>
    </row>
    <row r="8" spans="2:13" x14ac:dyDescent="0.25">
      <c r="B8" s="71"/>
      <c r="C8" s="18" t="s">
        <v>114</v>
      </c>
      <c r="D8" s="55" t="s">
        <v>6</v>
      </c>
      <c r="E8" s="38" t="s">
        <v>6</v>
      </c>
      <c r="F8" s="56">
        <v>348.83</v>
      </c>
      <c r="G8" s="52">
        <v>2</v>
      </c>
      <c r="H8" s="49">
        <v>900000</v>
      </c>
      <c r="I8" s="42">
        <f>F8*G8</f>
        <v>697.66</v>
      </c>
      <c r="J8" s="46">
        <f>J7</f>
        <v>4.0000000000000002E-4</v>
      </c>
      <c r="K8" s="42">
        <f t="shared" ref="K8:K21" si="0">J8*H8</f>
        <v>360</v>
      </c>
      <c r="L8" s="44">
        <f t="shared" ref="L8:L21" si="1">I8+K8</f>
        <v>1057.6599999999999</v>
      </c>
      <c r="M8" s="44">
        <f t="shared" ref="M8:M21" si="2">L8*12</f>
        <v>12691.919999999998</v>
      </c>
    </row>
    <row r="9" spans="2:13" x14ac:dyDescent="0.25">
      <c r="B9" s="72"/>
      <c r="C9" s="18" t="s">
        <v>115</v>
      </c>
      <c r="D9" s="55" t="s">
        <v>6</v>
      </c>
      <c r="E9" s="38" t="s">
        <v>6</v>
      </c>
      <c r="F9" s="56">
        <v>348.83</v>
      </c>
      <c r="G9" s="52">
        <v>4</v>
      </c>
      <c r="H9" s="49">
        <v>2400000</v>
      </c>
      <c r="I9" s="42">
        <f>F9*G9</f>
        <v>1395.32</v>
      </c>
      <c r="J9" s="46">
        <f t="shared" ref="J9:J21" si="3">J8</f>
        <v>4.0000000000000002E-4</v>
      </c>
      <c r="K9" s="42">
        <f t="shared" si="0"/>
        <v>960</v>
      </c>
      <c r="L9" s="44">
        <f t="shared" si="1"/>
        <v>2355.3199999999997</v>
      </c>
      <c r="M9" s="44">
        <f t="shared" si="2"/>
        <v>28263.839999999997</v>
      </c>
    </row>
    <row r="10" spans="2:13" x14ac:dyDescent="0.25">
      <c r="B10" s="127" t="s">
        <v>8</v>
      </c>
      <c r="C10" s="19" t="s">
        <v>116</v>
      </c>
      <c r="D10" s="57">
        <v>154</v>
      </c>
      <c r="E10" s="45">
        <v>61.54</v>
      </c>
      <c r="F10" s="49">
        <f>D10*E10</f>
        <v>9477.16</v>
      </c>
      <c r="G10" s="52">
        <v>2</v>
      </c>
      <c r="H10" s="49">
        <v>750000</v>
      </c>
      <c r="I10" s="42">
        <f>F10*G10</f>
        <v>18954.32</v>
      </c>
      <c r="J10" s="46">
        <f t="shared" si="3"/>
        <v>4.0000000000000002E-4</v>
      </c>
      <c r="K10" s="42">
        <f t="shared" si="0"/>
        <v>300</v>
      </c>
      <c r="L10" s="44">
        <f t="shared" si="1"/>
        <v>19254.32</v>
      </c>
      <c r="M10" s="44">
        <f t="shared" si="2"/>
        <v>231051.84</v>
      </c>
    </row>
    <row r="11" spans="2:13" x14ac:dyDescent="0.25">
      <c r="B11" s="71"/>
      <c r="C11" s="19" t="s">
        <v>117</v>
      </c>
      <c r="D11" s="58">
        <v>204</v>
      </c>
      <c r="E11" s="45">
        <v>61.54</v>
      </c>
      <c r="F11" s="49">
        <f t="shared" ref="F11:F21" si="4">D11*E11</f>
        <v>12554.16</v>
      </c>
      <c r="G11" s="52">
        <v>2</v>
      </c>
      <c r="H11" s="49">
        <v>600000</v>
      </c>
      <c r="I11" s="42">
        <f>F11*G11</f>
        <v>25108.32</v>
      </c>
      <c r="J11" s="46">
        <f t="shared" si="3"/>
        <v>4.0000000000000002E-4</v>
      </c>
      <c r="K11" s="42">
        <f t="shared" si="0"/>
        <v>240</v>
      </c>
      <c r="L11" s="44">
        <f t="shared" si="1"/>
        <v>25348.32</v>
      </c>
      <c r="M11" s="44">
        <f t="shared" si="2"/>
        <v>304179.83999999997</v>
      </c>
    </row>
    <row r="12" spans="2:13" x14ac:dyDescent="0.25">
      <c r="B12" s="71"/>
      <c r="C12" s="19" t="s">
        <v>118</v>
      </c>
      <c r="D12" s="58">
        <v>290</v>
      </c>
      <c r="E12" s="45">
        <v>61.57</v>
      </c>
      <c r="F12" s="49">
        <f t="shared" si="4"/>
        <v>17855.3</v>
      </c>
      <c r="G12" s="52">
        <v>2</v>
      </c>
      <c r="H12" s="49">
        <v>900000</v>
      </c>
      <c r="I12" s="42">
        <f t="shared" ref="I12:I21" si="5">F12*G12</f>
        <v>35710.6</v>
      </c>
      <c r="J12" s="46">
        <f t="shared" si="3"/>
        <v>4.0000000000000002E-4</v>
      </c>
      <c r="K12" s="42">
        <f t="shared" si="0"/>
        <v>360</v>
      </c>
      <c r="L12" s="44">
        <f t="shared" si="1"/>
        <v>36070.6</v>
      </c>
      <c r="M12" s="44">
        <f t="shared" si="2"/>
        <v>432847.19999999995</v>
      </c>
    </row>
    <row r="13" spans="2:13" x14ac:dyDescent="0.25">
      <c r="B13" s="71"/>
      <c r="C13" s="19" t="s">
        <v>119</v>
      </c>
      <c r="D13" s="58">
        <v>202</v>
      </c>
      <c r="E13" s="45">
        <v>61.54</v>
      </c>
      <c r="F13" s="49">
        <f t="shared" si="4"/>
        <v>12431.08</v>
      </c>
      <c r="G13" s="52">
        <v>1</v>
      </c>
      <c r="H13" s="49">
        <v>600000</v>
      </c>
      <c r="I13" s="42">
        <f t="shared" si="5"/>
        <v>12431.08</v>
      </c>
      <c r="J13" s="46">
        <f t="shared" si="3"/>
        <v>4.0000000000000002E-4</v>
      </c>
      <c r="K13" s="42">
        <f t="shared" si="0"/>
        <v>240</v>
      </c>
      <c r="L13" s="44">
        <f t="shared" si="1"/>
        <v>12671.08</v>
      </c>
      <c r="M13" s="44">
        <f t="shared" si="2"/>
        <v>152052.96</v>
      </c>
    </row>
    <row r="14" spans="2:13" x14ac:dyDescent="0.25">
      <c r="B14" s="71"/>
      <c r="C14" s="19" t="s">
        <v>120</v>
      </c>
      <c r="D14" s="58">
        <v>216</v>
      </c>
      <c r="E14" s="45">
        <v>61.54</v>
      </c>
      <c r="F14" s="49">
        <f t="shared" si="4"/>
        <v>13292.64</v>
      </c>
      <c r="G14" s="52">
        <v>1</v>
      </c>
      <c r="H14" s="49">
        <v>600000</v>
      </c>
      <c r="I14" s="42">
        <f t="shared" si="5"/>
        <v>13292.64</v>
      </c>
      <c r="J14" s="46">
        <f t="shared" si="3"/>
        <v>4.0000000000000002E-4</v>
      </c>
      <c r="K14" s="42">
        <f t="shared" si="0"/>
        <v>240</v>
      </c>
      <c r="L14" s="44">
        <f t="shared" si="1"/>
        <v>13532.64</v>
      </c>
      <c r="M14" s="44">
        <f t="shared" si="2"/>
        <v>162391.67999999999</v>
      </c>
    </row>
    <row r="15" spans="2:13" x14ac:dyDescent="0.25">
      <c r="B15" s="71"/>
      <c r="C15" s="19" t="s">
        <v>121</v>
      </c>
      <c r="D15" s="58">
        <v>98</v>
      </c>
      <c r="E15" s="45">
        <v>61.54</v>
      </c>
      <c r="F15" s="49">
        <f t="shared" si="4"/>
        <v>6030.92</v>
      </c>
      <c r="G15" s="52">
        <v>3</v>
      </c>
      <c r="H15" s="49">
        <v>2600000</v>
      </c>
      <c r="I15" s="42">
        <f t="shared" si="5"/>
        <v>18092.760000000002</v>
      </c>
      <c r="J15" s="46">
        <f t="shared" si="3"/>
        <v>4.0000000000000002E-4</v>
      </c>
      <c r="K15" s="42">
        <f t="shared" si="0"/>
        <v>1040</v>
      </c>
      <c r="L15" s="44">
        <f t="shared" si="1"/>
        <v>19132.760000000002</v>
      </c>
      <c r="M15" s="44">
        <f t="shared" si="2"/>
        <v>229593.12000000002</v>
      </c>
    </row>
    <row r="16" spans="2:13" x14ac:dyDescent="0.25">
      <c r="B16" s="71"/>
      <c r="C16" s="19" t="s">
        <v>122</v>
      </c>
      <c r="D16" s="58">
        <v>118</v>
      </c>
      <c r="E16" s="45">
        <v>61.54</v>
      </c>
      <c r="F16" s="49">
        <f t="shared" si="4"/>
        <v>7261.72</v>
      </c>
      <c r="G16" s="52">
        <v>1</v>
      </c>
      <c r="H16" s="49">
        <v>850000</v>
      </c>
      <c r="I16" s="42">
        <f t="shared" si="5"/>
        <v>7261.72</v>
      </c>
      <c r="J16" s="46">
        <f t="shared" si="3"/>
        <v>4.0000000000000002E-4</v>
      </c>
      <c r="K16" s="42">
        <f t="shared" si="0"/>
        <v>340</v>
      </c>
      <c r="L16" s="44">
        <f t="shared" si="1"/>
        <v>7601.72</v>
      </c>
      <c r="M16" s="44">
        <f t="shared" si="2"/>
        <v>91220.64</v>
      </c>
    </row>
    <row r="17" spans="2:13" x14ac:dyDescent="0.25">
      <c r="B17" s="71"/>
      <c r="C17" s="19" t="s">
        <v>123</v>
      </c>
      <c r="D17" s="58">
        <v>226</v>
      </c>
      <c r="E17" s="45">
        <v>61.54</v>
      </c>
      <c r="F17" s="49">
        <f t="shared" si="4"/>
        <v>13908.039999999999</v>
      </c>
      <c r="G17" s="52">
        <v>2</v>
      </c>
      <c r="H17" s="49">
        <v>900000</v>
      </c>
      <c r="I17" s="42">
        <f t="shared" si="5"/>
        <v>27816.079999999998</v>
      </c>
      <c r="J17" s="46">
        <f t="shared" si="3"/>
        <v>4.0000000000000002E-4</v>
      </c>
      <c r="K17" s="42">
        <f t="shared" si="0"/>
        <v>360</v>
      </c>
      <c r="L17" s="44">
        <f t="shared" si="1"/>
        <v>28176.079999999998</v>
      </c>
      <c r="M17" s="44">
        <f t="shared" si="2"/>
        <v>338112.95999999996</v>
      </c>
    </row>
    <row r="18" spans="2:13" x14ac:dyDescent="0.25">
      <c r="B18" s="71"/>
      <c r="C18" s="19" t="s">
        <v>124</v>
      </c>
      <c r="D18" s="59">
        <v>109</v>
      </c>
      <c r="E18" s="45">
        <v>61.54</v>
      </c>
      <c r="F18" s="49">
        <f t="shared" si="4"/>
        <v>6707.86</v>
      </c>
      <c r="G18" s="52">
        <v>2</v>
      </c>
      <c r="H18" s="49">
        <v>1000000</v>
      </c>
      <c r="I18" s="42">
        <f t="shared" si="5"/>
        <v>13415.72</v>
      </c>
      <c r="J18" s="46">
        <f t="shared" si="3"/>
        <v>4.0000000000000002E-4</v>
      </c>
      <c r="K18" s="42">
        <f t="shared" si="0"/>
        <v>400</v>
      </c>
      <c r="L18" s="44">
        <f t="shared" si="1"/>
        <v>13815.72</v>
      </c>
      <c r="M18" s="44">
        <f t="shared" si="2"/>
        <v>165788.63999999998</v>
      </c>
    </row>
    <row r="19" spans="2:13" x14ac:dyDescent="0.25">
      <c r="B19" s="71"/>
      <c r="C19" s="19" t="s">
        <v>125</v>
      </c>
      <c r="D19" s="58">
        <v>316</v>
      </c>
      <c r="E19" s="45">
        <v>61.54</v>
      </c>
      <c r="F19" s="49">
        <f t="shared" si="4"/>
        <v>19446.64</v>
      </c>
      <c r="G19" s="52">
        <v>2</v>
      </c>
      <c r="H19" s="49">
        <v>1500000</v>
      </c>
      <c r="I19" s="42">
        <f t="shared" si="5"/>
        <v>38893.279999999999</v>
      </c>
      <c r="J19" s="46">
        <f t="shared" si="3"/>
        <v>4.0000000000000002E-4</v>
      </c>
      <c r="K19" s="42">
        <f t="shared" si="0"/>
        <v>600</v>
      </c>
      <c r="L19" s="44">
        <f t="shared" si="1"/>
        <v>39493.279999999999</v>
      </c>
      <c r="M19" s="44">
        <f t="shared" si="2"/>
        <v>473919.36</v>
      </c>
    </row>
    <row r="20" spans="2:13" x14ac:dyDescent="0.25">
      <c r="B20" s="71"/>
      <c r="C20" s="19" t="s">
        <v>126</v>
      </c>
      <c r="D20" s="59">
        <v>388</v>
      </c>
      <c r="E20" s="45">
        <v>61.54</v>
      </c>
      <c r="F20" s="49">
        <f t="shared" si="4"/>
        <v>23877.52</v>
      </c>
      <c r="G20" s="52">
        <v>2</v>
      </c>
      <c r="H20" s="49">
        <v>800000</v>
      </c>
      <c r="I20" s="42">
        <f t="shared" si="5"/>
        <v>47755.040000000001</v>
      </c>
      <c r="J20" s="46">
        <f t="shared" si="3"/>
        <v>4.0000000000000002E-4</v>
      </c>
      <c r="K20" s="42">
        <f t="shared" si="0"/>
        <v>320</v>
      </c>
      <c r="L20" s="44">
        <f t="shared" si="1"/>
        <v>48075.040000000001</v>
      </c>
      <c r="M20" s="44">
        <f t="shared" si="2"/>
        <v>576900.48</v>
      </c>
    </row>
    <row r="21" spans="2:13" x14ac:dyDescent="0.25">
      <c r="B21" s="71"/>
      <c r="C21" s="19" t="s">
        <v>127</v>
      </c>
      <c r="D21" s="59">
        <v>110</v>
      </c>
      <c r="E21" s="45">
        <v>61.68</v>
      </c>
      <c r="F21" s="49">
        <f t="shared" si="4"/>
        <v>6784.8</v>
      </c>
      <c r="G21" s="52">
        <v>1</v>
      </c>
      <c r="H21" s="49">
        <v>550000</v>
      </c>
      <c r="I21" s="42">
        <f t="shared" si="5"/>
        <v>6784.8</v>
      </c>
      <c r="J21" s="46">
        <f t="shared" si="3"/>
        <v>4.0000000000000002E-4</v>
      </c>
      <c r="K21" s="42">
        <f t="shared" si="0"/>
        <v>220</v>
      </c>
      <c r="L21" s="44">
        <f t="shared" si="1"/>
        <v>7004.8</v>
      </c>
      <c r="M21" s="44">
        <f t="shared" si="2"/>
        <v>84057.600000000006</v>
      </c>
    </row>
    <row r="22" spans="2:13" ht="15.75" thickBot="1" x14ac:dyDescent="0.3">
      <c r="B22" s="143" t="s">
        <v>129</v>
      </c>
      <c r="C22" s="144"/>
      <c r="D22" s="144"/>
      <c r="E22" s="144"/>
      <c r="F22" s="144"/>
      <c r="G22" s="9">
        <f>SUM(G7:G21)</f>
        <v>30</v>
      </c>
      <c r="H22" s="32">
        <f>SUM(H7:H21)</f>
        <v>17650000</v>
      </c>
      <c r="I22" s="32">
        <f>SUM(I7:I21)</f>
        <v>268651.84000000003</v>
      </c>
      <c r="J22" s="10"/>
      <c r="K22" s="32">
        <f>SUM(K7:K21)</f>
        <v>7060</v>
      </c>
      <c r="L22" s="32">
        <f t="shared" ref="L22:M22" si="6">SUM(L7:L21)</f>
        <v>275711.83999999997</v>
      </c>
      <c r="M22" s="32">
        <f t="shared" si="6"/>
        <v>3308542.0799999996</v>
      </c>
    </row>
    <row r="23" spans="2:13" ht="15.75" thickBot="1" x14ac:dyDescent="0.3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</row>
    <row r="24" spans="2:13" x14ac:dyDescent="0.25">
      <c r="B24" s="105" t="s">
        <v>130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2:13" ht="21" x14ac:dyDescent="0.25">
      <c r="B25" s="96" t="s">
        <v>32</v>
      </c>
      <c r="C25" s="83"/>
      <c r="D25" s="83"/>
      <c r="E25" s="83"/>
      <c r="F25" s="83"/>
      <c r="G25" s="82" t="s">
        <v>91</v>
      </c>
      <c r="H25" s="83"/>
      <c r="I25" s="84"/>
      <c r="J25" s="82" t="s">
        <v>92</v>
      </c>
      <c r="K25" s="84"/>
      <c r="L25" s="2" t="s">
        <v>93</v>
      </c>
      <c r="M25" s="4" t="s">
        <v>94</v>
      </c>
    </row>
    <row r="26" spans="2:13" ht="15.75" thickBot="1" x14ac:dyDescent="0.3">
      <c r="B26" s="97">
        <v>3900000</v>
      </c>
      <c r="C26" s="98"/>
      <c r="D26" s="98"/>
      <c r="E26" s="98"/>
      <c r="F26" s="98"/>
      <c r="G26" s="100">
        <v>10000000</v>
      </c>
      <c r="H26" s="101"/>
      <c r="I26" s="102"/>
      <c r="J26" s="103">
        <v>1.05E-4</v>
      </c>
      <c r="K26" s="104"/>
      <c r="L26" s="5">
        <f>G26*J26</f>
        <v>1050</v>
      </c>
      <c r="M26" s="6">
        <f>L26*12</f>
        <v>12600</v>
      </c>
    </row>
    <row r="27" spans="2:13" ht="15.75" thickBot="1" x14ac:dyDescent="0.3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</row>
    <row r="28" spans="2:13" x14ac:dyDescent="0.25">
      <c r="B28" s="105" t="s">
        <v>131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7"/>
    </row>
    <row r="29" spans="2:13" x14ac:dyDescent="0.25">
      <c r="B29" s="76" t="s">
        <v>95</v>
      </c>
      <c r="C29" s="77"/>
      <c r="D29" s="77"/>
      <c r="E29" s="77"/>
      <c r="F29" s="78"/>
      <c r="G29" s="82" t="s">
        <v>96</v>
      </c>
      <c r="H29" s="83"/>
      <c r="I29" s="83"/>
      <c r="J29" s="83"/>
      <c r="K29" s="84"/>
      <c r="L29" s="123" t="s">
        <v>7</v>
      </c>
      <c r="M29" s="124"/>
    </row>
    <row r="30" spans="2:13" ht="15.75" thickBot="1" x14ac:dyDescent="0.3">
      <c r="B30" s="79"/>
      <c r="C30" s="80"/>
      <c r="D30" s="80"/>
      <c r="E30" s="80"/>
      <c r="F30" s="81"/>
      <c r="G30" s="87">
        <f>L22+L26</f>
        <v>276761.83999999997</v>
      </c>
      <c r="H30" s="88"/>
      <c r="I30" s="88"/>
      <c r="J30" s="88"/>
      <c r="K30" s="89"/>
      <c r="L30" s="125">
        <f>M22+M26</f>
        <v>3321142.0799999996</v>
      </c>
      <c r="M30" s="126"/>
    </row>
  </sheetData>
  <sheetProtection selectLockedCells="1"/>
  <mergeCells count="32">
    <mergeCell ref="B10:B21"/>
    <mergeCell ref="B22:F22"/>
    <mergeCell ref="B23:M23"/>
    <mergeCell ref="B24:M24"/>
    <mergeCell ref="B25:F25"/>
    <mergeCell ref="G25:I25"/>
    <mergeCell ref="J25:K25"/>
    <mergeCell ref="L29:M29"/>
    <mergeCell ref="G30:K30"/>
    <mergeCell ref="L30:M30"/>
    <mergeCell ref="B26:F26"/>
    <mergeCell ref="G26:I26"/>
    <mergeCell ref="J26:K26"/>
    <mergeCell ref="B27:M27"/>
    <mergeCell ref="B28:M28"/>
    <mergeCell ref="B29:F30"/>
    <mergeCell ref="G29:K29"/>
    <mergeCell ref="B3:M3"/>
    <mergeCell ref="B4:M4"/>
    <mergeCell ref="B5:B6"/>
    <mergeCell ref="B7:B9"/>
    <mergeCell ref="L5:L6"/>
    <mergeCell ref="M5:M6"/>
    <mergeCell ref="H5:H6"/>
    <mergeCell ref="I5:I6"/>
    <mergeCell ref="J5:J6"/>
    <mergeCell ref="K5:K6"/>
    <mergeCell ref="C5:C6"/>
    <mergeCell ref="D5:D6"/>
    <mergeCell ref="E5:E6"/>
    <mergeCell ref="F5:F6"/>
    <mergeCell ref="G5:G6"/>
  </mergeCells>
  <pageMargins left="0.511811024" right="0.511811024" top="0.78740157499999996" bottom="0.78740157499999996" header="0.31496062000000002" footer="0.31496062000000002"/>
  <pageSetup paperSize="9" scale="74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649B-1DD8-4B72-9C34-DE7876C1E14A}">
  <sheetPr>
    <pageSetUpPr fitToPage="1"/>
  </sheetPr>
  <dimension ref="B4:M22"/>
  <sheetViews>
    <sheetView workbookViewId="0">
      <selection activeCell="L24" sqref="L24"/>
    </sheetView>
  </sheetViews>
  <sheetFormatPr defaultRowHeight="15" x14ac:dyDescent="0.25"/>
  <cols>
    <col min="2" max="2" width="20.140625" customWidth="1"/>
    <col min="3" max="3" width="19.28515625" customWidth="1"/>
    <col min="4" max="4" width="9.85546875" customWidth="1"/>
    <col min="6" max="6" width="12.7109375" customWidth="1"/>
    <col min="7" max="7" width="12.140625" customWidth="1"/>
    <col min="8" max="8" width="16.140625" customWidth="1"/>
    <col min="9" max="9" width="19.42578125" customWidth="1"/>
    <col min="10" max="10" width="11" customWidth="1"/>
    <col min="11" max="11" width="16" customWidth="1"/>
    <col min="12" max="12" width="18.42578125" customWidth="1"/>
    <col min="13" max="13" width="17.7109375" customWidth="1"/>
  </cols>
  <sheetData>
    <row r="4" spans="2:13" ht="15.75" thickBot="1" x14ac:dyDescent="0.3"/>
    <row r="5" spans="2:13" x14ac:dyDescent="0.25">
      <c r="B5" s="120" t="s">
        <v>132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2"/>
    </row>
    <row r="6" spans="2:13" ht="15.75" thickBot="1" x14ac:dyDescent="0.3">
      <c r="B6" s="73" t="s">
        <v>99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</row>
    <row r="7" spans="2:13" x14ac:dyDescent="0.25">
      <c r="B7" s="129" t="s">
        <v>0</v>
      </c>
      <c r="C7" s="131" t="s">
        <v>1</v>
      </c>
      <c r="D7" s="131" t="s">
        <v>2</v>
      </c>
      <c r="E7" s="131" t="s">
        <v>3</v>
      </c>
      <c r="F7" s="131" t="s">
        <v>4</v>
      </c>
      <c r="G7" s="131" t="s">
        <v>5</v>
      </c>
      <c r="H7" s="135" t="s">
        <v>106</v>
      </c>
      <c r="I7" s="137" t="s">
        <v>101</v>
      </c>
      <c r="J7" s="137" t="s">
        <v>102</v>
      </c>
      <c r="K7" s="137" t="s">
        <v>103</v>
      </c>
      <c r="L7" s="137" t="s">
        <v>104</v>
      </c>
      <c r="M7" s="139" t="s">
        <v>105</v>
      </c>
    </row>
    <row r="8" spans="2:13" ht="15.75" thickBot="1" x14ac:dyDescent="0.3">
      <c r="B8" s="130"/>
      <c r="C8" s="132"/>
      <c r="D8" s="132"/>
      <c r="E8" s="132"/>
      <c r="F8" s="132"/>
      <c r="G8" s="132"/>
      <c r="H8" s="136"/>
      <c r="I8" s="138"/>
      <c r="J8" s="138"/>
      <c r="K8" s="138"/>
      <c r="L8" s="138"/>
      <c r="M8" s="140"/>
    </row>
    <row r="9" spans="2:13" x14ac:dyDescent="0.25">
      <c r="B9" s="70" t="s">
        <v>23</v>
      </c>
      <c r="C9" s="18" t="s">
        <v>136</v>
      </c>
      <c r="D9" s="55" t="s">
        <v>6</v>
      </c>
      <c r="E9" s="38" t="s">
        <v>6</v>
      </c>
      <c r="F9" s="45">
        <v>701.33</v>
      </c>
      <c r="G9" s="52">
        <v>4</v>
      </c>
      <c r="H9" s="49">
        <v>2500000</v>
      </c>
      <c r="I9" s="42">
        <f>F9*G9</f>
        <v>2805.32</v>
      </c>
      <c r="J9" s="43">
        <v>4.0000000000000002E-4</v>
      </c>
      <c r="K9" s="42">
        <f>J9*H9</f>
        <v>1000</v>
      </c>
      <c r="L9" s="44">
        <f>I9+K9</f>
        <v>3805.32</v>
      </c>
      <c r="M9" s="44">
        <f>L9*12</f>
        <v>45663.840000000004</v>
      </c>
    </row>
    <row r="10" spans="2:13" x14ac:dyDescent="0.25">
      <c r="B10" s="71"/>
      <c r="C10" s="18" t="s">
        <v>137</v>
      </c>
      <c r="D10" s="55" t="s">
        <v>6</v>
      </c>
      <c r="E10" s="38" t="s">
        <v>6</v>
      </c>
      <c r="F10" s="45">
        <f>F9</f>
        <v>701.33</v>
      </c>
      <c r="G10" s="52">
        <v>1</v>
      </c>
      <c r="H10" s="49">
        <v>400000</v>
      </c>
      <c r="I10" s="42">
        <f>F10*G10</f>
        <v>701.33</v>
      </c>
      <c r="J10" s="46">
        <f>J9</f>
        <v>4.0000000000000002E-4</v>
      </c>
      <c r="K10" s="42">
        <f t="shared" ref="K10:K13" si="0">J10*H10</f>
        <v>160</v>
      </c>
      <c r="L10" s="44">
        <f t="shared" ref="L10:L13" si="1">I10+K10</f>
        <v>861.33</v>
      </c>
      <c r="M10" s="44">
        <f t="shared" ref="M10:M13" si="2">L10*12</f>
        <v>10335.960000000001</v>
      </c>
    </row>
    <row r="11" spans="2:13" x14ac:dyDescent="0.25">
      <c r="B11" s="127" t="s">
        <v>8</v>
      </c>
      <c r="C11" s="19" t="s">
        <v>138</v>
      </c>
      <c r="D11" s="57">
        <v>73</v>
      </c>
      <c r="E11" s="45">
        <v>61.54</v>
      </c>
      <c r="F11" s="49">
        <f>D11*E11</f>
        <v>4492.42</v>
      </c>
      <c r="G11" s="52">
        <v>1</v>
      </c>
      <c r="H11" s="49">
        <v>200000</v>
      </c>
      <c r="I11" s="42">
        <f>F11*G11</f>
        <v>4492.42</v>
      </c>
      <c r="J11" s="46">
        <f t="shared" ref="J11:J13" si="3">J10</f>
        <v>4.0000000000000002E-4</v>
      </c>
      <c r="K11" s="42">
        <f t="shared" si="0"/>
        <v>80</v>
      </c>
      <c r="L11" s="44">
        <f t="shared" si="1"/>
        <v>4572.42</v>
      </c>
      <c r="M11" s="44">
        <f t="shared" si="2"/>
        <v>54869.04</v>
      </c>
    </row>
    <row r="12" spans="2:13" x14ac:dyDescent="0.25">
      <c r="B12" s="71"/>
      <c r="C12" s="19" t="s">
        <v>139</v>
      </c>
      <c r="D12" s="58">
        <v>134</v>
      </c>
      <c r="E12" s="45">
        <v>61.08</v>
      </c>
      <c r="F12" s="49">
        <f t="shared" ref="F12:F13" si="4">D12*E12</f>
        <v>8184.7199999999993</v>
      </c>
      <c r="G12" s="52">
        <v>2</v>
      </c>
      <c r="H12" s="49">
        <v>950000</v>
      </c>
      <c r="I12" s="42">
        <f t="shared" ref="I12:I13" si="5">F12*G12</f>
        <v>16369.439999999999</v>
      </c>
      <c r="J12" s="46">
        <f t="shared" si="3"/>
        <v>4.0000000000000002E-4</v>
      </c>
      <c r="K12" s="42">
        <f t="shared" si="0"/>
        <v>380</v>
      </c>
      <c r="L12" s="44">
        <f t="shared" si="1"/>
        <v>16749.439999999999</v>
      </c>
      <c r="M12" s="44">
        <f t="shared" si="2"/>
        <v>200993.27999999997</v>
      </c>
    </row>
    <row r="13" spans="2:13" x14ac:dyDescent="0.25">
      <c r="B13" s="71"/>
      <c r="C13" s="19" t="s">
        <v>140</v>
      </c>
      <c r="D13" s="58">
        <v>132</v>
      </c>
      <c r="E13" s="45">
        <v>64.16</v>
      </c>
      <c r="F13" s="49">
        <f t="shared" si="4"/>
        <v>8469.119999999999</v>
      </c>
      <c r="G13" s="52">
        <v>3</v>
      </c>
      <c r="H13" s="49">
        <v>3200000</v>
      </c>
      <c r="I13" s="42">
        <f t="shared" si="5"/>
        <v>25407.359999999997</v>
      </c>
      <c r="J13" s="46">
        <f t="shared" si="3"/>
        <v>4.0000000000000002E-4</v>
      </c>
      <c r="K13" s="42">
        <f t="shared" si="0"/>
        <v>1280</v>
      </c>
      <c r="L13" s="44">
        <f t="shared" si="1"/>
        <v>26687.359999999997</v>
      </c>
      <c r="M13" s="44">
        <f t="shared" si="2"/>
        <v>320248.31999999995</v>
      </c>
    </row>
    <row r="14" spans="2:13" ht="15.75" thickBot="1" x14ac:dyDescent="0.3">
      <c r="B14" s="143" t="s">
        <v>135</v>
      </c>
      <c r="C14" s="144"/>
      <c r="D14" s="144"/>
      <c r="E14" s="144"/>
      <c r="F14" s="144"/>
      <c r="G14" s="9">
        <f>SUM(G9:G13)</f>
        <v>11</v>
      </c>
      <c r="H14" s="32">
        <f>SUM(H9:H13)</f>
        <v>7250000</v>
      </c>
      <c r="I14" s="32">
        <f>SUM(I9:I13)</f>
        <v>49775.869999999995</v>
      </c>
      <c r="J14" s="10"/>
      <c r="K14" s="32">
        <f>SUM(K9:K13)</f>
        <v>2900</v>
      </c>
      <c r="L14" s="32">
        <f>SUM(L9:L13)</f>
        <v>52675.869999999995</v>
      </c>
      <c r="M14" s="32">
        <f>SUM(M9:M13)</f>
        <v>632110.43999999994</v>
      </c>
    </row>
    <row r="15" spans="2:13" x14ac:dyDescent="0.25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2:13" x14ac:dyDescent="0.25">
      <c r="B16" s="73" t="s">
        <v>133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2:13" ht="21" x14ac:dyDescent="0.25">
      <c r="B17" s="96" t="s">
        <v>32</v>
      </c>
      <c r="C17" s="83"/>
      <c r="D17" s="83"/>
      <c r="E17" s="83"/>
      <c r="F17" s="83"/>
      <c r="G17" s="82" t="s">
        <v>91</v>
      </c>
      <c r="H17" s="83"/>
      <c r="I17" s="84"/>
      <c r="J17" s="82" t="s">
        <v>92</v>
      </c>
      <c r="K17" s="84"/>
      <c r="L17" s="2" t="s">
        <v>93</v>
      </c>
      <c r="M17" s="4" t="s">
        <v>94</v>
      </c>
    </row>
    <row r="18" spans="2:13" ht="15.75" thickBot="1" x14ac:dyDescent="0.3">
      <c r="B18" s="97">
        <v>1500000</v>
      </c>
      <c r="C18" s="98"/>
      <c r="D18" s="98"/>
      <c r="E18" s="98"/>
      <c r="F18" s="98"/>
      <c r="G18" s="100">
        <v>5600000</v>
      </c>
      <c r="H18" s="101"/>
      <c r="I18" s="102"/>
      <c r="J18" s="103">
        <v>1.05E-4</v>
      </c>
      <c r="K18" s="104"/>
      <c r="L18" s="5">
        <f>G18*J18</f>
        <v>588</v>
      </c>
      <c r="M18" s="6">
        <f>L18*12</f>
        <v>7056</v>
      </c>
    </row>
    <row r="19" spans="2:13" ht="15.75" thickBot="1" x14ac:dyDescent="0.3"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2:13" x14ac:dyDescent="0.25">
      <c r="B20" s="73" t="s">
        <v>134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</row>
    <row r="21" spans="2:13" x14ac:dyDescent="0.25">
      <c r="B21" s="76" t="s">
        <v>95</v>
      </c>
      <c r="C21" s="77"/>
      <c r="D21" s="77"/>
      <c r="E21" s="77"/>
      <c r="F21" s="78"/>
      <c r="G21" s="82" t="s">
        <v>96</v>
      </c>
      <c r="H21" s="83"/>
      <c r="I21" s="83"/>
      <c r="J21" s="83"/>
      <c r="K21" s="84"/>
      <c r="L21" s="123" t="s">
        <v>7</v>
      </c>
      <c r="M21" s="124"/>
    </row>
    <row r="22" spans="2:13" ht="15.75" thickBot="1" x14ac:dyDescent="0.3">
      <c r="B22" s="79"/>
      <c r="C22" s="80"/>
      <c r="D22" s="80"/>
      <c r="E22" s="80"/>
      <c r="F22" s="81"/>
      <c r="G22" s="87">
        <f>L14+L18</f>
        <v>53263.869999999995</v>
      </c>
      <c r="H22" s="88"/>
      <c r="I22" s="88"/>
      <c r="J22" s="88"/>
      <c r="K22" s="89"/>
      <c r="L22" s="125">
        <f>M14+M18</f>
        <v>639166.43999999994</v>
      </c>
      <c r="M22" s="126"/>
    </row>
  </sheetData>
  <sheetProtection selectLockedCells="1"/>
  <mergeCells count="32">
    <mergeCell ref="M7:M8"/>
    <mergeCell ref="G17:I17"/>
    <mergeCell ref="J17:K17"/>
    <mergeCell ref="B5:M5"/>
    <mergeCell ref="B6:M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B11:B13"/>
    <mergeCell ref="B21:F22"/>
    <mergeCell ref="G21:K21"/>
    <mergeCell ref="L21:M21"/>
    <mergeCell ref="G22:K22"/>
    <mergeCell ref="L22:M22"/>
    <mergeCell ref="B18:F18"/>
    <mergeCell ref="G18:I18"/>
    <mergeCell ref="J18:K18"/>
    <mergeCell ref="B19:M19"/>
    <mergeCell ref="B20:M20"/>
    <mergeCell ref="B14:F14"/>
    <mergeCell ref="B15:M15"/>
    <mergeCell ref="B16:M16"/>
    <mergeCell ref="B17:F17"/>
  </mergeCells>
  <pageMargins left="0.511811024" right="0.511811024" top="0.78740157499999996" bottom="0.78740157499999996" header="0.31496062000000002" footer="0.31496062000000002"/>
  <pageSetup paperSize="9" scale="75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C535-52FD-4308-A859-DD90077EFCCB}">
  <sheetPr>
    <pageSetUpPr fitToPage="1"/>
  </sheetPr>
  <dimension ref="B1:M29"/>
  <sheetViews>
    <sheetView workbookViewId="0">
      <selection activeCell="B2" sqref="B2:M2"/>
    </sheetView>
  </sheetViews>
  <sheetFormatPr defaultRowHeight="15" x14ac:dyDescent="0.25"/>
  <cols>
    <col min="2" max="2" width="17" customWidth="1"/>
    <col min="3" max="3" width="20.42578125" customWidth="1"/>
    <col min="6" max="6" width="12.7109375" customWidth="1"/>
    <col min="7" max="7" width="11.28515625" customWidth="1"/>
    <col min="8" max="8" width="14.85546875" customWidth="1"/>
    <col min="9" max="9" width="15.28515625" customWidth="1"/>
    <col min="10" max="10" width="8.7109375" customWidth="1"/>
    <col min="11" max="11" width="14.5703125" customWidth="1"/>
    <col min="12" max="12" width="20.7109375" customWidth="1"/>
    <col min="13" max="13" width="23.5703125" customWidth="1"/>
  </cols>
  <sheetData>
    <row r="1" spans="2:13" ht="15.75" thickBot="1" x14ac:dyDescent="0.3"/>
    <row r="2" spans="2:13" x14ac:dyDescent="0.25">
      <c r="B2" s="120" t="s">
        <v>188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2:13" ht="15.75" thickBot="1" x14ac:dyDescent="0.3">
      <c r="B3" s="73" t="s">
        <v>99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2:13" x14ac:dyDescent="0.25">
      <c r="B4" s="129" t="s">
        <v>0</v>
      </c>
      <c r="C4" s="131" t="s">
        <v>1</v>
      </c>
      <c r="D4" s="131" t="s">
        <v>2</v>
      </c>
      <c r="E4" s="131" t="s">
        <v>3</v>
      </c>
      <c r="F4" s="131" t="s">
        <v>4</v>
      </c>
      <c r="G4" s="131" t="s">
        <v>5</v>
      </c>
      <c r="H4" s="135" t="s">
        <v>106</v>
      </c>
      <c r="I4" s="137" t="s">
        <v>101</v>
      </c>
      <c r="J4" s="137" t="s">
        <v>102</v>
      </c>
      <c r="K4" s="137" t="s">
        <v>103</v>
      </c>
      <c r="L4" s="137" t="s">
        <v>104</v>
      </c>
      <c r="M4" s="139" t="s">
        <v>105</v>
      </c>
    </row>
    <row r="5" spans="2:13" ht="15.75" thickBot="1" x14ac:dyDescent="0.3">
      <c r="B5" s="130"/>
      <c r="C5" s="132"/>
      <c r="D5" s="132"/>
      <c r="E5" s="132"/>
      <c r="F5" s="132"/>
      <c r="G5" s="132"/>
      <c r="H5" s="136"/>
      <c r="I5" s="138"/>
      <c r="J5" s="138"/>
      <c r="K5" s="138"/>
      <c r="L5" s="138"/>
      <c r="M5" s="140"/>
    </row>
    <row r="6" spans="2:13" x14ac:dyDescent="0.25">
      <c r="B6" s="34" t="s">
        <v>23</v>
      </c>
      <c r="C6" s="18" t="s">
        <v>180</v>
      </c>
      <c r="D6" s="55" t="s">
        <v>6</v>
      </c>
      <c r="E6" s="38" t="s">
        <v>6</v>
      </c>
      <c r="F6" s="60">
        <v>775.03</v>
      </c>
      <c r="G6" s="52">
        <v>4</v>
      </c>
      <c r="H6" s="49">
        <v>2900000</v>
      </c>
      <c r="I6" s="42">
        <f>F6*G6</f>
        <v>3100.12</v>
      </c>
      <c r="J6" s="43">
        <v>4.0000000000000002E-4</v>
      </c>
      <c r="K6" s="42">
        <f>H6*J6</f>
        <v>1160</v>
      </c>
      <c r="L6" s="44">
        <f>I6+K6</f>
        <v>4260.12</v>
      </c>
      <c r="M6" s="44">
        <f>L6*12</f>
        <v>51121.440000000002</v>
      </c>
    </row>
    <row r="7" spans="2:13" x14ac:dyDescent="0.25">
      <c r="B7" s="127" t="s">
        <v>8</v>
      </c>
      <c r="C7" s="19" t="s">
        <v>142</v>
      </c>
      <c r="D7" s="57">
        <v>51</v>
      </c>
      <c r="E7" s="45">
        <v>71.040000000000006</v>
      </c>
      <c r="F7" s="49">
        <f>D7*E7</f>
        <v>3623.0400000000004</v>
      </c>
      <c r="G7" s="52">
        <v>1</v>
      </c>
      <c r="H7" s="49">
        <v>500000</v>
      </c>
      <c r="I7" s="42">
        <f t="shared" ref="I7:I20" si="0">F7*G7</f>
        <v>3623.0400000000004</v>
      </c>
      <c r="J7" s="46">
        <f>J6</f>
        <v>4.0000000000000002E-4</v>
      </c>
      <c r="K7" s="42">
        <f t="shared" ref="K7:K20" si="1">H7*J7</f>
        <v>200</v>
      </c>
      <c r="L7" s="44">
        <f t="shared" ref="L7:L20" si="2">I7+K7</f>
        <v>3823.0400000000004</v>
      </c>
      <c r="M7" s="44">
        <f t="shared" ref="M7:M20" si="3">L7*12</f>
        <v>45876.480000000003</v>
      </c>
    </row>
    <row r="8" spans="2:13" x14ac:dyDescent="0.25">
      <c r="B8" s="71"/>
      <c r="C8" s="19" t="s">
        <v>143</v>
      </c>
      <c r="D8" s="58">
        <v>171</v>
      </c>
      <c r="E8" s="45">
        <f>E7</f>
        <v>71.040000000000006</v>
      </c>
      <c r="F8" s="49">
        <f t="shared" ref="F8:F20" si="4">D8*E8</f>
        <v>12147.840000000002</v>
      </c>
      <c r="G8" s="52">
        <v>1</v>
      </c>
      <c r="H8" s="49">
        <v>600000</v>
      </c>
      <c r="I8" s="42">
        <f t="shared" si="0"/>
        <v>12147.840000000002</v>
      </c>
      <c r="J8" s="46">
        <f>J6</f>
        <v>4.0000000000000002E-4</v>
      </c>
      <c r="K8" s="42">
        <f t="shared" si="1"/>
        <v>240</v>
      </c>
      <c r="L8" s="44">
        <f t="shared" si="2"/>
        <v>12387.840000000002</v>
      </c>
      <c r="M8" s="44">
        <f t="shared" si="3"/>
        <v>148654.08000000002</v>
      </c>
    </row>
    <row r="9" spans="2:13" x14ac:dyDescent="0.25">
      <c r="B9" s="71"/>
      <c r="C9" s="19" t="s">
        <v>144</v>
      </c>
      <c r="D9" s="58">
        <v>224</v>
      </c>
      <c r="E9" s="45">
        <f>E7</f>
        <v>71.040000000000006</v>
      </c>
      <c r="F9" s="49">
        <f t="shared" si="4"/>
        <v>15912.960000000001</v>
      </c>
      <c r="G9" s="52">
        <v>2</v>
      </c>
      <c r="H9" s="49">
        <v>2400000</v>
      </c>
      <c r="I9" s="42">
        <f t="shared" si="0"/>
        <v>31825.920000000002</v>
      </c>
      <c r="J9" s="46">
        <f>J6</f>
        <v>4.0000000000000002E-4</v>
      </c>
      <c r="K9" s="42">
        <f t="shared" si="1"/>
        <v>960</v>
      </c>
      <c r="L9" s="44">
        <f t="shared" si="2"/>
        <v>32785.919999999998</v>
      </c>
      <c r="M9" s="44">
        <f t="shared" si="3"/>
        <v>393431.03999999998</v>
      </c>
    </row>
    <row r="10" spans="2:13" x14ac:dyDescent="0.25">
      <c r="B10" s="71"/>
      <c r="C10" s="19" t="s">
        <v>145</v>
      </c>
      <c r="D10" s="58">
        <v>288</v>
      </c>
      <c r="E10" s="45">
        <f>E7</f>
        <v>71.040000000000006</v>
      </c>
      <c r="F10" s="49">
        <f t="shared" si="4"/>
        <v>20459.52</v>
      </c>
      <c r="G10" s="52">
        <v>1</v>
      </c>
      <c r="H10" s="49">
        <v>900000</v>
      </c>
      <c r="I10" s="42">
        <f t="shared" si="0"/>
        <v>20459.52</v>
      </c>
      <c r="J10" s="46">
        <f>J6</f>
        <v>4.0000000000000002E-4</v>
      </c>
      <c r="K10" s="42">
        <f t="shared" si="1"/>
        <v>360</v>
      </c>
      <c r="L10" s="44">
        <f t="shared" si="2"/>
        <v>20819.52</v>
      </c>
      <c r="M10" s="44">
        <f t="shared" si="3"/>
        <v>249834.23999999999</v>
      </c>
    </row>
    <row r="11" spans="2:13" x14ac:dyDescent="0.25">
      <c r="B11" s="71"/>
      <c r="C11" s="19" t="s">
        <v>146</v>
      </c>
      <c r="D11" s="58">
        <v>193</v>
      </c>
      <c r="E11" s="45">
        <f>E7</f>
        <v>71.040000000000006</v>
      </c>
      <c r="F11" s="49">
        <f t="shared" si="4"/>
        <v>13710.720000000001</v>
      </c>
      <c r="G11" s="52">
        <v>2</v>
      </c>
      <c r="H11" s="49">
        <v>2300000</v>
      </c>
      <c r="I11" s="42">
        <f t="shared" si="0"/>
        <v>27421.440000000002</v>
      </c>
      <c r="J11" s="46">
        <f>J6</f>
        <v>4.0000000000000002E-4</v>
      </c>
      <c r="K11" s="42">
        <f t="shared" si="1"/>
        <v>920</v>
      </c>
      <c r="L11" s="44">
        <f t="shared" si="2"/>
        <v>28341.440000000002</v>
      </c>
      <c r="M11" s="44">
        <f t="shared" si="3"/>
        <v>340097.28000000003</v>
      </c>
    </row>
    <row r="12" spans="2:13" x14ac:dyDescent="0.25">
      <c r="B12" s="71"/>
      <c r="C12" s="19" t="s">
        <v>147</v>
      </c>
      <c r="D12" s="58">
        <v>193</v>
      </c>
      <c r="E12" s="45">
        <f>E7</f>
        <v>71.040000000000006</v>
      </c>
      <c r="F12" s="49">
        <f t="shared" si="4"/>
        <v>13710.720000000001</v>
      </c>
      <c r="G12" s="52">
        <v>1</v>
      </c>
      <c r="H12" s="49">
        <v>1000000</v>
      </c>
      <c r="I12" s="42">
        <f t="shared" si="0"/>
        <v>13710.720000000001</v>
      </c>
      <c r="J12" s="46">
        <f>J6</f>
        <v>4.0000000000000002E-4</v>
      </c>
      <c r="K12" s="42">
        <f t="shared" si="1"/>
        <v>400</v>
      </c>
      <c r="L12" s="44">
        <f t="shared" si="2"/>
        <v>14110.720000000001</v>
      </c>
      <c r="M12" s="44">
        <f t="shared" si="3"/>
        <v>169328.64000000001</v>
      </c>
    </row>
    <row r="13" spans="2:13" x14ac:dyDescent="0.25">
      <c r="B13" s="71"/>
      <c r="C13" s="19" t="s">
        <v>148</v>
      </c>
      <c r="D13" s="58">
        <v>370</v>
      </c>
      <c r="E13" s="45">
        <f>E7</f>
        <v>71.040000000000006</v>
      </c>
      <c r="F13" s="49">
        <f t="shared" si="4"/>
        <v>26284.800000000003</v>
      </c>
      <c r="G13" s="52">
        <v>2</v>
      </c>
      <c r="H13" s="49">
        <v>1700000</v>
      </c>
      <c r="I13" s="42">
        <f t="shared" si="0"/>
        <v>52569.600000000006</v>
      </c>
      <c r="J13" s="46">
        <f>J6</f>
        <v>4.0000000000000002E-4</v>
      </c>
      <c r="K13" s="42">
        <f t="shared" si="1"/>
        <v>680</v>
      </c>
      <c r="L13" s="44">
        <f t="shared" si="2"/>
        <v>53249.600000000006</v>
      </c>
      <c r="M13" s="44">
        <f t="shared" si="3"/>
        <v>638995.20000000007</v>
      </c>
    </row>
    <row r="14" spans="2:13" x14ac:dyDescent="0.25">
      <c r="B14" s="71"/>
      <c r="C14" s="19" t="s">
        <v>149</v>
      </c>
      <c r="D14" s="58">
        <v>536</v>
      </c>
      <c r="E14" s="45">
        <f>E7</f>
        <v>71.040000000000006</v>
      </c>
      <c r="F14" s="49">
        <f t="shared" si="4"/>
        <v>38077.440000000002</v>
      </c>
      <c r="G14" s="52">
        <v>1</v>
      </c>
      <c r="H14" s="49">
        <v>300000</v>
      </c>
      <c r="I14" s="42">
        <f t="shared" si="0"/>
        <v>38077.440000000002</v>
      </c>
      <c r="J14" s="46">
        <f>J6</f>
        <v>4.0000000000000002E-4</v>
      </c>
      <c r="K14" s="42">
        <f t="shared" si="1"/>
        <v>120</v>
      </c>
      <c r="L14" s="44">
        <f t="shared" si="2"/>
        <v>38197.440000000002</v>
      </c>
      <c r="M14" s="44">
        <f t="shared" si="3"/>
        <v>458369.28000000003</v>
      </c>
    </row>
    <row r="15" spans="2:13" x14ac:dyDescent="0.25">
      <c r="B15" s="71"/>
      <c r="C15" s="19" t="s">
        <v>150</v>
      </c>
      <c r="D15" s="58">
        <v>516</v>
      </c>
      <c r="E15" s="45">
        <f>E7</f>
        <v>71.040000000000006</v>
      </c>
      <c r="F15" s="49">
        <f t="shared" si="4"/>
        <v>36656.640000000007</v>
      </c>
      <c r="G15" s="52">
        <v>1</v>
      </c>
      <c r="H15" s="49">
        <v>200000</v>
      </c>
      <c r="I15" s="42">
        <f t="shared" si="0"/>
        <v>36656.640000000007</v>
      </c>
      <c r="J15" s="46">
        <f>J6</f>
        <v>4.0000000000000002E-4</v>
      </c>
      <c r="K15" s="42">
        <f t="shared" si="1"/>
        <v>80</v>
      </c>
      <c r="L15" s="44">
        <f t="shared" si="2"/>
        <v>36736.640000000007</v>
      </c>
      <c r="M15" s="44">
        <f t="shared" si="3"/>
        <v>440839.68000000005</v>
      </c>
    </row>
    <row r="16" spans="2:13" x14ac:dyDescent="0.25">
      <c r="B16" s="71"/>
      <c r="C16" s="19" t="s">
        <v>151</v>
      </c>
      <c r="D16" s="58">
        <v>738</v>
      </c>
      <c r="E16" s="45">
        <f>E7</f>
        <v>71.040000000000006</v>
      </c>
      <c r="F16" s="49">
        <f t="shared" si="4"/>
        <v>52427.520000000004</v>
      </c>
      <c r="G16" s="52">
        <v>3</v>
      </c>
      <c r="H16" s="49">
        <v>2400000</v>
      </c>
      <c r="I16" s="42">
        <f t="shared" si="0"/>
        <v>157282.56</v>
      </c>
      <c r="J16" s="46">
        <f>J6</f>
        <v>4.0000000000000002E-4</v>
      </c>
      <c r="K16" s="42">
        <f t="shared" si="1"/>
        <v>960</v>
      </c>
      <c r="L16" s="44">
        <f t="shared" si="2"/>
        <v>158242.56</v>
      </c>
      <c r="M16" s="44">
        <f t="shared" si="3"/>
        <v>1898910.72</v>
      </c>
    </row>
    <row r="17" spans="2:13" x14ac:dyDescent="0.25">
      <c r="B17" s="71"/>
      <c r="C17" s="19" t="s">
        <v>152</v>
      </c>
      <c r="D17" s="58">
        <v>382</v>
      </c>
      <c r="E17" s="45">
        <f>E7</f>
        <v>71.040000000000006</v>
      </c>
      <c r="F17" s="49">
        <f t="shared" si="4"/>
        <v>27137.280000000002</v>
      </c>
      <c r="G17" s="52">
        <v>2</v>
      </c>
      <c r="H17" s="49">
        <v>700000</v>
      </c>
      <c r="I17" s="42">
        <f t="shared" si="0"/>
        <v>54274.560000000005</v>
      </c>
      <c r="J17" s="46">
        <f>J6</f>
        <v>4.0000000000000002E-4</v>
      </c>
      <c r="K17" s="42">
        <f t="shared" si="1"/>
        <v>280</v>
      </c>
      <c r="L17" s="44">
        <f t="shared" si="2"/>
        <v>54554.560000000005</v>
      </c>
      <c r="M17" s="44">
        <f t="shared" si="3"/>
        <v>654654.72000000009</v>
      </c>
    </row>
    <row r="18" spans="2:13" x14ac:dyDescent="0.25">
      <c r="B18" s="71"/>
      <c r="C18" s="19" t="s">
        <v>153</v>
      </c>
      <c r="D18" s="59">
        <v>230</v>
      </c>
      <c r="E18" s="45">
        <f>E7</f>
        <v>71.040000000000006</v>
      </c>
      <c r="F18" s="49">
        <f t="shared" si="4"/>
        <v>16339.2</v>
      </c>
      <c r="G18" s="52">
        <v>1</v>
      </c>
      <c r="H18" s="49">
        <v>200000</v>
      </c>
      <c r="I18" s="42">
        <f t="shared" si="0"/>
        <v>16339.2</v>
      </c>
      <c r="J18" s="46">
        <f>J6</f>
        <v>4.0000000000000002E-4</v>
      </c>
      <c r="K18" s="42">
        <f t="shared" si="1"/>
        <v>80</v>
      </c>
      <c r="L18" s="44">
        <f t="shared" si="2"/>
        <v>16419.2</v>
      </c>
      <c r="M18" s="44">
        <f t="shared" si="3"/>
        <v>197030.40000000002</v>
      </c>
    </row>
    <row r="19" spans="2:13" x14ac:dyDescent="0.25">
      <c r="B19" s="71"/>
      <c r="C19" s="19" t="s">
        <v>154</v>
      </c>
      <c r="D19" s="58">
        <v>186</v>
      </c>
      <c r="E19" s="45">
        <f>E7</f>
        <v>71.040000000000006</v>
      </c>
      <c r="F19" s="49">
        <f t="shared" si="4"/>
        <v>13213.44</v>
      </c>
      <c r="G19" s="52">
        <v>1</v>
      </c>
      <c r="H19" s="49">
        <v>650000</v>
      </c>
      <c r="I19" s="42">
        <f t="shared" si="0"/>
        <v>13213.44</v>
      </c>
      <c r="J19" s="46">
        <f>J6</f>
        <v>4.0000000000000002E-4</v>
      </c>
      <c r="K19" s="42">
        <f t="shared" si="1"/>
        <v>260</v>
      </c>
      <c r="L19" s="44">
        <f t="shared" si="2"/>
        <v>13473.44</v>
      </c>
      <c r="M19" s="44">
        <f t="shared" si="3"/>
        <v>161681.28</v>
      </c>
    </row>
    <row r="20" spans="2:13" x14ac:dyDescent="0.25">
      <c r="B20" s="71"/>
      <c r="C20" s="19" t="s">
        <v>155</v>
      </c>
      <c r="D20" s="59">
        <v>222</v>
      </c>
      <c r="E20" s="45">
        <f>E7</f>
        <v>71.040000000000006</v>
      </c>
      <c r="F20" s="49">
        <f t="shared" si="4"/>
        <v>15770.880000000001</v>
      </c>
      <c r="G20" s="52">
        <v>1</v>
      </c>
      <c r="H20" s="49">
        <v>250000</v>
      </c>
      <c r="I20" s="42">
        <f t="shared" si="0"/>
        <v>15770.880000000001</v>
      </c>
      <c r="J20" s="46">
        <f>J6</f>
        <v>4.0000000000000002E-4</v>
      </c>
      <c r="K20" s="42">
        <f t="shared" si="1"/>
        <v>100</v>
      </c>
      <c r="L20" s="44">
        <f t="shared" si="2"/>
        <v>15870.880000000001</v>
      </c>
      <c r="M20" s="44">
        <f t="shared" si="3"/>
        <v>190450.56</v>
      </c>
    </row>
    <row r="21" spans="2:13" ht="15.75" thickBot="1" x14ac:dyDescent="0.3">
      <c r="B21" s="143" t="s">
        <v>141</v>
      </c>
      <c r="C21" s="144"/>
      <c r="D21" s="144"/>
      <c r="E21" s="144"/>
      <c r="F21" s="144"/>
      <c r="G21" s="9">
        <f>SUM(G6:G20)</f>
        <v>24</v>
      </c>
      <c r="H21" s="32">
        <f>SUM(H6:H20)</f>
        <v>17000000</v>
      </c>
      <c r="I21" s="32">
        <f>SUM(I6:I20)</f>
        <v>496472.92000000004</v>
      </c>
      <c r="J21" s="10"/>
      <c r="K21" s="32">
        <f>SUM(K6:K20)</f>
        <v>6800</v>
      </c>
      <c r="L21" s="32">
        <f>SUM(L6:L20)</f>
        <v>503272.92000000004</v>
      </c>
      <c r="M21" s="32">
        <f>SUM(M6:M20)</f>
        <v>6039275.040000001</v>
      </c>
    </row>
    <row r="22" spans="2:13" x14ac:dyDescent="0.25"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</row>
    <row r="23" spans="2:13" x14ac:dyDescent="0.25">
      <c r="B23" s="73" t="s">
        <v>189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2:13" ht="21" x14ac:dyDescent="0.25">
      <c r="B24" s="96" t="s">
        <v>32</v>
      </c>
      <c r="C24" s="83"/>
      <c r="D24" s="83"/>
      <c r="E24" s="83"/>
      <c r="F24" s="83"/>
      <c r="G24" s="82" t="s">
        <v>91</v>
      </c>
      <c r="H24" s="83"/>
      <c r="I24" s="84"/>
      <c r="J24" s="82" t="s">
        <v>92</v>
      </c>
      <c r="K24" s="84"/>
      <c r="L24" s="2" t="s">
        <v>93</v>
      </c>
      <c r="M24" s="4" t="s">
        <v>94</v>
      </c>
    </row>
    <row r="25" spans="2:13" ht="15.75" thickBot="1" x14ac:dyDescent="0.3">
      <c r="B25" s="97">
        <v>3000000</v>
      </c>
      <c r="C25" s="98"/>
      <c r="D25" s="98"/>
      <c r="E25" s="98"/>
      <c r="F25" s="98"/>
      <c r="G25" s="100">
        <v>10000000</v>
      </c>
      <c r="H25" s="101"/>
      <c r="I25" s="102"/>
      <c r="J25" s="103">
        <v>1.05E-4</v>
      </c>
      <c r="K25" s="104"/>
      <c r="L25" s="5">
        <f>G25*J25</f>
        <v>1050</v>
      </c>
      <c r="M25" s="6">
        <f>L25*12</f>
        <v>12600</v>
      </c>
    </row>
    <row r="26" spans="2:13" ht="15.75" thickBot="1" x14ac:dyDescent="0.3"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</row>
    <row r="27" spans="2:13" x14ac:dyDescent="0.25">
      <c r="B27" s="73" t="s">
        <v>190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</row>
    <row r="28" spans="2:13" x14ac:dyDescent="0.25">
      <c r="B28" s="76" t="s">
        <v>95</v>
      </c>
      <c r="C28" s="77"/>
      <c r="D28" s="77"/>
      <c r="E28" s="77"/>
      <c r="F28" s="78"/>
      <c r="G28" s="82" t="s">
        <v>96</v>
      </c>
      <c r="H28" s="83"/>
      <c r="I28" s="83"/>
      <c r="J28" s="83"/>
      <c r="K28" s="84"/>
      <c r="L28" s="123" t="s">
        <v>7</v>
      </c>
      <c r="M28" s="124"/>
    </row>
    <row r="29" spans="2:13" ht="15.75" thickBot="1" x14ac:dyDescent="0.3">
      <c r="B29" s="79"/>
      <c r="C29" s="80"/>
      <c r="D29" s="80"/>
      <c r="E29" s="80"/>
      <c r="F29" s="81"/>
      <c r="G29" s="87">
        <f>L21+L25</f>
        <v>504322.92000000004</v>
      </c>
      <c r="H29" s="88"/>
      <c r="I29" s="88"/>
      <c r="J29" s="88"/>
      <c r="K29" s="89"/>
      <c r="L29" s="125">
        <f>M21+M25</f>
        <v>6051875.040000001</v>
      </c>
      <c r="M29" s="126"/>
    </row>
  </sheetData>
  <sheetProtection selectLockedCells="1"/>
  <mergeCells count="31">
    <mergeCell ref="B2:M2"/>
    <mergeCell ref="G24:I24"/>
    <mergeCell ref="J24:K24"/>
    <mergeCell ref="B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7:B20"/>
    <mergeCell ref="B21:F21"/>
    <mergeCell ref="B22:M22"/>
    <mergeCell ref="B23:M23"/>
    <mergeCell ref="B24:F24"/>
    <mergeCell ref="B28:F29"/>
    <mergeCell ref="G28:K28"/>
    <mergeCell ref="L28:M28"/>
    <mergeCell ref="G29:K29"/>
    <mergeCell ref="L29:M29"/>
    <mergeCell ref="B25:F25"/>
    <mergeCell ref="G25:I25"/>
    <mergeCell ref="J25:K25"/>
    <mergeCell ref="B26:M26"/>
    <mergeCell ref="B27:M27"/>
  </mergeCells>
  <pageMargins left="0.511811024" right="0.511811024" top="0.78740157499999996" bottom="0.78740157499999996" header="0.31496062000000002" footer="0.31496062000000002"/>
  <pageSetup paperSize="9" scale="77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A45B-60F7-46D2-802D-51999FC6FFFE}">
  <sheetPr>
    <pageSetUpPr fitToPage="1"/>
  </sheetPr>
  <dimension ref="B5:M26"/>
  <sheetViews>
    <sheetView workbookViewId="0">
      <selection activeCell="B6" sqref="B6:M6"/>
    </sheetView>
  </sheetViews>
  <sheetFormatPr defaultRowHeight="15" x14ac:dyDescent="0.25"/>
  <cols>
    <col min="2" max="2" width="14.7109375" customWidth="1"/>
    <col min="3" max="3" width="17.7109375" customWidth="1"/>
    <col min="4" max="4" width="9.28515625" customWidth="1"/>
    <col min="5" max="5" width="9.5703125" customWidth="1"/>
    <col min="6" max="6" width="12.5703125" customWidth="1"/>
    <col min="7" max="7" width="11.85546875" customWidth="1"/>
    <col min="8" max="8" width="20.85546875" customWidth="1"/>
    <col min="9" max="9" width="19.28515625" customWidth="1"/>
    <col min="10" max="10" width="11.42578125" customWidth="1"/>
    <col min="11" max="11" width="16.42578125" customWidth="1"/>
    <col min="12" max="12" width="16.7109375" customWidth="1"/>
    <col min="13" max="13" width="19.42578125" customWidth="1"/>
  </cols>
  <sheetData>
    <row r="5" spans="2:13" ht="15.75" thickBot="1" x14ac:dyDescent="0.3"/>
    <row r="6" spans="2:13" x14ac:dyDescent="0.25">
      <c r="B6" s="120" t="s">
        <v>156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</row>
    <row r="7" spans="2:13" ht="15.75" thickBot="1" x14ac:dyDescent="0.3">
      <c r="B7" s="73" t="s">
        <v>99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</row>
    <row r="8" spans="2:13" x14ac:dyDescent="0.25">
      <c r="B8" s="129" t="s">
        <v>0</v>
      </c>
      <c r="C8" s="131" t="s">
        <v>1</v>
      </c>
      <c r="D8" s="131" t="s">
        <v>2</v>
      </c>
      <c r="E8" s="131" t="s">
        <v>3</v>
      </c>
      <c r="F8" s="131" t="s">
        <v>4</v>
      </c>
      <c r="G8" s="131" t="s">
        <v>191</v>
      </c>
      <c r="H8" s="135" t="s">
        <v>106</v>
      </c>
      <c r="I8" s="137" t="s">
        <v>101</v>
      </c>
      <c r="J8" s="137" t="s">
        <v>102</v>
      </c>
      <c r="K8" s="137" t="s">
        <v>103</v>
      </c>
      <c r="L8" s="137" t="s">
        <v>104</v>
      </c>
      <c r="M8" s="139" t="s">
        <v>105</v>
      </c>
    </row>
    <row r="9" spans="2:13" ht="15.75" thickBot="1" x14ac:dyDescent="0.3">
      <c r="B9" s="130"/>
      <c r="C9" s="132"/>
      <c r="D9" s="132"/>
      <c r="E9" s="132"/>
      <c r="F9" s="132"/>
      <c r="G9" s="132"/>
      <c r="H9" s="136"/>
      <c r="I9" s="138"/>
      <c r="J9" s="138"/>
      <c r="K9" s="138"/>
      <c r="L9" s="138"/>
      <c r="M9" s="140"/>
    </row>
    <row r="10" spans="2:13" x14ac:dyDescent="0.25">
      <c r="B10" s="28" t="s">
        <v>23</v>
      </c>
      <c r="C10" s="18" t="s">
        <v>160</v>
      </c>
      <c r="D10" s="55" t="s">
        <v>6</v>
      </c>
      <c r="E10" s="38" t="s">
        <v>6</v>
      </c>
      <c r="F10" s="56">
        <v>573.14</v>
      </c>
      <c r="G10" s="52">
        <v>5</v>
      </c>
      <c r="H10" s="49">
        <v>3700000</v>
      </c>
      <c r="I10" s="42">
        <f>F10*G10</f>
        <v>2865.7</v>
      </c>
      <c r="J10" s="43">
        <v>4.0000000000000002E-4</v>
      </c>
      <c r="K10" s="42">
        <f>H10*J10</f>
        <v>1480</v>
      </c>
      <c r="L10" s="44">
        <f>I10+K10</f>
        <v>4345.7</v>
      </c>
      <c r="M10" s="61">
        <f>L10*12</f>
        <v>52148.399999999994</v>
      </c>
    </row>
    <row r="11" spans="2:13" x14ac:dyDescent="0.25">
      <c r="B11" s="127" t="s">
        <v>8</v>
      </c>
      <c r="C11" s="19" t="s">
        <v>161</v>
      </c>
      <c r="D11" s="57">
        <v>173</v>
      </c>
      <c r="E11" s="45">
        <v>65.08</v>
      </c>
      <c r="F11" s="49">
        <f>D11*E11</f>
        <v>11258.84</v>
      </c>
      <c r="G11" s="52">
        <v>1</v>
      </c>
      <c r="H11" s="49">
        <v>1000000</v>
      </c>
      <c r="I11" s="42">
        <f t="shared" ref="I11:I17" si="0">F11*G11</f>
        <v>11258.84</v>
      </c>
      <c r="J11" s="46">
        <f>J10</f>
        <v>4.0000000000000002E-4</v>
      </c>
      <c r="K11" s="42">
        <f t="shared" ref="K11:K17" si="1">H11*J11</f>
        <v>400</v>
      </c>
      <c r="L11" s="44">
        <f t="shared" ref="L11:L17" si="2">I11+K11</f>
        <v>11658.84</v>
      </c>
      <c r="M11" s="61">
        <f t="shared" ref="M11:M17" si="3">L11*12</f>
        <v>139906.08000000002</v>
      </c>
    </row>
    <row r="12" spans="2:13" x14ac:dyDescent="0.25">
      <c r="B12" s="71"/>
      <c r="C12" s="19" t="s">
        <v>162</v>
      </c>
      <c r="D12" s="57">
        <v>380</v>
      </c>
      <c r="E12" s="45">
        <f>E11</f>
        <v>65.08</v>
      </c>
      <c r="F12" s="49">
        <f t="shared" ref="F12:F17" si="4">D12*E12</f>
        <v>24730.399999999998</v>
      </c>
      <c r="G12" s="52">
        <v>2</v>
      </c>
      <c r="H12" s="49">
        <v>1700000</v>
      </c>
      <c r="I12" s="42">
        <f t="shared" si="0"/>
        <v>49460.799999999996</v>
      </c>
      <c r="J12" s="46">
        <f>J10</f>
        <v>4.0000000000000002E-4</v>
      </c>
      <c r="K12" s="42">
        <f t="shared" si="1"/>
        <v>680</v>
      </c>
      <c r="L12" s="44">
        <f t="shared" si="2"/>
        <v>50140.799999999996</v>
      </c>
      <c r="M12" s="61">
        <f t="shared" si="3"/>
        <v>601689.59999999998</v>
      </c>
    </row>
    <row r="13" spans="2:13" x14ac:dyDescent="0.25">
      <c r="B13" s="71"/>
      <c r="C13" s="19" t="s">
        <v>163</v>
      </c>
      <c r="D13" s="57">
        <v>54</v>
      </c>
      <c r="E13" s="45">
        <f>E11</f>
        <v>65.08</v>
      </c>
      <c r="F13" s="49">
        <f t="shared" si="4"/>
        <v>3514.3199999999997</v>
      </c>
      <c r="G13" s="52">
        <v>3</v>
      </c>
      <c r="H13" s="49">
        <v>1200000</v>
      </c>
      <c r="I13" s="42">
        <f t="shared" si="0"/>
        <v>10542.96</v>
      </c>
      <c r="J13" s="46">
        <f>J10</f>
        <v>4.0000000000000002E-4</v>
      </c>
      <c r="K13" s="42">
        <f t="shared" si="1"/>
        <v>480</v>
      </c>
      <c r="L13" s="44">
        <f t="shared" si="2"/>
        <v>11022.96</v>
      </c>
      <c r="M13" s="61">
        <f t="shared" si="3"/>
        <v>132275.51999999999</v>
      </c>
    </row>
    <row r="14" spans="2:13" x14ac:dyDescent="0.25">
      <c r="B14" s="71"/>
      <c r="C14" s="19" t="s">
        <v>181</v>
      </c>
      <c r="D14" s="57">
        <v>354</v>
      </c>
      <c r="E14" s="45">
        <f>E11</f>
        <v>65.08</v>
      </c>
      <c r="F14" s="49">
        <f t="shared" si="4"/>
        <v>23038.32</v>
      </c>
      <c r="G14" s="52">
        <v>2</v>
      </c>
      <c r="H14" s="49">
        <v>3000000</v>
      </c>
      <c r="I14" s="42">
        <f t="shared" si="0"/>
        <v>46076.639999999999</v>
      </c>
      <c r="J14" s="46">
        <f>J10</f>
        <v>4.0000000000000002E-4</v>
      </c>
      <c r="K14" s="42">
        <f t="shared" si="1"/>
        <v>1200</v>
      </c>
      <c r="L14" s="44">
        <f t="shared" si="2"/>
        <v>47276.639999999999</v>
      </c>
      <c r="M14" s="61">
        <f t="shared" si="3"/>
        <v>567319.67999999993</v>
      </c>
    </row>
    <row r="15" spans="2:13" x14ac:dyDescent="0.25">
      <c r="B15" s="71"/>
      <c r="C15" s="19" t="s">
        <v>164</v>
      </c>
      <c r="D15" s="57">
        <v>416</v>
      </c>
      <c r="E15" s="45">
        <f>E11</f>
        <v>65.08</v>
      </c>
      <c r="F15" s="49">
        <f t="shared" si="4"/>
        <v>27073.279999999999</v>
      </c>
      <c r="G15" s="52">
        <v>3</v>
      </c>
      <c r="H15" s="49">
        <v>2000000</v>
      </c>
      <c r="I15" s="42">
        <f t="shared" si="0"/>
        <v>81219.839999999997</v>
      </c>
      <c r="J15" s="46">
        <f>J10</f>
        <v>4.0000000000000002E-4</v>
      </c>
      <c r="K15" s="42">
        <f t="shared" si="1"/>
        <v>800</v>
      </c>
      <c r="L15" s="44">
        <f t="shared" si="2"/>
        <v>82019.839999999997</v>
      </c>
      <c r="M15" s="61">
        <f t="shared" si="3"/>
        <v>984238.07999999996</v>
      </c>
    </row>
    <row r="16" spans="2:13" x14ac:dyDescent="0.25">
      <c r="B16" s="71"/>
      <c r="C16" s="19" t="s">
        <v>165</v>
      </c>
      <c r="D16" s="58">
        <v>144</v>
      </c>
      <c r="E16" s="45">
        <f>E11</f>
        <v>65.08</v>
      </c>
      <c r="F16" s="49">
        <f t="shared" si="4"/>
        <v>9371.52</v>
      </c>
      <c r="G16" s="52">
        <v>2</v>
      </c>
      <c r="H16" s="49">
        <v>900000</v>
      </c>
      <c r="I16" s="42">
        <f t="shared" si="0"/>
        <v>18743.04</v>
      </c>
      <c r="J16" s="46">
        <f>J10</f>
        <v>4.0000000000000002E-4</v>
      </c>
      <c r="K16" s="42">
        <f t="shared" si="1"/>
        <v>360</v>
      </c>
      <c r="L16" s="44">
        <f t="shared" si="2"/>
        <v>19103.04</v>
      </c>
      <c r="M16" s="61">
        <f t="shared" si="3"/>
        <v>229236.48000000001</v>
      </c>
    </row>
    <row r="17" spans="2:13" x14ac:dyDescent="0.25">
      <c r="B17" s="71"/>
      <c r="C17" s="19" t="s">
        <v>166</v>
      </c>
      <c r="D17" s="58">
        <v>356</v>
      </c>
      <c r="E17" s="45">
        <f>E11</f>
        <v>65.08</v>
      </c>
      <c r="F17" s="49">
        <f t="shared" si="4"/>
        <v>23168.48</v>
      </c>
      <c r="G17" s="52">
        <v>2</v>
      </c>
      <c r="H17" s="49">
        <v>1100000</v>
      </c>
      <c r="I17" s="42">
        <f t="shared" si="0"/>
        <v>46336.959999999999</v>
      </c>
      <c r="J17" s="46">
        <f>J10</f>
        <v>4.0000000000000002E-4</v>
      </c>
      <c r="K17" s="42">
        <f t="shared" si="1"/>
        <v>440</v>
      </c>
      <c r="L17" s="44">
        <f t="shared" si="2"/>
        <v>46776.959999999999</v>
      </c>
      <c r="M17" s="61">
        <f t="shared" si="3"/>
        <v>561323.52000000002</v>
      </c>
    </row>
    <row r="18" spans="2:13" ht="15.75" thickBot="1" x14ac:dyDescent="0.3">
      <c r="B18" s="143" t="s">
        <v>158</v>
      </c>
      <c r="C18" s="144"/>
      <c r="D18" s="144"/>
      <c r="E18" s="144"/>
      <c r="F18" s="144"/>
      <c r="G18" s="9">
        <f>SUM(G10:G17)</f>
        <v>20</v>
      </c>
      <c r="H18" s="32">
        <f>SUM(H10:H17)</f>
        <v>14600000</v>
      </c>
      <c r="I18" s="32">
        <f>SUM(I10:I17)</f>
        <v>266504.77999999997</v>
      </c>
      <c r="J18" s="10"/>
      <c r="K18" s="32">
        <f>SUM(K10:K17)</f>
        <v>5840</v>
      </c>
      <c r="L18" s="32">
        <f>SUM(L10:L17)</f>
        <v>272344.77999999997</v>
      </c>
      <c r="M18" s="32">
        <f>SUM(M10:M17)</f>
        <v>3268137.36</v>
      </c>
    </row>
    <row r="19" spans="2:13" x14ac:dyDescent="0.25"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</row>
    <row r="20" spans="2:13" x14ac:dyDescent="0.25">
      <c r="B20" s="73" t="s">
        <v>157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</row>
    <row r="21" spans="2:13" ht="21" x14ac:dyDescent="0.25">
      <c r="B21" s="96" t="s">
        <v>32</v>
      </c>
      <c r="C21" s="83"/>
      <c r="D21" s="83"/>
      <c r="E21" s="83"/>
      <c r="F21" s="83"/>
      <c r="G21" s="82" t="s">
        <v>91</v>
      </c>
      <c r="H21" s="83"/>
      <c r="I21" s="84"/>
      <c r="J21" s="82" t="s">
        <v>92</v>
      </c>
      <c r="K21" s="84"/>
      <c r="L21" s="2" t="s">
        <v>93</v>
      </c>
      <c r="M21" s="4" t="s">
        <v>94</v>
      </c>
    </row>
    <row r="22" spans="2:13" ht="15.75" thickBot="1" x14ac:dyDescent="0.3">
      <c r="B22" s="97">
        <v>2000000</v>
      </c>
      <c r="C22" s="98"/>
      <c r="D22" s="98"/>
      <c r="E22" s="98"/>
      <c r="F22" s="98"/>
      <c r="G22" s="100">
        <v>6000000</v>
      </c>
      <c r="H22" s="101"/>
      <c r="I22" s="102"/>
      <c r="J22" s="141">
        <v>1.05E-4</v>
      </c>
      <c r="K22" s="142"/>
      <c r="L22" s="5">
        <f>G22*J22</f>
        <v>630</v>
      </c>
      <c r="M22" s="6">
        <f>L22*12</f>
        <v>7560</v>
      </c>
    </row>
    <row r="23" spans="2:13" ht="15.75" thickBot="1" x14ac:dyDescent="0.3"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24" spans="2:13" x14ac:dyDescent="0.25">
      <c r="B24" s="73" t="s">
        <v>159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</row>
    <row r="25" spans="2:13" x14ac:dyDescent="0.25">
      <c r="B25" s="76" t="s">
        <v>95</v>
      </c>
      <c r="C25" s="77"/>
      <c r="D25" s="77"/>
      <c r="E25" s="77"/>
      <c r="F25" s="78"/>
      <c r="G25" s="82" t="s">
        <v>96</v>
      </c>
      <c r="H25" s="83"/>
      <c r="I25" s="83"/>
      <c r="J25" s="83"/>
      <c r="K25" s="84"/>
      <c r="L25" s="123" t="s">
        <v>7</v>
      </c>
      <c r="M25" s="124"/>
    </row>
    <row r="26" spans="2:13" ht="15.75" thickBot="1" x14ac:dyDescent="0.3">
      <c r="B26" s="79"/>
      <c r="C26" s="80"/>
      <c r="D26" s="80"/>
      <c r="E26" s="80"/>
      <c r="F26" s="81"/>
      <c r="G26" s="87">
        <f>L18+L22</f>
        <v>272974.77999999997</v>
      </c>
      <c r="H26" s="88"/>
      <c r="I26" s="88"/>
      <c r="J26" s="88"/>
      <c r="K26" s="89"/>
      <c r="L26" s="125">
        <f>M18+M22</f>
        <v>3275697.36</v>
      </c>
      <c r="M26" s="126"/>
    </row>
  </sheetData>
  <mergeCells count="31">
    <mergeCell ref="J21:K21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B11:B17"/>
    <mergeCell ref="B18:F18"/>
    <mergeCell ref="B25:F26"/>
    <mergeCell ref="G25:K25"/>
    <mergeCell ref="L25:M25"/>
    <mergeCell ref="G26:K26"/>
    <mergeCell ref="L26:M26"/>
    <mergeCell ref="B22:F22"/>
    <mergeCell ref="G22:I22"/>
    <mergeCell ref="J22:K22"/>
    <mergeCell ref="B23:M23"/>
    <mergeCell ref="B24:M24"/>
    <mergeCell ref="B19:M19"/>
    <mergeCell ref="B20:M20"/>
    <mergeCell ref="B21:F21"/>
    <mergeCell ref="G21:I21"/>
    <mergeCell ref="B6:M6"/>
    <mergeCell ref="B7:M7"/>
    <mergeCell ref="B8:B9"/>
    <mergeCell ref="L8:L9"/>
    <mergeCell ref="M8:M9"/>
  </mergeCells>
  <pageMargins left="0.511811024" right="0.511811024" top="0.78740157499999996" bottom="0.78740157499999996" header="0.31496062000000002" footer="0.31496062000000002"/>
  <pageSetup paperSize="9" scale="76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BELÉM - ITEM 1</vt:lpstr>
      <vt:lpstr>ALTAMIRA - ITEM 2</vt:lpstr>
      <vt:lpstr>CASTANHAL - ITEM 3</vt:lpstr>
      <vt:lpstr>IMPERATRIZ - ITEM 4</vt:lpstr>
      <vt:lpstr>ITAITUBA-ITEM 5</vt:lpstr>
      <vt:lpstr>MARABÁ-ITEM 6</vt:lpstr>
      <vt:lpstr>PARAUAPEBAS - ITEM 7</vt:lpstr>
      <vt:lpstr>REDENÇÃO - ITEM 8</vt:lpstr>
      <vt:lpstr>TUCURUI- ITEM 9</vt:lpstr>
      <vt:lpstr>SANTARÉM - ITEM 10</vt:lpstr>
      <vt:lpstr>'ALTAMIRA - ITEM 2'!Area_de_impressao</vt:lpstr>
      <vt:lpstr>'BELÉM - ITEM 1'!Area_de_impressao</vt:lpstr>
      <vt:lpstr>'CASTANHAL - ITEM 3'!Area_de_impressao</vt:lpstr>
      <vt:lpstr>'IMPERATRIZ - ITEM 4'!Area_de_impressao</vt:lpstr>
      <vt:lpstr>'ITAITUBA-ITEM 5'!Area_de_impressao</vt:lpstr>
      <vt:lpstr>'MARABÁ-ITEM 6'!Area_de_impressao</vt:lpstr>
      <vt:lpstr>'PARAUAPEBAS - ITEM 7'!Area_de_impressao</vt:lpstr>
      <vt:lpstr>'REDENÇÃO - ITEM 8'!Area_de_impressao</vt:lpstr>
      <vt:lpstr>'SANTARÉM - ITEM 10'!Area_de_impressao</vt:lpstr>
      <vt:lpstr>'TUCURUI- ITEM 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Suely Quaresma França</dc:creator>
  <cp:lastModifiedBy>Alessandra da Costa Nascimento</cp:lastModifiedBy>
  <cp:lastPrinted>2024-11-13T18:22:46Z</cp:lastPrinted>
  <dcterms:created xsi:type="dcterms:W3CDTF">2024-09-20T19:18:23Z</dcterms:created>
  <dcterms:modified xsi:type="dcterms:W3CDTF">2025-02-14T15:11:21Z</dcterms:modified>
</cp:coreProperties>
</file>